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place.bms.com/personal/steven_ponce_bms_com/Documents/RStudio/_CHALLENGES/SWDchallenge/2025/06_Jun/"/>
    </mc:Choice>
  </mc:AlternateContent>
  <xr:revisionPtr revIDLastSave="2" documentId="13_ncr:1_{0EC48F4E-C26C-4C94-875A-AB4071334B27}" xr6:coauthVersionLast="47" xr6:coauthVersionMax="47" xr10:uidLastSave="{E5C8EBE9-CAD7-4E0B-9E77-6D58AA44F091}"/>
  <bookViews>
    <workbookView xWindow="28680" yWindow="-120" windowWidth="29040" windowHeight="15720" activeTab="2" xr2:uid="{B5074301-7322-5949-9948-D17D6863D06B}"/>
  </bookViews>
  <sheets>
    <sheet name="Supplier Sourcing Data" sheetId="1" r:id="rId1"/>
    <sheet name="market_share" sheetId="2" r:id="rId2"/>
    <sheet name="cost_over_time" sheetId="3" r:id="rId3"/>
    <sheet name="by_facility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D10" i="5"/>
  <c r="C10" i="5"/>
  <c r="B10" i="5"/>
  <c r="E9" i="4"/>
  <c r="D9" i="4"/>
  <c r="C9" i="4"/>
  <c r="B9" i="4"/>
  <c r="F8" i="4"/>
  <c r="F7" i="4"/>
  <c r="F6" i="4"/>
  <c r="F5" i="4"/>
  <c r="F4" i="4"/>
  <c r="F9" i="4" s="1"/>
  <c r="H9" i="3"/>
  <c r="H8" i="3"/>
  <c r="H7" i="3"/>
  <c r="H6" i="3"/>
  <c r="H5" i="3"/>
  <c r="I23" i="1"/>
  <c r="I22" i="1"/>
  <c r="I21" i="1"/>
  <c r="I20" i="1"/>
  <c r="L25" i="1"/>
  <c r="O25" i="1"/>
  <c r="N25" i="1"/>
  <c r="M25" i="1"/>
  <c r="M14" i="1"/>
  <c r="N14" i="1"/>
  <c r="I24" i="1" l="1"/>
  <c r="O14" i="1"/>
  <c r="P13" i="1"/>
  <c r="L14" i="1"/>
  <c r="P11" i="1"/>
  <c r="P12" i="1"/>
  <c r="P9" i="1"/>
  <c r="P10" i="1"/>
  <c r="P14" i="1" l="1"/>
</calcChain>
</file>

<file path=xl/sharedStrings.xml><?xml version="1.0" encoding="utf-8"?>
<sst xmlns="http://schemas.openxmlformats.org/spreadsheetml/2006/main" count="113" uniqueCount="50">
  <si>
    <t>Supplier A</t>
  </si>
  <si>
    <t>Supplier B</t>
  </si>
  <si>
    <t>Supplier C</t>
  </si>
  <si>
    <t>Supplier D</t>
  </si>
  <si>
    <t>Grand Total</t>
  </si>
  <si>
    <t>Total</t>
  </si>
  <si>
    <t>Northwest</t>
  </si>
  <si>
    <t>Coastal</t>
  </si>
  <si>
    <t>South Metro</t>
  </si>
  <si>
    <t>Central Valley</t>
  </si>
  <si>
    <t>Western</t>
  </si>
  <si>
    <t>Facility</t>
  </si>
  <si>
    <t>Test metric</t>
  </si>
  <si>
    <t>5 - extremely easy, 1 - extremely difficult</t>
  </si>
  <si>
    <t>1. Initial setup</t>
  </si>
  <si>
    <t>2. Overall operatiuon</t>
  </si>
  <si>
    <t>3. Functionality</t>
  </si>
  <si>
    <t>4. Ease of use</t>
  </si>
  <si>
    <t>5. Patient satisfaction</t>
  </si>
  <si>
    <t>Suppliers</t>
  </si>
  <si>
    <t>Average</t>
  </si>
  <si>
    <t>Industry</t>
  </si>
  <si>
    <t>A</t>
  </si>
  <si>
    <t>B</t>
  </si>
  <si>
    <t>C</t>
  </si>
  <si>
    <t>D</t>
  </si>
  <si>
    <t>Us</t>
  </si>
  <si>
    <t>ACTUAL</t>
  </si>
  <si>
    <t>Spend by Facility</t>
  </si>
  <si>
    <t>Market Share</t>
  </si>
  <si>
    <t>Total Spend</t>
  </si>
  <si>
    <t>$2.8M</t>
  </si>
  <si>
    <t>~$50M</t>
  </si>
  <si>
    <t>XYZ Products</t>
  </si>
  <si>
    <t>Actual &amp; Expected Cost Over Time</t>
  </si>
  <si>
    <t>FORECAST</t>
  </si>
  <si>
    <t>Status Quo</t>
  </si>
  <si>
    <t>Single Supp;ier</t>
  </si>
  <si>
    <t>Dual Suuplier</t>
  </si>
  <si>
    <t>Evaluations  |  Results</t>
  </si>
  <si>
    <t>Supplier</t>
  </si>
  <si>
    <t>https://www.storytellingwithdata.com/books</t>
  </si>
  <si>
    <t xml:space="preserve">https://community.storytellingwithdata.com/challenges </t>
  </si>
  <si>
    <t xml:space="preserve">  have been modified and new data has been generated for learning purposes. </t>
  </si>
  <si>
    <t xml:space="preserve">  The following data is part of the June 2025 SWD challenge. The scenario was inspired by a real client situation, but all identifying details </t>
  </si>
  <si>
    <r>
      <t xml:space="preserve">  This example is also featured in our new book, </t>
    </r>
    <r>
      <rPr>
        <i/>
        <sz val="16"/>
        <color theme="0"/>
        <rFont val="Calibri"/>
        <family val="2"/>
        <scheme val="minor"/>
      </rPr>
      <t>storytelling with you: before &amp; after</t>
    </r>
  </si>
  <si>
    <t xml:space="preserve">  See Cole transform this data  on June 26, 2025 in a special free live event!</t>
  </si>
  <si>
    <t>https://www.storytellingwithdata.com/transform</t>
  </si>
  <si>
    <t>Single Supplier</t>
  </si>
  <si>
    <t>Dual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</si>
</sst>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"/>
    <numFmt numFmtId="166" formatCode="&quot;$&quot;#,##0.0"/>
    <numFmt numFmtId="167" formatCode="&quot;$&quot;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0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b/>
      <sz val="16"/>
      <color rgb="FF009193"/>
      <name val="Calibri"/>
      <family val="2"/>
      <scheme val="minor"/>
    </font>
    <font>
      <b/>
      <u/>
      <sz val="16"/>
      <color rgb="FF009193"/>
      <name val="Calibri"/>
      <family val="2"/>
      <scheme val="minor"/>
    </font>
    <font>
      <b/>
      <sz val="20"/>
      <color rgb="FF0091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04">
    <xf numFmtId="0" fontId="0" fillId="0" borderId="0" xfId="0"/>
    <xf numFmtId="9" fontId="0" fillId="0" borderId="0" xfId="1" applyFont="1"/>
    <xf numFmtId="0" fontId="2" fillId="0" borderId="0" xfId="0" applyFont="1"/>
    <xf numFmtId="0" fontId="2" fillId="2" borderId="24" xfId="0" applyFont="1" applyFill="1" applyBorder="1"/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/>
    <xf numFmtId="164" fontId="2" fillId="2" borderId="27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165" fontId="2" fillId="3" borderId="35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4" fontId="2" fillId="4" borderId="16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5" fontId="2" fillId="4" borderId="32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64" fontId="2" fillId="5" borderId="17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65" fontId="2" fillId="5" borderId="33" xfId="0" applyNumberFormat="1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164" fontId="2" fillId="6" borderId="16" xfId="0" applyNumberFormat="1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65" fontId="2" fillId="6" borderId="32" xfId="0" applyNumberFormat="1" applyFont="1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18" xfId="0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19" xfId="0" applyNumberFormat="1" applyFont="1" applyBorder="1" applyAlignment="1">
      <alignment horizontal="center"/>
    </xf>
    <xf numFmtId="0" fontId="0" fillId="0" borderId="20" xfId="0" applyFont="1" applyBorder="1"/>
    <xf numFmtId="164" fontId="0" fillId="0" borderId="7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0" fontId="0" fillId="0" borderId="36" xfId="0" applyFont="1" applyBorder="1"/>
    <xf numFmtId="0" fontId="0" fillId="0" borderId="3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7" xfId="0" applyFont="1" applyBorder="1"/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2" xfId="0" applyFont="1" applyBorder="1"/>
    <xf numFmtId="164" fontId="0" fillId="0" borderId="9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23" xfId="0" applyNumberFormat="1" applyFont="1" applyBorder="1" applyAlignment="1">
      <alignment horizontal="center"/>
    </xf>
    <xf numFmtId="0" fontId="0" fillId="0" borderId="38" xfId="0" applyFont="1" applyBorder="1"/>
    <xf numFmtId="0" fontId="0" fillId="0" borderId="3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9" fontId="0" fillId="0" borderId="0" xfId="0" applyNumberFormat="1" applyFont="1"/>
    <xf numFmtId="165" fontId="0" fillId="0" borderId="0" xfId="0" applyNumberFormat="1" applyFont="1"/>
    <xf numFmtId="9" fontId="0" fillId="0" borderId="0" xfId="0" applyNumberFormat="1" applyFont="1" applyAlignment="1">
      <alignment horizontal="left"/>
    </xf>
    <xf numFmtId="9" fontId="0" fillId="0" borderId="0" xfId="0" applyNumberFormat="1" applyFont="1" applyAlignment="1">
      <alignment horizontal="center"/>
    </xf>
    <xf numFmtId="0" fontId="5" fillId="0" borderId="0" xfId="0" applyFont="1"/>
    <xf numFmtId="164" fontId="0" fillId="0" borderId="0" xfId="0" applyNumberFormat="1" applyFont="1" applyAlignment="1">
      <alignment horizontal="center"/>
    </xf>
    <xf numFmtId="167" fontId="0" fillId="0" borderId="39" xfId="0" applyNumberFormat="1" applyFont="1" applyBorder="1" applyAlignment="1">
      <alignment horizontal="center"/>
    </xf>
    <xf numFmtId="167" fontId="0" fillId="0" borderId="0" xfId="0" applyNumberFormat="1" applyFont="1" applyAlignment="1">
      <alignment horizontal="center"/>
    </xf>
    <xf numFmtId="166" fontId="0" fillId="0" borderId="39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4" fontId="0" fillId="0" borderId="39" xfId="0" applyNumberFormat="1" applyFont="1" applyBorder="1" applyAlignment="1">
      <alignment horizontal="center"/>
    </xf>
    <xf numFmtId="0" fontId="0" fillId="0" borderId="0" xfId="0" applyFont="1" applyBorder="1"/>
    <xf numFmtId="9" fontId="0" fillId="0" borderId="0" xfId="0" applyNumberFormat="1" applyFont="1" applyBorder="1" applyAlignment="1">
      <alignment horizontal="center"/>
    </xf>
    <xf numFmtId="0" fontId="0" fillId="0" borderId="41" xfId="0" applyFont="1" applyBorder="1"/>
    <xf numFmtId="9" fontId="0" fillId="0" borderId="41" xfId="0" applyNumberFormat="1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7" fontId="0" fillId="0" borderId="42" xfId="0" applyNumberFormat="1" applyFont="1" applyBorder="1" applyAlignment="1">
      <alignment horizontal="center"/>
    </xf>
    <xf numFmtId="167" fontId="0" fillId="0" borderId="41" xfId="0" applyNumberFormat="1" applyFont="1" applyBorder="1" applyAlignment="1">
      <alignment horizontal="center"/>
    </xf>
    <xf numFmtId="164" fontId="0" fillId="0" borderId="41" xfId="0" applyNumberFormat="1" applyFont="1" applyBorder="1" applyAlignment="1">
      <alignment horizontal="center"/>
    </xf>
    <xf numFmtId="166" fontId="0" fillId="0" borderId="42" xfId="0" applyNumberFormat="1" applyFont="1" applyBorder="1" applyAlignment="1">
      <alignment horizontal="center"/>
    </xf>
    <xf numFmtId="166" fontId="0" fillId="0" borderId="41" xfId="0" applyNumberFormat="1" applyFont="1" applyBorder="1" applyAlignment="1">
      <alignment horizontal="center"/>
    </xf>
    <xf numFmtId="0" fontId="0" fillId="0" borderId="43" xfId="0" applyFont="1" applyBorder="1"/>
    <xf numFmtId="0" fontId="4" fillId="7" borderId="0" xfId="0" applyFont="1" applyFill="1"/>
    <xf numFmtId="0" fontId="3" fillId="7" borderId="0" xfId="0" applyFont="1" applyFill="1"/>
    <xf numFmtId="0" fontId="8" fillId="0" borderId="0" xfId="2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15" fillId="9" borderId="0" xfId="0" applyFont="1" applyFill="1" applyAlignment="1">
      <alignment horizontal="left" vertical="center"/>
    </xf>
    <xf numFmtId="0" fontId="10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7" fillId="7" borderId="0" xfId="0" applyFont="1" applyFill="1" applyAlignment="1">
      <alignment horizontal="left" wrapText="1"/>
    </xf>
    <xf numFmtId="0" fontId="7" fillId="7" borderId="0" xfId="0" applyFont="1" applyFill="1" applyAlignment="1">
      <alignment vertical="top" wrapText="1"/>
    </xf>
    <xf numFmtId="0" fontId="12" fillId="7" borderId="0" xfId="2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 wrapText="1"/>
    </xf>
    <xf numFmtId="0" fontId="13" fillId="9" borderId="0" xfId="2" applyFont="1" applyFill="1" applyAlignment="1">
      <alignment horizontal="left" vertical="center"/>
    </xf>
    <xf numFmtId="0" fontId="14" fillId="9" borderId="0" xfId="2" applyFont="1" applyFill="1" applyAlignment="1">
      <alignment horizontal="left" vertical="center" wrapText="1"/>
    </xf>
    <xf numFmtId="0" fontId="13" fillId="9" borderId="0" xfId="0" applyFont="1" applyFill="1" applyAlignment="1">
      <alignment horizontal="left" vertical="center" wrapText="1"/>
    </xf>
    <xf numFmtId="0" fontId="2" fillId="2" borderId="30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7" fillId="8" borderId="41" xfId="2" applyFont="1" applyFill="1" applyBorder="1" applyAlignment="1">
      <alignment horizontal="left" vertical="center"/>
    </xf>
    <xf numFmtId="0" fontId="12" fillId="8" borderId="41" xfId="2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orytellingwithdata.com/transform" TargetMode="External"/><Relationship Id="rId2" Type="http://schemas.openxmlformats.org/officeDocument/2006/relationships/hyperlink" Target="https://community.storytellingwithdata.com/challenges" TargetMode="External"/><Relationship Id="rId1" Type="http://schemas.openxmlformats.org/officeDocument/2006/relationships/hyperlink" Target="https://www.storytellingwithdata.com/boo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55C4-7CD2-2846-8932-6BF08F7C57F4}">
  <dimension ref="A1:R31"/>
  <sheetViews>
    <sheetView workbookViewId="0">
      <pane ySplit="4" topLeftCell="A5" activePane="bottomLeft" state="frozen"/>
      <selection pane="bottomLeft" activeCell="K16" sqref="K16:O25"/>
    </sheetView>
  </sheetViews>
  <sheetFormatPr defaultColWidth="10.875" defaultRowHeight="15.75" x14ac:dyDescent="0.25"/>
  <cols>
    <col min="1" max="1" width="10.875" style="26"/>
    <col min="2" max="9" width="12.375" style="26" customWidth="1"/>
    <col min="10" max="10" width="8.375" style="26" customWidth="1"/>
    <col min="11" max="11" width="37.5" style="26" customWidth="1"/>
    <col min="12" max="16" width="12" style="26" customWidth="1"/>
    <col min="17" max="20" width="11" style="26" bestFit="1" customWidth="1"/>
    <col min="21" max="16384" width="10.875" style="26"/>
  </cols>
  <sheetData>
    <row r="1" spans="1:16" s="81" customFormat="1" ht="26.1" customHeight="1" x14ac:dyDescent="0.35">
      <c r="A1" s="90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P1" s="82"/>
    </row>
    <row r="2" spans="1:16" s="81" customFormat="1" ht="26.1" customHeight="1" x14ac:dyDescent="0.25">
      <c r="A2" s="91" t="s">
        <v>43</v>
      </c>
      <c r="B2" s="91"/>
      <c r="C2" s="91"/>
      <c r="D2" s="91"/>
      <c r="E2" s="91"/>
      <c r="F2" s="91"/>
      <c r="G2" s="91"/>
      <c r="H2" s="91"/>
      <c r="I2" s="92" t="s">
        <v>42</v>
      </c>
      <c r="J2" s="92"/>
      <c r="K2" s="93"/>
      <c r="L2" s="93"/>
      <c r="P2" s="82"/>
    </row>
    <row r="3" spans="1:16" s="87" customFormat="1" ht="30.95" customHeight="1" x14ac:dyDescent="0.25">
      <c r="A3" s="94" t="s">
        <v>46</v>
      </c>
      <c r="B3" s="94"/>
      <c r="C3" s="94"/>
      <c r="D3" s="94"/>
      <c r="E3" s="94"/>
      <c r="F3" s="94"/>
      <c r="G3" s="94"/>
      <c r="H3" s="94"/>
      <c r="I3" s="95" t="s">
        <v>47</v>
      </c>
      <c r="J3" s="95"/>
      <c r="K3" s="96"/>
      <c r="L3" s="96"/>
    </row>
    <row r="4" spans="1:16" s="88" customFormat="1" ht="30.95" customHeight="1" x14ac:dyDescent="0.25">
      <c r="A4" s="102" t="s">
        <v>45</v>
      </c>
      <c r="B4" s="102"/>
      <c r="C4" s="102"/>
      <c r="D4" s="102"/>
      <c r="E4" s="102"/>
      <c r="F4" s="102"/>
      <c r="G4" s="102"/>
      <c r="H4" s="102"/>
      <c r="I4" s="103" t="s">
        <v>41</v>
      </c>
      <c r="J4" s="103"/>
      <c r="K4" s="103"/>
      <c r="L4" s="103"/>
      <c r="P4" s="89"/>
    </row>
    <row r="5" spans="1:16" x14ac:dyDescent="0.25">
      <c r="A5" s="83"/>
      <c r="H5" s="2"/>
      <c r="P5" s="2"/>
    </row>
    <row r="6" spans="1:16" ht="23.25" x14ac:dyDescent="0.35">
      <c r="B6" s="59" t="s">
        <v>29</v>
      </c>
      <c r="K6" s="59" t="s">
        <v>28</v>
      </c>
      <c r="L6" s="1"/>
      <c r="M6" s="1"/>
      <c r="N6" s="1"/>
      <c r="O6" s="1"/>
    </row>
    <row r="7" spans="1:16" ht="16.5" thickBot="1" x14ac:dyDescent="0.3">
      <c r="B7" s="26" t="s">
        <v>33</v>
      </c>
      <c r="K7" s="26" t="s">
        <v>33</v>
      </c>
    </row>
    <row r="8" spans="1:16" ht="16.5" thickBot="1" x14ac:dyDescent="0.3">
      <c r="B8" s="68" t="s">
        <v>40</v>
      </c>
      <c r="C8" s="70" t="s">
        <v>21</v>
      </c>
      <c r="D8" s="70" t="s">
        <v>26</v>
      </c>
      <c r="E8" s="27"/>
      <c r="F8" s="27"/>
      <c r="G8" s="1"/>
      <c r="K8" s="3" t="s">
        <v>11</v>
      </c>
      <c r="L8" s="10" t="s">
        <v>0</v>
      </c>
      <c r="M8" s="14" t="s">
        <v>1</v>
      </c>
      <c r="N8" s="22" t="s">
        <v>2</v>
      </c>
      <c r="O8" s="18" t="s">
        <v>3</v>
      </c>
      <c r="P8" s="4" t="s">
        <v>4</v>
      </c>
    </row>
    <row r="9" spans="1:16" x14ac:dyDescent="0.25">
      <c r="B9" s="26" t="s">
        <v>22</v>
      </c>
      <c r="C9" s="58">
        <v>0.47</v>
      </c>
      <c r="D9" s="58">
        <v>0.06</v>
      </c>
      <c r="E9" s="27"/>
      <c r="F9" s="27"/>
      <c r="G9" s="1"/>
      <c r="K9" s="28" t="s">
        <v>6</v>
      </c>
      <c r="L9" s="29">
        <v>35821</v>
      </c>
      <c r="M9" s="30">
        <v>173957</v>
      </c>
      <c r="N9" s="30">
        <v>42374</v>
      </c>
      <c r="O9" s="31">
        <v>612748</v>
      </c>
      <c r="P9" s="32">
        <f>SUM(L9:O9)</f>
        <v>864900</v>
      </c>
    </row>
    <row r="10" spans="1:16" x14ac:dyDescent="0.25">
      <c r="B10" s="26" t="s">
        <v>23</v>
      </c>
      <c r="C10" s="58">
        <v>0.43</v>
      </c>
      <c r="D10" s="58">
        <v>0.52</v>
      </c>
      <c r="E10" s="27"/>
      <c r="F10" s="27"/>
      <c r="G10" s="1"/>
      <c r="K10" s="33" t="s">
        <v>7</v>
      </c>
      <c r="L10" s="34">
        <v>34726</v>
      </c>
      <c r="M10" s="35">
        <v>273517</v>
      </c>
      <c r="N10" s="35">
        <v>196</v>
      </c>
      <c r="O10" s="36">
        <v>518457</v>
      </c>
      <c r="P10" s="37">
        <f>SUM(L10:O10)</f>
        <v>826896</v>
      </c>
    </row>
    <row r="11" spans="1:16" x14ac:dyDescent="0.25">
      <c r="B11" s="66" t="s">
        <v>24</v>
      </c>
      <c r="C11" s="67">
        <v>0.09</v>
      </c>
      <c r="D11" s="67">
        <v>0.02</v>
      </c>
      <c r="E11" s="27"/>
      <c r="F11" s="27"/>
      <c r="G11" s="1"/>
      <c r="K11" s="33" t="s">
        <v>8</v>
      </c>
      <c r="L11" s="34">
        <v>80155</v>
      </c>
      <c r="M11" s="35">
        <v>972526</v>
      </c>
      <c r="N11" s="35">
        <v>17393</v>
      </c>
      <c r="O11" s="36">
        <v>3158</v>
      </c>
      <c r="P11" s="37">
        <f>SUM(L11:O11)</f>
        <v>1073232</v>
      </c>
    </row>
    <row r="12" spans="1:16" x14ac:dyDescent="0.25">
      <c r="B12" s="68" t="s">
        <v>25</v>
      </c>
      <c r="C12" s="69">
        <v>0.01</v>
      </c>
      <c r="D12" s="69">
        <v>0.4</v>
      </c>
      <c r="E12" s="27"/>
      <c r="F12" s="27"/>
      <c r="G12" s="1"/>
      <c r="K12" s="33" t="s">
        <v>9</v>
      </c>
      <c r="L12" s="34">
        <v>4163</v>
      </c>
      <c r="M12" s="35">
        <v>60344</v>
      </c>
      <c r="N12" s="35">
        <v>1247</v>
      </c>
      <c r="O12" s="36">
        <v>1717</v>
      </c>
      <c r="P12" s="37">
        <f>SUM(L12:O12)</f>
        <v>67471</v>
      </c>
    </row>
    <row r="13" spans="1:16" ht="16.5" thickBot="1" x14ac:dyDescent="0.3">
      <c r="B13" s="27" t="s">
        <v>30</v>
      </c>
      <c r="C13" s="60" t="s">
        <v>31</v>
      </c>
      <c r="D13" s="60" t="s">
        <v>32</v>
      </c>
      <c r="E13" s="27"/>
      <c r="F13" s="27"/>
      <c r="G13" s="1"/>
      <c r="K13" s="46" t="s">
        <v>10</v>
      </c>
      <c r="L13" s="47">
        <v>9045</v>
      </c>
      <c r="M13" s="48">
        <v>1303</v>
      </c>
      <c r="N13" s="48">
        <v>2831</v>
      </c>
      <c r="O13" s="49">
        <v>1150</v>
      </c>
      <c r="P13" s="50">
        <f>SUM(L13:O13)</f>
        <v>14329</v>
      </c>
    </row>
    <row r="14" spans="1:16" ht="16.5" thickBot="1" x14ac:dyDescent="0.3">
      <c r="B14" s="27"/>
      <c r="C14" s="60"/>
      <c r="D14" s="60"/>
      <c r="E14" s="27"/>
      <c r="F14" s="27"/>
      <c r="G14" s="1"/>
      <c r="K14" s="5" t="s">
        <v>4</v>
      </c>
      <c r="L14" s="11">
        <f>SUM(L9:L13)</f>
        <v>163910</v>
      </c>
      <c r="M14" s="15">
        <f>SUM(M9:M13)</f>
        <v>1481647</v>
      </c>
      <c r="N14" s="23">
        <f>SUM(N9:N13)</f>
        <v>64041</v>
      </c>
      <c r="O14" s="19">
        <f>SUM(O9:O13)</f>
        <v>1137230</v>
      </c>
      <c r="P14" s="6">
        <f>SUM(P9:P13)</f>
        <v>2846828</v>
      </c>
    </row>
    <row r="15" spans="1:16" x14ac:dyDescent="0.25">
      <c r="I15" s="1"/>
      <c r="J15" s="1"/>
    </row>
    <row r="16" spans="1:16" ht="23.25" x14ac:dyDescent="0.35">
      <c r="B16" s="59" t="s">
        <v>34</v>
      </c>
      <c r="J16" s="55"/>
      <c r="K16" s="59" t="s">
        <v>39</v>
      </c>
    </row>
    <row r="17" spans="2:18" ht="16.5" thickBot="1" x14ac:dyDescent="0.3">
      <c r="B17" s="26" t="s">
        <v>33</v>
      </c>
      <c r="K17" s="26" t="s">
        <v>33</v>
      </c>
    </row>
    <row r="18" spans="2:18" x14ac:dyDescent="0.25">
      <c r="B18" s="66"/>
      <c r="C18" s="99" t="s">
        <v>27</v>
      </c>
      <c r="D18" s="99"/>
      <c r="E18" s="99"/>
      <c r="F18" s="100"/>
      <c r="G18" s="101" t="s">
        <v>35</v>
      </c>
      <c r="H18" s="99"/>
      <c r="I18" s="99"/>
      <c r="K18" s="7" t="s">
        <v>12</v>
      </c>
      <c r="L18" s="97" t="s">
        <v>19</v>
      </c>
      <c r="M18" s="97"/>
      <c r="N18" s="97"/>
      <c r="O18" s="98"/>
    </row>
    <row r="19" spans="2:18" ht="16.5" thickBot="1" x14ac:dyDescent="0.3">
      <c r="B19" s="68"/>
      <c r="C19" s="71">
        <v>2022</v>
      </c>
      <c r="D19" s="70">
        <v>2023</v>
      </c>
      <c r="E19" s="70">
        <v>2024</v>
      </c>
      <c r="F19" s="70">
        <v>2025</v>
      </c>
      <c r="G19" s="71">
        <v>2026</v>
      </c>
      <c r="H19" s="70">
        <v>2027</v>
      </c>
      <c r="I19" s="70">
        <v>2028</v>
      </c>
      <c r="K19" s="8" t="s">
        <v>13</v>
      </c>
      <c r="L19" s="12" t="s">
        <v>0</v>
      </c>
      <c r="M19" s="16" t="s">
        <v>1</v>
      </c>
      <c r="N19" s="24" t="s">
        <v>2</v>
      </c>
      <c r="O19" s="20" t="s">
        <v>3</v>
      </c>
      <c r="R19" s="56"/>
    </row>
    <row r="20" spans="2:18" x14ac:dyDescent="0.25">
      <c r="B20" s="26" t="s">
        <v>0</v>
      </c>
      <c r="C20" s="61">
        <v>127634.75008000003</v>
      </c>
      <c r="D20" s="62">
        <v>138733.42400000003</v>
      </c>
      <c r="E20" s="62">
        <v>150797.20000000001</v>
      </c>
      <c r="F20" s="60">
        <v>163910</v>
      </c>
      <c r="G20" s="63">
        <v>186857.4</v>
      </c>
      <c r="H20" s="64">
        <v>213017.43599999999</v>
      </c>
      <c r="I20" s="64">
        <f>H20*1.12</f>
        <v>238579.52832000001</v>
      </c>
      <c r="K20" s="38" t="s">
        <v>14</v>
      </c>
      <c r="L20" s="39">
        <v>3.6</v>
      </c>
      <c r="M20" s="40">
        <v>4.5999999999999996</v>
      </c>
      <c r="N20" s="40">
        <v>3.8</v>
      </c>
      <c r="O20" s="41">
        <v>4.5999999999999996</v>
      </c>
    </row>
    <row r="21" spans="2:18" x14ac:dyDescent="0.25">
      <c r="B21" s="66" t="s">
        <v>1</v>
      </c>
      <c r="C21" s="61">
        <v>1153740.7391360002</v>
      </c>
      <c r="D21" s="72">
        <v>1254066.0208000001</v>
      </c>
      <c r="E21" s="72">
        <v>1363115.24</v>
      </c>
      <c r="F21" s="73">
        <v>1481647</v>
      </c>
      <c r="G21" s="63">
        <v>1689077.5799999998</v>
      </c>
      <c r="H21" s="74">
        <v>1925548.4411999998</v>
      </c>
      <c r="I21" s="74">
        <f>H21*1.12</f>
        <v>2156614.2541439999</v>
      </c>
      <c r="J21" s="57"/>
      <c r="K21" s="42" t="s">
        <v>15</v>
      </c>
      <c r="L21" s="43">
        <v>3.7</v>
      </c>
      <c r="M21" s="44">
        <v>4.4000000000000004</v>
      </c>
      <c r="N21" s="44">
        <v>3.7</v>
      </c>
      <c r="O21" s="45">
        <v>4.2</v>
      </c>
    </row>
    <row r="22" spans="2:18" x14ac:dyDescent="0.25">
      <c r="B22" s="66" t="s">
        <v>2</v>
      </c>
      <c r="C22" s="61">
        <v>49867.958208000004</v>
      </c>
      <c r="D22" s="72">
        <v>54204.3024</v>
      </c>
      <c r="E22" s="72">
        <v>58917.72</v>
      </c>
      <c r="F22" s="73">
        <v>64041</v>
      </c>
      <c r="G22" s="63">
        <v>73006.739999999991</v>
      </c>
      <c r="H22" s="74">
        <v>83227.683599999989</v>
      </c>
      <c r="I22" s="74">
        <f>H22*1.12</f>
        <v>93215.005632</v>
      </c>
      <c r="J22" s="57"/>
      <c r="K22" s="42" t="s">
        <v>16</v>
      </c>
      <c r="L22" s="43">
        <v>4.0999999999999996</v>
      </c>
      <c r="M22" s="44">
        <v>4.5</v>
      </c>
      <c r="N22" s="44">
        <v>3.6</v>
      </c>
      <c r="O22" s="45">
        <v>4.3</v>
      </c>
    </row>
    <row r="23" spans="2:18" x14ac:dyDescent="0.25">
      <c r="B23" s="68" t="s">
        <v>3</v>
      </c>
      <c r="C23" s="75">
        <v>885547.35424000025</v>
      </c>
      <c r="D23" s="76">
        <v>962551.47200000018</v>
      </c>
      <c r="E23" s="76">
        <v>1046251.6000000001</v>
      </c>
      <c r="F23" s="77">
        <v>1137230</v>
      </c>
      <c r="G23" s="78">
        <v>1296442.2</v>
      </c>
      <c r="H23" s="79">
        <v>1477944.1079999998</v>
      </c>
      <c r="I23" s="79">
        <f>H23*1.12</f>
        <v>1655297.40096</v>
      </c>
      <c r="J23" s="57"/>
      <c r="K23" s="42" t="s">
        <v>17</v>
      </c>
      <c r="L23" s="43">
        <v>3.5</v>
      </c>
      <c r="M23" s="44">
        <v>4.4000000000000004</v>
      </c>
      <c r="N23" s="44">
        <v>3.7</v>
      </c>
      <c r="O23" s="45">
        <v>4.5</v>
      </c>
    </row>
    <row r="24" spans="2:18" ht="16.5" thickBot="1" x14ac:dyDescent="0.3">
      <c r="B24" s="26" t="s">
        <v>5</v>
      </c>
      <c r="C24" s="65">
        <v>2216790.8016640004</v>
      </c>
      <c r="D24" s="60">
        <v>2409555.2192000002</v>
      </c>
      <c r="E24" s="60">
        <v>2619081.7599999998</v>
      </c>
      <c r="F24" s="60">
        <v>2846828</v>
      </c>
      <c r="G24" s="65">
        <v>3245383.92</v>
      </c>
      <c r="H24" s="60">
        <v>3699737.6688000001</v>
      </c>
      <c r="I24" s="60">
        <f>SUM(I20:I23)</f>
        <v>4143706.1890559997</v>
      </c>
      <c r="J24" s="57"/>
      <c r="K24" s="51" t="s">
        <v>18</v>
      </c>
      <c r="L24" s="52">
        <v>3.3</v>
      </c>
      <c r="M24" s="53">
        <v>4.7</v>
      </c>
      <c r="N24" s="53">
        <v>3.8</v>
      </c>
      <c r="O24" s="54">
        <v>4.5</v>
      </c>
    </row>
    <row r="25" spans="2:18" ht="16.5" thickBot="1" x14ac:dyDescent="0.3">
      <c r="J25" s="57"/>
      <c r="K25" s="9" t="s">
        <v>20</v>
      </c>
      <c r="L25" s="13">
        <f>AVERAGE(L20:L24)</f>
        <v>3.6399999999999997</v>
      </c>
      <c r="M25" s="17">
        <f>AVERAGE(M20:M24)</f>
        <v>4.5199999999999996</v>
      </c>
      <c r="N25" s="25">
        <f>AVERAGE(N20:N24)</f>
        <v>3.72</v>
      </c>
      <c r="O25" s="21">
        <f>AVERAGE(O20:O24)</f>
        <v>4.42</v>
      </c>
    </row>
    <row r="26" spans="2:18" x14ac:dyDescent="0.25">
      <c r="F26" s="85" t="s">
        <v>36</v>
      </c>
      <c r="G26" s="60">
        <v>3245383.92</v>
      </c>
      <c r="H26" s="60">
        <v>3699737.6688000001</v>
      </c>
      <c r="I26" s="60">
        <v>4143706.1890559997</v>
      </c>
      <c r="J26" s="57"/>
    </row>
    <row r="27" spans="2:18" x14ac:dyDescent="0.25">
      <c r="F27" s="86" t="s">
        <v>37</v>
      </c>
      <c r="G27" s="60">
        <v>3569922.3120000004</v>
      </c>
      <c r="H27" s="60">
        <v>3320027.7501600008</v>
      </c>
      <c r="I27" s="60">
        <v>3087625.8076488008</v>
      </c>
    </row>
    <row r="28" spans="2:18" x14ac:dyDescent="0.25">
      <c r="F28" s="86" t="s">
        <v>38</v>
      </c>
      <c r="G28" s="60">
        <v>3046105.96</v>
      </c>
      <c r="H28" s="60">
        <v>3228872.3176000002</v>
      </c>
      <c r="I28" s="60">
        <v>3390315.9334800001</v>
      </c>
    </row>
    <row r="29" spans="2:18" x14ac:dyDescent="0.25">
      <c r="J29" s="84"/>
    </row>
    <row r="30" spans="2:18" s="80" customFormat="1" ht="16.5" thickBot="1" x14ac:dyDescent="0.3"/>
    <row r="31" spans="2:18" ht="16.5" thickTop="1" x14ac:dyDescent="0.25"/>
  </sheetData>
  <mergeCells count="10">
    <mergeCell ref="L18:O18"/>
    <mergeCell ref="C18:F18"/>
    <mergeCell ref="G18:I18"/>
    <mergeCell ref="A4:H4"/>
    <mergeCell ref="I4:L4"/>
    <mergeCell ref="A1:K1"/>
    <mergeCell ref="A2:H2"/>
    <mergeCell ref="I2:L2"/>
    <mergeCell ref="A3:H3"/>
    <mergeCell ref="I3:L3"/>
  </mergeCells>
  <hyperlinks>
    <hyperlink ref="I4" r:id="rId1" xr:uid="{63228C96-010B-A54D-973B-CCBA04329FB9}"/>
    <hyperlink ref="I2" r:id="rId2" xr:uid="{33D98DD1-3656-5343-A5D6-C816CE1B4EFA}"/>
    <hyperlink ref="I3" r:id="rId3" xr:uid="{CA09DB30-EB9C-7D4D-927D-60AE8918D7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7650-490E-4699-8134-BE8D4071F4A0}">
  <dimension ref="A1:C8"/>
  <sheetViews>
    <sheetView workbookViewId="0">
      <selection activeCell="C8" sqref="C8"/>
    </sheetView>
  </sheetViews>
  <sheetFormatPr defaultRowHeight="15.75" x14ac:dyDescent="0.25"/>
  <sheetData>
    <row r="1" spans="1:3" ht="23.25" x14ac:dyDescent="0.35">
      <c r="A1" s="59" t="s">
        <v>29</v>
      </c>
      <c r="B1" s="26"/>
      <c r="C1" s="26"/>
    </row>
    <row r="2" spans="1:3" x14ac:dyDescent="0.25">
      <c r="A2" s="26" t="s">
        <v>33</v>
      </c>
      <c r="B2" s="26"/>
      <c r="C2" s="26"/>
    </row>
    <row r="3" spans="1:3" x14ac:dyDescent="0.25">
      <c r="A3" s="68" t="s">
        <v>40</v>
      </c>
      <c r="B3" s="70" t="s">
        <v>21</v>
      </c>
      <c r="C3" s="70" t="s">
        <v>26</v>
      </c>
    </row>
    <row r="4" spans="1:3" x14ac:dyDescent="0.25">
      <c r="A4" s="26" t="s">
        <v>22</v>
      </c>
      <c r="B4" s="58">
        <v>0.47</v>
      </c>
      <c r="C4" s="58">
        <v>0.06</v>
      </c>
    </row>
    <row r="5" spans="1:3" x14ac:dyDescent="0.25">
      <c r="A5" s="26" t="s">
        <v>23</v>
      </c>
      <c r="B5" s="58">
        <v>0.43</v>
      </c>
      <c r="C5" s="58">
        <v>0.52</v>
      </c>
    </row>
    <row r="6" spans="1:3" x14ac:dyDescent="0.25">
      <c r="A6" s="66" t="s">
        <v>24</v>
      </c>
      <c r="B6" s="67">
        <v>0.09</v>
      </c>
      <c r="C6" s="67">
        <v>0.02</v>
      </c>
    </row>
    <row r="7" spans="1:3" x14ac:dyDescent="0.25">
      <c r="A7" s="68" t="s">
        <v>25</v>
      </c>
      <c r="B7" s="69">
        <v>0.01</v>
      </c>
      <c r="C7" s="69">
        <v>0.4</v>
      </c>
    </row>
    <row r="8" spans="1:3" x14ac:dyDescent="0.25">
      <c r="A8" s="27" t="s">
        <v>30</v>
      </c>
      <c r="B8" s="60" t="s">
        <v>31</v>
      </c>
      <c r="C8" s="6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66E4-680E-46AF-8DD3-DDD4FBC466FF}">
  <dimension ref="A1:H13"/>
  <sheetViews>
    <sheetView tabSelected="1" workbookViewId="0">
      <selection activeCell="E11" sqref="E11"/>
    </sheetView>
  </sheetViews>
  <sheetFormatPr defaultRowHeight="15.75" x14ac:dyDescent="0.25"/>
  <cols>
    <col min="2" max="8" width="14.875" customWidth="1"/>
  </cols>
  <sheetData>
    <row r="1" spans="1:8" ht="23.25" x14ac:dyDescent="0.35">
      <c r="A1" s="59" t="s">
        <v>34</v>
      </c>
      <c r="B1" s="26"/>
      <c r="C1" s="26"/>
      <c r="D1" s="26"/>
      <c r="E1" s="26"/>
      <c r="F1" s="26"/>
      <c r="G1" s="26"/>
      <c r="H1" s="26"/>
    </row>
    <row r="2" spans="1:8" x14ac:dyDescent="0.25">
      <c r="A2" s="26" t="s">
        <v>33</v>
      </c>
      <c r="B2" s="26"/>
      <c r="C2" s="26"/>
      <c r="D2" s="26"/>
      <c r="E2" s="26"/>
      <c r="F2" s="26"/>
      <c r="G2" s="26"/>
      <c r="H2" s="26"/>
    </row>
    <row r="3" spans="1:8" x14ac:dyDescent="0.25">
      <c r="A3" s="66"/>
      <c r="B3" s="99" t="s">
        <v>27</v>
      </c>
      <c r="C3" s="99"/>
      <c r="D3" s="99"/>
      <c r="E3" s="100"/>
      <c r="F3" s="101" t="s">
        <v>35</v>
      </c>
      <c r="G3" s="99"/>
      <c r="H3" s="99"/>
    </row>
    <row r="4" spans="1:8" x14ac:dyDescent="0.25">
      <c r="A4" s="68"/>
      <c r="B4" s="71">
        <v>2022</v>
      </c>
      <c r="C4" s="70">
        <v>2023</v>
      </c>
      <c r="D4" s="70">
        <v>2024</v>
      </c>
      <c r="E4" s="70">
        <v>2025</v>
      </c>
      <c r="F4" s="71">
        <v>2026</v>
      </c>
      <c r="G4" s="70">
        <v>2027</v>
      </c>
      <c r="H4" s="70">
        <v>2028</v>
      </c>
    </row>
    <row r="5" spans="1:8" x14ac:dyDescent="0.25">
      <c r="A5" s="26" t="s">
        <v>0</v>
      </c>
      <c r="B5" s="61">
        <v>127634.75008000003</v>
      </c>
      <c r="C5" s="62">
        <v>138733.42400000003</v>
      </c>
      <c r="D5" s="62">
        <v>150797.20000000001</v>
      </c>
      <c r="E5" s="60">
        <v>163910</v>
      </c>
      <c r="F5" s="63">
        <v>186857.4</v>
      </c>
      <c r="G5" s="64">
        <v>213017.43599999999</v>
      </c>
      <c r="H5" s="64">
        <f>G5*1.12</f>
        <v>238579.52832000001</v>
      </c>
    </row>
    <row r="6" spans="1:8" x14ac:dyDescent="0.25">
      <c r="A6" s="66" t="s">
        <v>1</v>
      </c>
      <c r="B6" s="61">
        <v>1153740.7391360002</v>
      </c>
      <c r="C6" s="72">
        <v>1254066.0208000001</v>
      </c>
      <c r="D6" s="72">
        <v>1363115.24</v>
      </c>
      <c r="E6" s="73">
        <v>1481647</v>
      </c>
      <c r="F6" s="63">
        <v>1689077.5799999998</v>
      </c>
      <c r="G6" s="74">
        <v>1925548.4411999998</v>
      </c>
      <c r="H6" s="74">
        <f>G6*1.12</f>
        <v>2156614.2541439999</v>
      </c>
    </row>
    <row r="7" spans="1:8" x14ac:dyDescent="0.25">
      <c r="A7" s="66" t="s">
        <v>2</v>
      </c>
      <c r="B7" s="61">
        <v>49867.958208000004</v>
      </c>
      <c r="C7" s="72">
        <v>54204.3024</v>
      </c>
      <c r="D7" s="72">
        <v>58917.72</v>
      </c>
      <c r="E7" s="73">
        <v>64041</v>
      </c>
      <c r="F7" s="63">
        <v>73006.739999999991</v>
      </c>
      <c r="G7" s="74">
        <v>83227.683599999989</v>
      </c>
      <c r="H7" s="74">
        <f>G7*1.12</f>
        <v>93215.005632</v>
      </c>
    </row>
    <row r="8" spans="1:8" x14ac:dyDescent="0.25">
      <c r="A8" s="68" t="s">
        <v>3</v>
      </c>
      <c r="B8" s="75">
        <v>885547.35424000025</v>
      </c>
      <c r="C8" s="76">
        <v>962551.47200000018</v>
      </c>
      <c r="D8" s="76">
        <v>1046251.6000000001</v>
      </c>
      <c r="E8" s="77">
        <v>1137230</v>
      </c>
      <c r="F8" s="78">
        <v>1296442.2</v>
      </c>
      <c r="G8" s="79">
        <v>1477944.1079999998</v>
      </c>
      <c r="H8" s="79">
        <f>G8*1.12</f>
        <v>1655297.40096</v>
      </c>
    </row>
    <row r="9" spans="1:8" x14ac:dyDescent="0.25">
      <c r="A9" s="26" t="s">
        <v>5</v>
      </c>
      <c r="B9" s="65">
        <v>2216790.8016640004</v>
      </c>
      <c r="C9" s="60">
        <v>2409555.2192000002</v>
      </c>
      <c r="D9" s="60">
        <v>2619081.7599999998</v>
      </c>
      <c r="E9" s="60">
        <v>2846828</v>
      </c>
      <c r="F9" s="65">
        <v>3245383.92</v>
      </c>
      <c r="G9" s="60">
        <v>3699737.6688000001</v>
      </c>
      <c r="H9" s="60">
        <f>SUM(H5:H8)</f>
        <v>4143706.1890559997</v>
      </c>
    </row>
    <row r="10" spans="1:8" x14ac:dyDescent="0.25">
      <c r="A10" s="26"/>
      <c r="B10" s="26"/>
      <c r="C10" s="26"/>
      <c r="D10" s="26"/>
      <c r="E10" s="26"/>
      <c r="F10" s="26"/>
      <c r="G10" s="26"/>
      <c r="H10" s="26"/>
    </row>
    <row r="11" spans="1:8" x14ac:dyDescent="0.25">
      <c r="A11" s="26"/>
      <c r="B11" s="26"/>
      <c r="C11" s="26"/>
      <c r="D11" s="26"/>
      <c r="E11" s="85" t="s">
        <v>36</v>
      </c>
      <c r="F11" s="60">
        <v>3245383.92</v>
      </c>
      <c r="G11" s="60">
        <v>3699737.6688000001</v>
      </c>
      <c r="H11" s="60">
        <v>4143706.1890559997</v>
      </c>
    </row>
    <row r="12" spans="1:8" x14ac:dyDescent="0.25">
      <c r="A12" s="26"/>
      <c r="B12" s="26"/>
      <c r="C12" s="26"/>
      <c r="D12" s="26"/>
      <c r="E12" s="86" t="s">
        <v>48</v>
      </c>
      <c r="F12" s="60">
        <v>3569922.3120000004</v>
      </c>
      <c r="G12" s="60">
        <v>3320027.7501600008</v>
      </c>
      <c r="H12" s="60">
        <v>3087625.8076488008</v>
      </c>
    </row>
    <row r="13" spans="1:8" x14ac:dyDescent="0.25">
      <c r="A13" s="26"/>
      <c r="B13" s="26"/>
      <c r="C13" s="26"/>
      <c r="D13" s="26"/>
      <c r="E13" s="86" t="s">
        <v>49</v>
      </c>
      <c r="F13" s="60">
        <v>3046105.96</v>
      </c>
      <c r="G13" s="60">
        <v>3228872.3176000002</v>
      </c>
      <c r="H13" s="60">
        <v>3390315.9334800001</v>
      </c>
    </row>
  </sheetData>
  <mergeCells count="2">
    <mergeCell ref="B3:E3"/>
    <mergeCell ref="F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1B9F-F4E5-4BA8-A0F5-C9C64F854193}">
  <dimension ref="A1:F9"/>
  <sheetViews>
    <sheetView workbookViewId="0">
      <selection activeCell="B1" sqref="B1:F1048576"/>
    </sheetView>
  </sheetViews>
  <sheetFormatPr defaultRowHeight="15.75" x14ac:dyDescent="0.25"/>
  <cols>
    <col min="2" max="6" width="16.25" customWidth="1"/>
  </cols>
  <sheetData>
    <row r="1" spans="1:6" ht="23.25" x14ac:dyDescent="0.35">
      <c r="A1" s="59" t="s">
        <v>28</v>
      </c>
      <c r="B1" s="1"/>
      <c r="C1" s="1"/>
      <c r="D1" s="1"/>
      <c r="E1" s="1"/>
      <c r="F1" s="26"/>
    </row>
    <row r="2" spans="1:6" ht="16.5" thickBot="1" x14ac:dyDescent="0.3">
      <c r="A2" s="26" t="s">
        <v>33</v>
      </c>
      <c r="B2" s="26"/>
      <c r="C2" s="26"/>
      <c r="D2" s="26"/>
      <c r="E2" s="26"/>
      <c r="F2" s="26"/>
    </row>
    <row r="3" spans="1:6" ht="16.5" thickBot="1" x14ac:dyDescent="0.3">
      <c r="A3" s="3" t="s">
        <v>11</v>
      </c>
      <c r="B3" s="10" t="s">
        <v>0</v>
      </c>
      <c r="C3" s="14" t="s">
        <v>1</v>
      </c>
      <c r="D3" s="22" t="s">
        <v>2</v>
      </c>
      <c r="E3" s="18" t="s">
        <v>3</v>
      </c>
      <c r="F3" s="4" t="s">
        <v>4</v>
      </c>
    </row>
    <row r="4" spans="1:6" x14ac:dyDescent="0.25">
      <c r="A4" s="28" t="s">
        <v>6</v>
      </c>
      <c r="B4" s="29">
        <v>35821</v>
      </c>
      <c r="C4" s="30">
        <v>173957</v>
      </c>
      <c r="D4" s="30">
        <v>42374</v>
      </c>
      <c r="E4" s="31">
        <v>612748</v>
      </c>
      <c r="F4" s="32">
        <f>SUM(B4:E4)</f>
        <v>864900</v>
      </c>
    </row>
    <row r="5" spans="1:6" x14ac:dyDescent="0.25">
      <c r="A5" s="33" t="s">
        <v>7</v>
      </c>
      <c r="B5" s="34">
        <v>34726</v>
      </c>
      <c r="C5" s="35">
        <v>273517</v>
      </c>
      <c r="D5" s="35">
        <v>196</v>
      </c>
      <c r="E5" s="36">
        <v>518457</v>
      </c>
      <c r="F5" s="37">
        <f>SUM(B5:E5)</f>
        <v>826896</v>
      </c>
    </row>
    <row r="6" spans="1:6" x14ac:dyDescent="0.25">
      <c r="A6" s="33" t="s">
        <v>8</v>
      </c>
      <c r="B6" s="34">
        <v>80155</v>
      </c>
      <c r="C6" s="35">
        <v>972526</v>
      </c>
      <c r="D6" s="35">
        <v>17393</v>
      </c>
      <c r="E6" s="36">
        <v>3158</v>
      </c>
      <c r="F6" s="37">
        <f>SUM(B6:E6)</f>
        <v>1073232</v>
      </c>
    </row>
    <row r="7" spans="1:6" x14ac:dyDescent="0.25">
      <c r="A7" s="33" t="s">
        <v>9</v>
      </c>
      <c r="B7" s="34">
        <v>4163</v>
      </c>
      <c r="C7" s="35">
        <v>60344</v>
      </c>
      <c r="D7" s="35">
        <v>1247</v>
      </c>
      <c r="E7" s="36">
        <v>1717</v>
      </c>
      <c r="F7" s="37">
        <f>SUM(B7:E7)</f>
        <v>67471</v>
      </c>
    </row>
    <row r="8" spans="1:6" ht="16.5" thickBot="1" x14ac:dyDescent="0.3">
      <c r="A8" s="46" t="s">
        <v>10</v>
      </c>
      <c r="B8" s="47">
        <v>9045</v>
      </c>
      <c r="C8" s="48">
        <v>1303</v>
      </c>
      <c r="D8" s="48">
        <v>2831</v>
      </c>
      <c r="E8" s="49">
        <v>1150</v>
      </c>
      <c r="F8" s="50">
        <f>SUM(B8:E8)</f>
        <v>14329</v>
      </c>
    </row>
    <row r="9" spans="1:6" ht="16.5" thickBot="1" x14ac:dyDescent="0.3">
      <c r="A9" s="5" t="s">
        <v>4</v>
      </c>
      <c r="B9" s="11">
        <f>SUM(B4:B8)</f>
        <v>163910</v>
      </c>
      <c r="C9" s="15">
        <f>SUM(C4:C8)</f>
        <v>1481647</v>
      </c>
      <c r="D9" s="23">
        <f>SUM(D4:D8)</f>
        <v>64041</v>
      </c>
      <c r="E9" s="19">
        <f>SUM(E4:E8)</f>
        <v>1137230</v>
      </c>
      <c r="F9" s="6">
        <f>SUM(F4:F8)</f>
        <v>2846828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EBA8-5903-4BEA-857D-FD2D137F8386}">
  <dimension ref="A1:E10"/>
  <sheetViews>
    <sheetView workbookViewId="0">
      <selection activeCell="H22" sqref="H22"/>
    </sheetView>
  </sheetViews>
  <sheetFormatPr defaultRowHeight="15.75" x14ac:dyDescent="0.25"/>
  <cols>
    <col min="2" max="5" width="13.5" customWidth="1"/>
  </cols>
  <sheetData>
    <row r="1" spans="1:5" ht="23.25" x14ac:dyDescent="0.35">
      <c r="A1" s="59" t="s">
        <v>39</v>
      </c>
      <c r="B1" s="26"/>
      <c r="C1" s="26"/>
      <c r="D1" s="26"/>
      <c r="E1" s="26"/>
    </row>
    <row r="2" spans="1:5" ht="16.5" thickBot="1" x14ac:dyDescent="0.3">
      <c r="A2" s="26" t="s">
        <v>33</v>
      </c>
      <c r="B2" s="26"/>
      <c r="C2" s="26"/>
      <c r="D2" s="26"/>
      <c r="E2" s="26"/>
    </row>
    <row r="3" spans="1:5" x14ac:dyDescent="0.25">
      <c r="A3" s="7" t="s">
        <v>12</v>
      </c>
      <c r="B3" s="97" t="s">
        <v>19</v>
      </c>
      <c r="C3" s="97"/>
      <c r="D3" s="97"/>
      <c r="E3" s="98"/>
    </row>
    <row r="4" spans="1:5" ht="16.5" thickBot="1" x14ac:dyDescent="0.3">
      <c r="A4" s="8" t="s">
        <v>13</v>
      </c>
      <c r="B4" s="12" t="s">
        <v>0</v>
      </c>
      <c r="C4" s="16" t="s">
        <v>1</v>
      </c>
      <c r="D4" s="24" t="s">
        <v>2</v>
      </c>
      <c r="E4" s="20" t="s">
        <v>3</v>
      </c>
    </row>
    <row r="5" spans="1:5" x14ac:dyDescent="0.25">
      <c r="A5" s="38" t="s">
        <v>14</v>
      </c>
      <c r="B5" s="39">
        <v>3.6</v>
      </c>
      <c r="C5" s="40">
        <v>4.5999999999999996</v>
      </c>
      <c r="D5" s="40">
        <v>3.8</v>
      </c>
      <c r="E5" s="41">
        <v>4.5999999999999996</v>
      </c>
    </row>
    <row r="6" spans="1:5" x14ac:dyDescent="0.25">
      <c r="A6" s="42" t="s">
        <v>15</v>
      </c>
      <c r="B6" s="43">
        <v>3.7</v>
      </c>
      <c r="C6" s="44">
        <v>4.4000000000000004</v>
      </c>
      <c r="D6" s="44">
        <v>3.7</v>
      </c>
      <c r="E6" s="45">
        <v>4.2</v>
      </c>
    </row>
    <row r="7" spans="1:5" x14ac:dyDescent="0.25">
      <c r="A7" s="42" t="s">
        <v>16</v>
      </c>
      <c r="B7" s="43">
        <v>4.0999999999999996</v>
      </c>
      <c r="C7" s="44">
        <v>4.5</v>
      </c>
      <c r="D7" s="44">
        <v>3.6</v>
      </c>
      <c r="E7" s="45">
        <v>4.3</v>
      </c>
    </row>
    <row r="8" spans="1:5" x14ac:dyDescent="0.25">
      <c r="A8" s="42" t="s">
        <v>17</v>
      </c>
      <c r="B8" s="43">
        <v>3.5</v>
      </c>
      <c r="C8" s="44">
        <v>4.4000000000000004</v>
      </c>
      <c r="D8" s="44">
        <v>3.7</v>
      </c>
      <c r="E8" s="45">
        <v>4.5</v>
      </c>
    </row>
    <row r="9" spans="1:5" ht="16.5" thickBot="1" x14ac:dyDescent="0.3">
      <c r="A9" s="51" t="s">
        <v>18</v>
      </c>
      <c r="B9" s="52">
        <v>3.3</v>
      </c>
      <c r="C9" s="53">
        <v>4.7</v>
      </c>
      <c r="D9" s="53">
        <v>3.8</v>
      </c>
      <c r="E9" s="54">
        <v>4.5</v>
      </c>
    </row>
    <row r="10" spans="1:5" ht="16.5" thickBot="1" x14ac:dyDescent="0.3">
      <c r="A10" s="9" t="s">
        <v>20</v>
      </c>
      <c r="B10" s="13">
        <f>AVERAGE(B5:B9)</f>
        <v>3.6399999999999997</v>
      </c>
      <c r="C10" s="17">
        <f>AVERAGE(C5:C9)</f>
        <v>4.5199999999999996</v>
      </c>
      <c r="D10" s="25">
        <f>AVERAGE(D5:D9)</f>
        <v>3.72</v>
      </c>
      <c r="E10" s="21">
        <f>AVERAGE(E5:E9)</f>
        <v>4.42</v>
      </c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Supplier Sourcing Data</vt:lpstr>
      <vt:lpstr>market_share</vt:lpstr>
      <vt:lpstr>cost_over_time</vt:lpstr>
      <vt:lpstr>by_facility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Knaflic</dc:creator>
  <cp:lastModifiedBy>Ponce, Steven</cp:lastModifiedBy>
  <dcterms:created xsi:type="dcterms:W3CDTF">2025-01-05T15:07:17Z</dcterms:created>
  <dcterms:modified xsi:type="dcterms:W3CDTF">2025-06-01T18:06:15Z</dcterms:modified>
</cp:coreProperties>
</file>