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FEE450D-CEFD-47D1-A6D1-E7867D51C206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J42" i="3"/>
  <c r="L42" i="3" s="1"/>
  <c r="H41" i="3"/>
  <c r="G41" i="3"/>
  <c r="F41" i="3"/>
  <c r="B41" i="3"/>
  <c r="E41" i="3"/>
  <c r="D41" i="3"/>
  <c r="C41" i="3"/>
  <c r="H38" i="3"/>
  <c r="H37" i="3"/>
  <c r="G37" i="3"/>
  <c r="G38" i="3"/>
  <c r="F38" i="3"/>
  <c r="F37" i="3"/>
  <c r="E37" i="3"/>
  <c r="D37" i="3"/>
  <c r="E38" i="3"/>
  <c r="D38" i="3"/>
  <c r="I37" i="3"/>
  <c r="I38" i="3"/>
  <c r="H28" i="3"/>
  <c r="F28" i="3"/>
  <c r="G28" i="3"/>
  <c r="C4" i="3"/>
  <c r="J32" i="3"/>
  <c r="K29" i="3"/>
  <c r="F32" i="3"/>
  <c r="F33" i="3" s="1"/>
  <c r="E28" i="3"/>
  <c r="E32" i="3" s="1"/>
  <c r="E33" i="3" s="1"/>
  <c r="D28" i="3"/>
  <c r="D32" i="3" s="1"/>
  <c r="D33" i="3" s="1"/>
  <c r="C28" i="3"/>
  <c r="C32" i="3" s="1"/>
  <c r="C33" i="3" s="1"/>
  <c r="B28" i="3"/>
  <c r="B32" i="3" s="1"/>
  <c r="B33" i="3" s="1"/>
  <c r="J18" i="3"/>
  <c r="H18" i="3"/>
  <c r="F17" i="3"/>
  <c r="E17" i="3"/>
  <c r="D17" i="3"/>
  <c r="C17" i="3"/>
  <c r="B17" i="3"/>
  <c r="J14" i="3"/>
  <c r="H14" i="3"/>
  <c r="H13" i="3"/>
  <c r="E8" i="3"/>
  <c r="C8" i="3"/>
  <c r="B9" i="3"/>
  <c r="H8" i="3"/>
  <c r="J38" i="3" l="1"/>
  <c r="L38" i="3" s="1"/>
  <c r="J37" i="3"/>
  <c r="D29" i="3"/>
  <c r="B29" i="3"/>
  <c r="C29" i="3"/>
  <c r="E29" i="3"/>
  <c r="F29" i="3"/>
  <c r="D12" i="2"/>
  <c r="I5" i="3"/>
  <c r="F5" i="3" s="1"/>
  <c r="F4" i="3"/>
  <c r="F8" i="3" s="1"/>
  <c r="F9" i="3" s="1"/>
  <c r="E4" i="3"/>
  <c r="E9" i="3" s="1"/>
  <c r="B4" i="3"/>
  <c r="D4" i="3"/>
  <c r="D8" i="3" s="1"/>
  <c r="D9" i="3" s="1"/>
  <c r="C9" i="3"/>
  <c r="D5" i="3" l="1"/>
  <c r="C5" i="3"/>
  <c r="B5" i="3"/>
  <c r="E5" i="3"/>
</calcChain>
</file>

<file path=xl/sharedStrings.xml><?xml version="1.0" encoding="utf-8"?>
<sst xmlns="http://schemas.openxmlformats.org/spreadsheetml/2006/main" count="59" uniqueCount="31">
  <si>
    <t>https://en.wikipedia.org/wiki/Chebyshev_filter</t>
  </si>
  <si>
    <t>INPUT</t>
  </si>
  <si>
    <t>ripple level (0.5 or 3)</t>
  </si>
  <si>
    <t>ORDER (N)</t>
  </si>
  <si>
    <t>3dB Cutoff Frequency</t>
  </si>
  <si>
    <t>Filter Cutoff Frequency</t>
  </si>
  <si>
    <t>OUTPUT</t>
  </si>
  <si>
    <t>g1</t>
  </si>
  <si>
    <t>g2</t>
  </si>
  <si>
    <t>g3</t>
  </si>
  <si>
    <t>L</t>
  </si>
  <si>
    <t>C</t>
  </si>
  <si>
    <t>g0</t>
  </si>
  <si>
    <t>fc</t>
  </si>
  <si>
    <t>wc</t>
  </si>
  <si>
    <t>g4</t>
  </si>
  <si>
    <t>g5</t>
  </si>
  <si>
    <t>g6(load)</t>
  </si>
  <si>
    <t>B*l(rad)</t>
  </si>
  <si>
    <t>B*l(deg)</t>
  </si>
  <si>
    <t>length</t>
  </si>
  <si>
    <t>width</t>
  </si>
  <si>
    <t>round_width(y)</t>
  </si>
  <si>
    <t>round_length(x)</t>
  </si>
  <si>
    <t>box</t>
  </si>
  <si>
    <t>sum</t>
  </si>
  <si>
    <t>g6</t>
  </si>
  <si>
    <t>g7</t>
  </si>
  <si>
    <t>g8(load)</t>
  </si>
  <si>
    <t>50ohms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</si>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</sst>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82418</xdr:colOff>
      <xdr:row>1</xdr:row>
      <xdr:rowOff>61310</xdr:rowOff>
    </xdr:from>
    <xdr:to>
      <xdr:col>3</xdr:col>
      <xdr:colOff>878578</xdr:colOff>
      <xdr:row>8</xdr:row>
      <xdr:rowOff>62420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18" y="240862"/>
          <a:ext cx="4733160" cy="1257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opLeftCell="B1" zoomScale="145" zoomScaleNormal="145" workbookViewId="0">
      <selection activeCell="D16" sqref="D16"/>
    </sheetView>
  </sheetViews>
  <sheetFormatPr defaultRowHeight="14" x14ac:dyDescent="0.3"/>
  <cols>
    <col min="1" max="1" width="21.33203125" customWidth="1"/>
    <col min="2" max="2" width="11.4140625" customWidth="1"/>
    <col min="3" max="3" width="18.9140625" customWidth="1"/>
    <col min="4" max="4" width="25.9140625" customWidth="1"/>
  </cols>
  <sheetData>
    <row r="1" spans="1:4" x14ac:dyDescent="0.3">
      <c r="A1" t="s">
        <v>0</v>
      </c>
    </row>
    <row r="10" spans="1:4" x14ac:dyDescent="0.3">
      <c r="A10" s="6" t="s">
        <v>1</v>
      </c>
      <c r="B10" s="6"/>
      <c r="C10" s="6"/>
      <c r="D10" s="1" t="s">
        <v>6</v>
      </c>
    </row>
    <row r="11" spans="1:4" x14ac:dyDescent="0.3">
      <c r="A11" s="2" t="s">
        <v>2</v>
      </c>
      <c r="B11" s="2" t="s">
        <v>3</v>
      </c>
      <c r="C11" s="2" t="s">
        <v>4</v>
      </c>
      <c r="D11" s="2" t="s">
        <v>5</v>
      </c>
    </row>
    <row r="12" spans="1:4" x14ac:dyDescent="0.3">
      <c r="A12" s="2">
        <v>3</v>
      </c>
      <c r="B12" s="2">
        <v>5</v>
      </c>
      <c r="C12" s="2">
        <v>1000</v>
      </c>
      <c r="D12" s="2">
        <f>C12/COSH(ACOSH(1/(SQRT(10^(A12/10)-1)))/B12)</f>
        <v>999.90495346145724</v>
      </c>
    </row>
  </sheetData>
  <mergeCells count="1">
    <mergeCell ref="A10:C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2"/>
  <sheetViews>
    <sheetView tabSelected="1" zoomScale="108" zoomScaleNormal="108" workbookViewId="0">
      <selection activeCell="B7" sqref="B7"/>
    </sheetView>
  </sheetViews>
  <sheetFormatPr defaultRowHeight="14" x14ac:dyDescent="0.3"/>
  <cols>
    <col min="1" max="1" width="15.6640625" customWidth="1"/>
    <col min="2" max="3" width="12.25" bestFit="1" customWidth="1"/>
    <col min="4" max="4" width="16.08203125" customWidth="1"/>
    <col min="5" max="7" width="12.25" customWidth="1"/>
    <col min="9" max="9" width="11.75" customWidth="1"/>
  </cols>
  <sheetData>
    <row r="1" spans="1:10" x14ac:dyDescent="0.3">
      <c r="A1" t="s">
        <v>12</v>
      </c>
      <c r="B1" t="s">
        <v>7</v>
      </c>
      <c r="C1" t="s">
        <v>8</v>
      </c>
      <c r="D1" t="s">
        <v>9</v>
      </c>
      <c r="E1" t="s">
        <v>15</v>
      </c>
      <c r="F1" t="s">
        <v>16</v>
      </c>
      <c r="G1" t="s">
        <v>17</v>
      </c>
      <c r="H1" t="s">
        <v>13</v>
      </c>
      <c r="I1" t="s">
        <v>14</v>
      </c>
    </row>
    <row r="2" spans="1:10" x14ac:dyDescent="0.3">
      <c r="A2">
        <v>1</v>
      </c>
      <c r="B2">
        <v>3.4817</v>
      </c>
      <c r="C2">
        <v>0.76180000000000003</v>
      </c>
      <c r="D2">
        <v>4.5381</v>
      </c>
      <c r="E2">
        <v>0.76180000000000003</v>
      </c>
      <c r="F2">
        <v>3.4817</v>
      </c>
    </row>
    <row r="3" spans="1:10" x14ac:dyDescent="0.3">
      <c r="B3" t="s">
        <v>10</v>
      </c>
      <c r="C3" t="s">
        <v>11</v>
      </c>
      <c r="D3" t="s">
        <v>10</v>
      </c>
      <c r="E3" t="s">
        <v>11</v>
      </c>
      <c r="F3" t="s">
        <v>10</v>
      </c>
    </row>
    <row r="4" spans="1:10" x14ac:dyDescent="0.3">
      <c r="A4">
        <v>50</v>
      </c>
      <c r="B4">
        <f>B2*A4</f>
        <v>174.08500000000001</v>
      </c>
      <c r="C4">
        <f>C2/A4</f>
        <v>1.5236000000000001E-2</v>
      </c>
      <c r="D4">
        <f>D2*A4</f>
        <v>226.905</v>
      </c>
      <c r="E4">
        <f>E2/A4</f>
        <v>1.5236000000000001E-2</v>
      </c>
      <c r="F4">
        <f>F2*A4</f>
        <v>174.08500000000001</v>
      </c>
      <c r="I4">
        <v>1</v>
      </c>
    </row>
    <row r="5" spans="1:10" x14ac:dyDescent="0.3">
      <c r="B5" s="3">
        <f>B4/I5</f>
        <v>2.7734222490643242E-8</v>
      </c>
      <c r="C5" s="3">
        <f>C4/I5</f>
        <v>2.4273120249730904E-12</v>
      </c>
      <c r="D5" s="3">
        <f>D4/I5</f>
        <v>3.6149201563830343E-8</v>
      </c>
      <c r="E5" s="3">
        <f>E4/I5</f>
        <v>2.4273120249730904E-12</v>
      </c>
      <c r="F5" s="3">
        <f>F4/I5</f>
        <v>2.7734222490643242E-8</v>
      </c>
      <c r="H5" s="3">
        <v>999000000</v>
      </c>
      <c r="I5" s="3">
        <f>H5*2*PI()</f>
        <v>6276902121.872407</v>
      </c>
    </row>
    <row r="7" spans="1:10" x14ac:dyDescent="0.3">
      <c r="B7">
        <v>150</v>
      </c>
      <c r="C7">
        <v>20</v>
      </c>
      <c r="D7">
        <v>150</v>
      </c>
      <c r="E7">
        <v>20</v>
      </c>
      <c r="F7">
        <v>150</v>
      </c>
    </row>
    <row r="8" spans="1:10" x14ac:dyDescent="0.3">
      <c r="A8" t="s">
        <v>18</v>
      </c>
      <c r="B8">
        <f>B4/B7</f>
        <v>1.1605666666666667</v>
      </c>
      <c r="C8">
        <f>C7*C4</f>
        <v>0.30472000000000005</v>
      </c>
      <c r="D8">
        <f>D4/D7</f>
        <v>1.5126999999999999</v>
      </c>
      <c r="E8">
        <f>E7*E4</f>
        <v>0.30472000000000005</v>
      </c>
      <c r="F8">
        <f>F4/F7</f>
        <v>1.1605666666666667</v>
      </c>
      <c r="H8">
        <f>180/PI()</f>
        <v>57.295779513082323</v>
      </c>
    </row>
    <row r="9" spans="1:10" x14ac:dyDescent="0.3">
      <c r="A9" t="s">
        <v>19</v>
      </c>
      <c r="B9">
        <f>B8*H8</f>
        <v>66.495571843566239</v>
      </c>
      <c r="C9">
        <f>C8*H8</f>
        <v>17.459169933226448</v>
      </c>
      <c r="D9">
        <f>D8*H8</f>
        <v>86.671325669439625</v>
      </c>
      <c r="E9">
        <f>E8*H8</f>
        <v>17.459169933226448</v>
      </c>
      <c r="F9">
        <f>F8*H8</f>
        <v>66.495571843566239</v>
      </c>
      <c r="H9" s="3"/>
    </row>
    <row r="10" spans="1:10" x14ac:dyDescent="0.3">
      <c r="A10" t="s">
        <v>21</v>
      </c>
      <c r="B10">
        <v>0.11484999999999999</v>
      </c>
      <c r="C10">
        <v>10.663</v>
      </c>
      <c r="D10">
        <v>0.11484999999999999</v>
      </c>
      <c r="E10">
        <v>10.663</v>
      </c>
      <c r="F10">
        <v>0.11484999999999999</v>
      </c>
      <c r="I10">
        <v>10.663</v>
      </c>
    </row>
    <row r="11" spans="1:10" x14ac:dyDescent="0.3">
      <c r="A11" t="s">
        <v>20</v>
      </c>
      <c r="B11">
        <v>32.817</v>
      </c>
      <c r="C11">
        <v>7.4457000000000004</v>
      </c>
      <c r="D11">
        <v>42.777999999999999</v>
      </c>
      <c r="E11">
        <v>7.4457000000000004</v>
      </c>
      <c r="F11">
        <v>32.817</v>
      </c>
    </row>
    <row r="12" spans="1:10" ht="21" customHeight="1" x14ac:dyDescent="0.3">
      <c r="H12" t="s">
        <v>25</v>
      </c>
      <c r="I12" t="s">
        <v>29</v>
      </c>
      <c r="J12" t="s">
        <v>24</v>
      </c>
    </row>
    <row r="13" spans="1:10" x14ac:dyDescent="0.3">
      <c r="A13" t="s">
        <v>22</v>
      </c>
      <c r="B13" s="4">
        <v>0.1</v>
      </c>
      <c r="C13" s="4">
        <v>10.6</v>
      </c>
      <c r="D13" s="4">
        <v>0.1</v>
      </c>
      <c r="E13" s="4">
        <v>10.6</v>
      </c>
      <c r="F13" s="4">
        <v>0.1</v>
      </c>
      <c r="H13">
        <f>SUM(B13,C13,D13,E13,F13)</f>
        <v>21.5</v>
      </c>
      <c r="I13">
        <v>10.6</v>
      </c>
    </row>
    <row r="14" spans="1:10" x14ac:dyDescent="0.3">
      <c r="A14" t="s">
        <v>23</v>
      </c>
      <c r="B14" s="5">
        <v>32.799999999999997</v>
      </c>
      <c r="C14" s="5">
        <v>7.4</v>
      </c>
      <c r="D14" s="5">
        <v>42.8</v>
      </c>
      <c r="E14" s="5">
        <v>7.4</v>
      </c>
      <c r="F14" s="5">
        <v>32.799999999999997</v>
      </c>
      <c r="H14">
        <f>SUM(B14,C14,D14,E14,F14)</f>
        <v>123.2</v>
      </c>
      <c r="I14">
        <v>7.4</v>
      </c>
      <c r="J14">
        <f>I14*2+H14</f>
        <v>138</v>
      </c>
    </row>
    <row r="15" spans="1:10" x14ac:dyDescent="0.3">
      <c r="B15">
        <v>0.8</v>
      </c>
    </row>
    <row r="17" spans="1:11" x14ac:dyDescent="0.3">
      <c r="A17" t="s">
        <v>23</v>
      </c>
      <c r="B17">
        <f>B14*B15</f>
        <v>26.24</v>
      </c>
      <c r="C17">
        <f>C14*B15</f>
        <v>5.9200000000000008</v>
      </c>
      <c r="D17">
        <f>D14*B15</f>
        <v>34.24</v>
      </c>
      <c r="E17">
        <f>E14*B15</f>
        <v>5.9200000000000008</v>
      </c>
      <c r="F17">
        <f>F14*B15</f>
        <v>26.24</v>
      </c>
    </row>
    <row r="18" spans="1:11" x14ac:dyDescent="0.3">
      <c r="B18" s="4">
        <v>26.2</v>
      </c>
      <c r="C18" s="4">
        <v>5.9</v>
      </c>
      <c r="D18" s="4">
        <v>34.200000000000003</v>
      </c>
      <c r="E18" s="4">
        <v>5.9</v>
      </c>
      <c r="F18" s="4">
        <v>26.2</v>
      </c>
      <c r="H18">
        <f>SUM(B18,C18,D18,E18,F18)</f>
        <v>98.40000000000002</v>
      </c>
      <c r="I18">
        <v>7.4</v>
      </c>
      <c r="J18">
        <f>I18*2+H18</f>
        <v>113.20000000000002</v>
      </c>
    </row>
    <row r="25" spans="1:11" x14ac:dyDescent="0.3">
      <c r="A25" t="s">
        <v>12</v>
      </c>
      <c r="B25" t="s">
        <v>7</v>
      </c>
      <c r="C25" t="s">
        <v>8</v>
      </c>
      <c r="D25" t="s">
        <v>9</v>
      </c>
      <c r="E25" t="s">
        <v>15</v>
      </c>
      <c r="F25" t="s">
        <v>16</v>
      </c>
      <c r="G25" t="s">
        <v>26</v>
      </c>
      <c r="H25" t="s">
        <v>27</v>
      </c>
      <c r="I25" t="s">
        <v>28</v>
      </c>
      <c r="J25" t="s">
        <v>13</v>
      </c>
      <c r="K25" t="s">
        <v>14</v>
      </c>
    </row>
    <row r="26" spans="1:11" x14ac:dyDescent="0.3">
      <c r="A26">
        <v>1</v>
      </c>
      <c r="B26">
        <v>3.5182000000000002</v>
      </c>
      <c r="C26">
        <v>0.77229999999999999</v>
      </c>
      <c r="D26">
        <v>4.6386000000000003</v>
      </c>
      <c r="E26">
        <v>0.80389999999999995</v>
      </c>
      <c r="F26">
        <v>4.6386000000000003</v>
      </c>
      <c r="G26">
        <v>0.77229999999999999</v>
      </c>
      <c r="H26">
        <v>3.5182000000000002</v>
      </c>
      <c r="I26">
        <v>1</v>
      </c>
    </row>
    <row r="27" spans="1:11" x14ac:dyDescent="0.3">
      <c r="B27" t="s">
        <v>10</v>
      </c>
      <c r="C27" t="s">
        <v>11</v>
      </c>
      <c r="D27" t="s">
        <v>10</v>
      </c>
      <c r="E27" t="s">
        <v>11</v>
      </c>
      <c r="F27" t="s">
        <v>10</v>
      </c>
      <c r="G27" t="s">
        <v>11</v>
      </c>
      <c r="H27" t="s">
        <v>10</v>
      </c>
    </row>
    <row r="28" spans="1:11" x14ac:dyDescent="0.3">
      <c r="A28">
        <v>50</v>
      </c>
      <c r="B28">
        <f>B26*A28</f>
        <v>175.91000000000003</v>
      </c>
      <c r="C28">
        <f>C26/A28</f>
        <v>1.5446E-2</v>
      </c>
      <c r="D28">
        <f>D26*A28</f>
        <v>231.93</v>
      </c>
      <c r="E28">
        <f>E26/A28</f>
        <v>1.6077999999999999E-2</v>
      </c>
      <c r="F28">
        <f>F26*A28</f>
        <v>231.93</v>
      </c>
      <c r="G28">
        <f>G26/A28</f>
        <v>1.5446E-2</v>
      </c>
      <c r="H28">
        <f>H26*A28</f>
        <v>175.91000000000003</v>
      </c>
      <c r="I28">
        <v>50</v>
      </c>
      <c r="K28">
        <v>1</v>
      </c>
    </row>
    <row r="29" spans="1:11" x14ac:dyDescent="0.3">
      <c r="B29" s="3">
        <f>B28/K29</f>
        <v>2.8024971010305617E-8</v>
      </c>
      <c r="C29" s="3">
        <f>C28/K29</f>
        <v>2.4607680190164318E-12</v>
      </c>
      <c r="D29" s="3">
        <f>D28/K29</f>
        <v>3.6949755707010296E-8</v>
      </c>
      <c r="E29" s="3">
        <f>E28/K29</f>
        <v>2.5614546296611543E-12</v>
      </c>
      <c r="F29" s="3">
        <f>F28/K29</f>
        <v>3.6949755707010296E-8</v>
      </c>
      <c r="J29" s="3">
        <v>999000000</v>
      </c>
      <c r="K29" s="3">
        <f>J29*2*PI()</f>
        <v>6276902121.872407</v>
      </c>
    </row>
    <row r="31" spans="1:11" x14ac:dyDescent="0.3">
      <c r="B31">
        <v>150</v>
      </c>
      <c r="C31">
        <v>20</v>
      </c>
      <c r="D31">
        <v>150</v>
      </c>
      <c r="E31">
        <v>20</v>
      </c>
      <c r="F31">
        <v>150</v>
      </c>
    </row>
    <row r="32" spans="1:11" x14ac:dyDescent="0.3">
      <c r="A32" t="s">
        <v>18</v>
      </c>
      <c r="B32">
        <f>B28/B31</f>
        <v>1.1727333333333334</v>
      </c>
      <c r="C32">
        <f>C31*C28</f>
        <v>0.30891999999999997</v>
      </c>
      <c r="D32">
        <f>D28/D31</f>
        <v>1.5462</v>
      </c>
      <c r="E32">
        <f>E31*E28</f>
        <v>0.32155999999999996</v>
      </c>
      <c r="F32">
        <f>F28/F31</f>
        <v>1.5462</v>
      </c>
      <c r="J32">
        <f>180/PI()</f>
        <v>57.295779513082323</v>
      </c>
    </row>
    <row r="33" spans="1:12" x14ac:dyDescent="0.3">
      <c r="A33" t="s">
        <v>19</v>
      </c>
      <c r="B33">
        <f>B32*J32</f>
        <v>67.192670494308743</v>
      </c>
      <c r="C33">
        <f>C32*J32</f>
        <v>17.699812207181388</v>
      </c>
      <c r="D33">
        <f>D32*J32</f>
        <v>88.590734283127887</v>
      </c>
      <c r="E33">
        <f>E32*J32</f>
        <v>18.42403086022675</v>
      </c>
      <c r="F33">
        <f>F32*J32</f>
        <v>88.590734283127887</v>
      </c>
      <c r="J33" s="3"/>
    </row>
    <row r="34" spans="1:12" x14ac:dyDescent="0.3">
      <c r="A34" t="s">
        <v>21</v>
      </c>
      <c r="B34">
        <v>0.11484999999999999</v>
      </c>
      <c r="C34">
        <v>10.663</v>
      </c>
      <c r="D34">
        <v>0.11484999999999999</v>
      </c>
      <c r="E34">
        <v>10.663</v>
      </c>
      <c r="F34">
        <v>0.11484999999999999</v>
      </c>
      <c r="G34">
        <v>10.663</v>
      </c>
      <c r="H34">
        <v>0.11484999999999999</v>
      </c>
      <c r="K34">
        <v>10.663</v>
      </c>
    </row>
    <row r="35" spans="1:12" x14ac:dyDescent="0.3">
      <c r="A35" t="s">
        <v>20</v>
      </c>
      <c r="B35">
        <v>33.162999999999997</v>
      </c>
      <c r="C35">
        <v>7.5484999999999998</v>
      </c>
      <c r="D35">
        <v>43.725000000000001</v>
      </c>
      <c r="E35">
        <v>7.8573000000000004</v>
      </c>
      <c r="F35">
        <v>43.725000000000001</v>
      </c>
      <c r="G35">
        <v>7.5484999999999998</v>
      </c>
      <c r="H35">
        <v>33.162999999999997</v>
      </c>
    </row>
    <row r="36" spans="1:12" x14ac:dyDescent="0.3">
      <c r="J36" t="s">
        <v>25</v>
      </c>
      <c r="K36" t="s">
        <v>30</v>
      </c>
      <c r="L36" t="s">
        <v>24</v>
      </c>
    </row>
    <row r="37" spans="1:12" x14ac:dyDescent="0.3">
      <c r="A37" t="s">
        <v>22</v>
      </c>
      <c r="B37" s="4">
        <v>0.1</v>
      </c>
      <c r="C37" s="4">
        <v>10.7</v>
      </c>
      <c r="D37" s="4">
        <f t="shared" ref="D37:H38" si="0">ROUNDUP(D34,1)</f>
        <v>0.2</v>
      </c>
      <c r="E37" s="4">
        <f t="shared" si="0"/>
        <v>10.7</v>
      </c>
      <c r="F37" s="4">
        <f t="shared" si="0"/>
        <v>0.2</v>
      </c>
      <c r="G37" s="4">
        <f t="shared" si="0"/>
        <v>10.7</v>
      </c>
      <c r="H37" s="4">
        <f t="shared" si="0"/>
        <v>0.2</v>
      </c>
      <c r="I37" s="4">
        <f t="shared" ref="I37" si="1">ROUNDUP(I34,2)</f>
        <v>0</v>
      </c>
      <c r="J37" s="4">
        <f>SUM(B37,C37,D37,E37,F37,G37,H37)</f>
        <v>32.799999999999997</v>
      </c>
      <c r="K37">
        <v>10.6</v>
      </c>
    </row>
    <row r="38" spans="1:12" x14ac:dyDescent="0.3">
      <c r="A38" t="s">
        <v>23</v>
      </c>
      <c r="B38" s="5">
        <v>33.200000000000003</v>
      </c>
      <c r="C38" s="5">
        <v>7.6</v>
      </c>
      <c r="D38" s="4">
        <f t="shared" si="0"/>
        <v>43.800000000000004</v>
      </c>
      <c r="E38" s="4">
        <f t="shared" si="0"/>
        <v>7.8999999999999995</v>
      </c>
      <c r="F38" s="4">
        <f t="shared" si="0"/>
        <v>43.800000000000004</v>
      </c>
      <c r="G38" s="4">
        <f t="shared" si="0"/>
        <v>7.6</v>
      </c>
      <c r="H38" s="4">
        <f t="shared" si="0"/>
        <v>33.200000000000003</v>
      </c>
      <c r="I38" s="4">
        <f t="shared" ref="I38" si="2">ROUNDUP(I35,2)</f>
        <v>0</v>
      </c>
      <c r="J38" s="4">
        <f>SUM(B38,C38,D38,E38,F38,G38,H38)</f>
        <v>177.10000000000002</v>
      </c>
      <c r="K38">
        <v>7.4</v>
      </c>
      <c r="L38">
        <f>K38*2+J38</f>
        <v>191.90000000000003</v>
      </c>
    </row>
    <row r="39" spans="1:12" x14ac:dyDescent="0.3">
      <c r="B39">
        <v>0.85</v>
      </c>
    </row>
    <row r="41" spans="1:12" x14ac:dyDescent="0.3">
      <c r="A41" t="s">
        <v>23</v>
      </c>
      <c r="B41">
        <f>B38*B39</f>
        <v>28.220000000000002</v>
      </c>
      <c r="C41">
        <f>C38*B39</f>
        <v>6.46</v>
      </c>
      <c r="D41">
        <f>D38*B39</f>
        <v>37.230000000000004</v>
      </c>
      <c r="E41">
        <f>E38*B39</f>
        <v>6.714999999999999</v>
      </c>
      <c r="F41">
        <f>F38*B39</f>
        <v>37.230000000000004</v>
      </c>
      <c r="G41">
        <f>G38*B39</f>
        <v>6.46</v>
      </c>
      <c r="H41">
        <f>H38*B39</f>
        <v>28.220000000000002</v>
      </c>
    </row>
    <row r="42" spans="1:12" x14ac:dyDescent="0.3">
      <c r="B42" s="4">
        <v>28.2</v>
      </c>
      <c r="C42" s="4">
        <v>6.5</v>
      </c>
      <c r="D42" s="4">
        <v>37.200000000000003</v>
      </c>
      <c r="E42" s="4">
        <v>6.7</v>
      </c>
      <c r="F42" s="4">
        <v>37.200000000000003</v>
      </c>
      <c r="G42" s="4">
        <v>6.5</v>
      </c>
      <c r="H42" s="4">
        <v>28.2</v>
      </c>
      <c r="J42">
        <f>SUM(B42,C42,D42,E42,F42,G42,H42)</f>
        <v>150.5</v>
      </c>
      <c r="K42">
        <v>7.4</v>
      </c>
      <c r="L42">
        <f>K42*2+J42</f>
        <v>165.3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user</cp:lastModifiedBy>
  <dcterms:created xsi:type="dcterms:W3CDTF">2021-02-05T06:38:41Z</dcterms:created>
  <dcterms:modified xsi:type="dcterms:W3CDTF">2022-02-17T15:11:21Z</dcterms:modified>
</cp:coreProperties>
</file>