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425b\Desktop\GSBA 545\"/>
    </mc:Choice>
  </mc:AlternateContent>
  <bookViews>
    <workbookView xWindow="0" yWindow="0" windowWidth="20490" windowHeight="7395"/>
  </bookViews>
  <sheets>
    <sheet name="salmon" sheetId="1" r:id="rId1"/>
    <sheet name="gas prices by week" sheetId="2" r:id="rId2"/>
    <sheet name="r=0.6866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3" l="1"/>
  <c r="C27" i="3"/>
  <c r="H26" i="3"/>
  <c r="C26" i="3"/>
  <c r="N16" i="3"/>
  <c r="N17" i="3" s="1"/>
  <c r="K16" i="3"/>
  <c r="K17" i="3" s="1"/>
  <c r="S15" i="3"/>
  <c r="S16" i="3" s="1"/>
  <c r="Q15" i="3"/>
  <c r="Q16" i="3" s="1"/>
  <c r="N15" i="3"/>
  <c r="O15" i="3" s="1"/>
  <c r="K15" i="3"/>
  <c r="L15" i="3" s="1"/>
  <c r="E15" i="3"/>
  <c r="I15" i="3" s="1"/>
  <c r="B15" i="3"/>
  <c r="B16" i="3" s="1"/>
  <c r="B17" i="3" s="1"/>
  <c r="B18" i="3" s="1"/>
  <c r="B19" i="3" s="1"/>
  <c r="B20" i="3" s="1"/>
  <c r="B21" i="3" s="1"/>
  <c r="B22" i="3" s="1"/>
  <c r="B23" i="3" s="1"/>
  <c r="B24" i="3" s="1"/>
  <c r="T14" i="3"/>
  <c r="R14" i="3"/>
  <c r="O14" i="3"/>
  <c r="L14" i="3"/>
  <c r="I14" i="3"/>
  <c r="F14" i="3"/>
  <c r="Q4" i="3"/>
  <c r="R4" i="3" s="1"/>
  <c r="N4" i="3"/>
  <c r="E4" i="3"/>
  <c r="I4" i="3" s="1"/>
  <c r="B4" i="3"/>
  <c r="B5" i="3" s="1"/>
  <c r="S3" i="3"/>
  <c r="Q3" i="3"/>
  <c r="N3" i="3"/>
  <c r="K3" i="3"/>
  <c r="I3" i="3"/>
  <c r="F3" i="3"/>
  <c r="E3" i="3"/>
  <c r="B3" i="3"/>
  <c r="T2" i="3"/>
  <c r="R2" i="3"/>
  <c r="O2" i="3"/>
  <c r="L2" i="3"/>
  <c r="I2" i="3"/>
  <c r="F2" i="3"/>
  <c r="R16" i="3" l="1"/>
  <c r="Q17" i="3"/>
  <c r="T3" i="3"/>
  <c r="S4" i="3"/>
  <c r="T16" i="3"/>
  <c r="S17" i="3"/>
  <c r="B6" i="3"/>
  <c r="B7" i="3" s="1"/>
  <c r="B8" i="3" s="1"/>
  <c r="B9" i="3" s="1"/>
  <c r="B10" i="3" s="1"/>
  <c r="B11" i="3" s="1"/>
  <c r="B12" i="3" s="1"/>
  <c r="B13" i="3" s="1"/>
  <c r="C31" i="3"/>
  <c r="L17" i="3"/>
  <c r="K18" i="3"/>
  <c r="N18" i="3"/>
  <c r="O17" i="3"/>
  <c r="N5" i="3"/>
  <c r="O4" i="3"/>
  <c r="F15" i="3"/>
  <c r="K4" i="3"/>
  <c r="Q5" i="3"/>
  <c r="R3" i="3"/>
  <c r="E5" i="3"/>
  <c r="R15" i="3"/>
  <c r="L16" i="3"/>
  <c r="T15" i="3"/>
  <c r="F4" i="3"/>
  <c r="L3" i="3"/>
  <c r="O16" i="3"/>
  <c r="O3" i="3"/>
  <c r="E16" i="3"/>
  <c r="T4" i="3" l="1"/>
  <c r="S5" i="3"/>
  <c r="Q6" i="3"/>
  <c r="R5" i="3"/>
  <c r="C30" i="3"/>
  <c r="L4" i="3"/>
  <c r="K5" i="3"/>
  <c r="B27" i="3"/>
  <c r="Q18" i="3"/>
  <c r="R17" i="3"/>
  <c r="B26" i="3"/>
  <c r="C28" i="3"/>
  <c r="O5" i="3"/>
  <c r="N6" i="3"/>
  <c r="N19" i="3"/>
  <c r="O18" i="3"/>
  <c r="S18" i="3"/>
  <c r="T17" i="3"/>
  <c r="C29" i="3"/>
  <c r="E6" i="3"/>
  <c r="I5" i="3"/>
  <c r="F5" i="3"/>
  <c r="F16" i="3"/>
  <c r="E17" i="3"/>
  <c r="I16" i="3"/>
  <c r="K19" i="3"/>
  <c r="L18" i="3"/>
  <c r="I6" i="3" l="1"/>
  <c r="F6" i="3"/>
  <c r="E7" i="3"/>
  <c r="R6" i="3"/>
  <c r="Q7" i="3"/>
  <c r="S19" i="3"/>
  <c r="T18" i="3"/>
  <c r="O19" i="3"/>
  <c r="N20" i="3"/>
  <c r="R18" i="3"/>
  <c r="Q19" i="3"/>
  <c r="S6" i="3"/>
  <c r="T5" i="3"/>
  <c r="I17" i="3"/>
  <c r="E18" i="3"/>
  <c r="F17" i="3"/>
  <c r="O6" i="3"/>
  <c r="N7" i="3"/>
  <c r="L5" i="3"/>
  <c r="K6" i="3"/>
  <c r="L19" i="3"/>
  <c r="K20" i="3"/>
  <c r="T6" i="3" l="1"/>
  <c r="S7" i="3"/>
  <c r="Q20" i="3"/>
  <c r="R19" i="3"/>
  <c r="S20" i="3"/>
  <c r="T19" i="3"/>
  <c r="L6" i="3"/>
  <c r="K7" i="3"/>
  <c r="E19" i="3"/>
  <c r="I18" i="3"/>
  <c r="F18" i="3"/>
  <c r="E8" i="3"/>
  <c r="I7" i="3"/>
  <c r="F7" i="3"/>
  <c r="O7" i="3"/>
  <c r="N8" i="3"/>
  <c r="N21" i="3"/>
  <c r="O20" i="3"/>
  <c r="K21" i="3"/>
  <c r="L20" i="3"/>
  <c r="R7" i="3"/>
  <c r="Q8" i="3"/>
  <c r="L21" i="3" l="1"/>
  <c r="K22" i="3"/>
  <c r="R20" i="3"/>
  <c r="Q21" i="3"/>
  <c r="E20" i="3"/>
  <c r="I19" i="3"/>
  <c r="F19" i="3"/>
  <c r="O8" i="3"/>
  <c r="N9" i="3"/>
  <c r="R8" i="3"/>
  <c r="Q9" i="3"/>
  <c r="O21" i="3"/>
  <c r="N22" i="3"/>
  <c r="S8" i="3"/>
  <c r="T7" i="3"/>
  <c r="K8" i="3"/>
  <c r="L7" i="3"/>
  <c r="I8" i="3"/>
  <c r="F8" i="3"/>
  <c r="E9" i="3"/>
  <c r="T20" i="3"/>
  <c r="S21" i="3"/>
  <c r="E10" i="3" l="1"/>
  <c r="I9" i="3"/>
  <c r="F9" i="3"/>
  <c r="F20" i="3"/>
  <c r="E21" i="3"/>
  <c r="I20" i="3"/>
  <c r="Q22" i="3"/>
  <c r="R21" i="3"/>
  <c r="T8" i="3"/>
  <c r="S9" i="3"/>
  <c r="R9" i="3"/>
  <c r="Q10" i="3"/>
  <c r="N23" i="3"/>
  <c r="O22" i="3"/>
  <c r="K23" i="3"/>
  <c r="L22" i="3"/>
  <c r="S22" i="3"/>
  <c r="T21" i="3"/>
  <c r="O9" i="3"/>
  <c r="N10" i="3"/>
  <c r="K9" i="3"/>
  <c r="L8" i="3"/>
  <c r="R10" i="3" l="1"/>
  <c r="Q11" i="3"/>
  <c r="I10" i="3"/>
  <c r="F10" i="3"/>
  <c r="E11" i="3"/>
  <c r="L9" i="3"/>
  <c r="K10" i="3"/>
  <c r="E22" i="3"/>
  <c r="F21" i="3"/>
  <c r="I21" i="3"/>
  <c r="N24" i="3"/>
  <c r="O23" i="3"/>
  <c r="R22" i="3"/>
  <c r="Q23" i="3"/>
  <c r="N11" i="3"/>
  <c r="O10" i="3"/>
  <c r="L23" i="3"/>
  <c r="K24" i="3"/>
  <c r="T9" i="3"/>
  <c r="S10" i="3"/>
  <c r="T22" i="3"/>
  <c r="S23" i="3"/>
  <c r="O24" i="3" l="1"/>
  <c r="F22" i="3"/>
  <c r="E23" i="3"/>
  <c r="I22" i="3"/>
  <c r="Q24" i="3"/>
  <c r="R23" i="3"/>
  <c r="Q12" i="3"/>
  <c r="R11" i="3"/>
  <c r="T23" i="3"/>
  <c r="S24" i="3"/>
  <c r="T10" i="3"/>
  <c r="S11" i="3"/>
  <c r="K11" i="3"/>
  <c r="L10" i="3"/>
  <c r="L24" i="3"/>
  <c r="O11" i="3"/>
  <c r="N12" i="3"/>
  <c r="I11" i="3"/>
  <c r="E12" i="3"/>
  <c r="F11" i="3"/>
  <c r="R12" i="3" l="1"/>
  <c r="Q13" i="3"/>
  <c r="R13" i="3" s="1"/>
  <c r="R29" i="3" s="1"/>
  <c r="Q26" i="3"/>
  <c r="N26" i="3"/>
  <c r="E24" i="3"/>
  <c r="F23" i="3"/>
  <c r="I23" i="3"/>
  <c r="R26" i="3"/>
  <c r="I12" i="3"/>
  <c r="F12" i="3"/>
  <c r="E13" i="3"/>
  <c r="L11" i="3"/>
  <c r="K12" i="3"/>
  <c r="R24" i="3"/>
  <c r="R30" i="3" s="1"/>
  <c r="Q27" i="3"/>
  <c r="O26" i="3"/>
  <c r="O29" i="3"/>
  <c r="N13" i="3"/>
  <c r="O13" i="3" s="1"/>
  <c r="O12" i="3"/>
  <c r="O27" i="3" s="1"/>
  <c r="T24" i="3"/>
  <c r="S12" i="3"/>
  <c r="T11" i="3"/>
  <c r="F24" i="3" l="1"/>
  <c r="E27" i="3"/>
  <c r="O31" i="3"/>
  <c r="K13" i="3"/>
  <c r="L13" i="3" s="1"/>
  <c r="L12" i="3"/>
  <c r="K27" i="3"/>
  <c r="K26" i="3"/>
  <c r="O28" i="3"/>
  <c r="R31" i="3"/>
  <c r="R28" i="3"/>
  <c r="R27" i="3"/>
  <c r="O30" i="3"/>
  <c r="E26" i="3"/>
  <c r="I29" i="3"/>
  <c r="I28" i="3"/>
  <c r="T12" i="3"/>
  <c r="S13" i="3"/>
  <c r="F13" i="3"/>
  <c r="I13" i="3"/>
  <c r="N27" i="3"/>
  <c r="L26" i="3" l="1"/>
  <c r="L30" i="3"/>
  <c r="L29" i="3"/>
  <c r="L28" i="3"/>
  <c r="L27" i="3"/>
  <c r="L31" i="3"/>
  <c r="T31" i="3"/>
  <c r="I30" i="3"/>
  <c r="I26" i="3"/>
  <c r="I27" i="3"/>
  <c r="I31" i="3"/>
  <c r="T29" i="3"/>
  <c r="F31" i="3"/>
  <c r="F27" i="3"/>
  <c r="F28" i="3"/>
  <c r="F29" i="3"/>
  <c r="F26" i="3"/>
  <c r="F30" i="3"/>
  <c r="T13" i="3"/>
  <c r="T28" i="3" s="1"/>
  <c r="S26" i="3"/>
  <c r="S27" i="3"/>
  <c r="T30" i="3" l="1"/>
  <c r="T27" i="3"/>
  <c r="T26" i="3"/>
  <c r="C56" i="2" l="1"/>
  <c r="C55" i="2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</calcChain>
</file>

<file path=xl/sharedStrings.xml><?xml version="1.0" encoding="utf-8"?>
<sst xmlns="http://schemas.openxmlformats.org/spreadsheetml/2006/main" count="32" uniqueCount="32">
  <si>
    <t>Obs</t>
  </si>
  <si>
    <t>length (mm)</t>
  </si>
  <si>
    <t>Weight (lbs)</t>
  </si>
  <si>
    <t>https://www.google.com/url?sa=t&amp;rct=j&amp;q=&amp;esrc=s&amp;source=web&amp;cd=4&amp;ved=0ahUKEwja_ZH64OLPAhUJilQKHZ1yDbgQFggtMAM&amp;url=http%3A%2F%2Fwww.adfg.alaska.gov%2FFedAidPDFs%2FFDS06-70.pdf&amp;usg=AFQjCNG2S_UnG27igWDUZa8TbiHMTLiKUA&amp;bvm=bv.135974163,d.cGw&amp;cad=rja</t>
  </si>
  <si>
    <t>girth (mm)</t>
  </si>
  <si>
    <t>Yukon River Chinook Salmon Oncorhynchus tshawytscha, District 6' (only includes salmon 700mm or longer, 370 mm girth or wider)</t>
  </si>
  <si>
    <t>Back to Contents</t>
  </si>
  <si>
    <t>Data 1: Weekly U.S. Regular All Formulations Retail Gasoline Prices  (Dollars per Gallon)</t>
  </si>
  <si>
    <t>Sourcekey</t>
  </si>
  <si>
    <t>EMM_EPMR_PTE_NUS_DPG</t>
  </si>
  <si>
    <t>Date</t>
  </si>
  <si>
    <t>Weekly U.S. Regular All Formulations Retail Gasoline Prices  (Dollars per Gallon)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</si>
  <si>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</si>
  <si>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</si>
  <si>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</si>
  <si>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</si>
  <si>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</si>
  <si>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</si>
  <si>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</si>
  <si>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</si>
  <si>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</si>
  <si>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</si>
  <si>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</si>
  <si>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</si>
  <si>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</si>
  <si>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</si>
  <si>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avg</t>
  </si>
  <si>
    <t>SD</t>
  </si>
  <si>
    <t>correl</t>
  </si>
  <si>
    <t>slope</t>
  </si>
  <si>
    <t>intercept</t>
  </si>
  <si>
    <t>SE(Y|X)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</si>
</sst>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mmm\ dd\,\ yyyy"/>
    <numFmt numFmtId="166" formatCode="_(&quot;$&quot;* #,##0.000_);_(&quot;$&quot;* \(#,##0.000\);_(&quot;$&quot;* &quot;-&quot;??_);_(@_)"/>
    <numFmt numFmtId="167" formatCode="0.0000"/>
    <numFmt numFmtId="168" formatCode="0.00000"/>
    <numFmt numFmtId="169" formatCode="0.000"/>
    <numFmt numFmtId="170" formatCode="_(* #,##0.0000_);_(* \(#,##0.00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1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u/>
      <sz val="10.5"/>
      <color theme="1"/>
      <name val="Arial"/>
      <family val="2"/>
    </font>
    <font>
      <sz val="10.5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quotePrefix="1"/>
    <xf numFmtId="0" fontId="1" fillId="0" borderId="3" xfId="0" applyFont="1" applyBorder="1" applyAlignment="1">
      <alignment horizontal="center" vertical="top" wrapText="1"/>
    </xf>
    <xf numFmtId="0" fontId="3" fillId="0" borderId="0" xfId="1"/>
    <xf numFmtId="164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1" quotePrefix="1" applyAlignment="1" applyProtection="1">
      <alignment horizontal="left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165" fontId="0" fillId="0" borderId="0" xfId="0" applyNumberFormat="1"/>
    <xf numFmtId="166" fontId="0" fillId="0" borderId="0" xfId="3" applyNumberFormat="1" applyFont="1" applyAlignment="1"/>
    <xf numFmtId="44" fontId="0" fillId="0" borderId="0" xfId="3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vertical="top" wrapText="1"/>
    </xf>
    <xf numFmtId="164" fontId="10" fillId="0" borderId="0" xfId="0" applyNumberFormat="1" applyFont="1"/>
    <xf numFmtId="167" fontId="10" fillId="0" borderId="0" xfId="0" applyNumberFormat="1" applyFont="1"/>
    <xf numFmtId="0" fontId="10" fillId="0" borderId="0" xfId="0" applyFont="1"/>
    <xf numFmtId="168" fontId="10" fillId="0" borderId="0" xfId="0" applyNumberFormat="1" applyFont="1"/>
    <xf numFmtId="169" fontId="10" fillId="0" borderId="0" xfId="0" applyNumberFormat="1" applyFont="1"/>
    <xf numFmtId="0" fontId="9" fillId="0" borderId="0" xfId="0" applyFont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69" fontId="9" fillId="0" borderId="0" xfId="0" applyNumberFormat="1" applyFont="1"/>
    <xf numFmtId="170" fontId="9" fillId="0" borderId="0" xfId="2" applyNumberFormat="1" applyFont="1"/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sa=t&amp;rct=j&amp;q=&amp;esrc=s&amp;source=web&amp;cd=4&amp;ved=0ahUKEwja_ZH64OLPAhUJilQKHZ1yDbgQFggtMAM&amp;url=http%3A%2F%2Fwww.adfg.alaska.gov%2FFedAidPDFs%2FFDS06-70.pdf&amp;usg=AFQjCNG2S_UnG27igWDUZa8TbiHMTLiKUA&amp;bvm=bv.135974163,d.cGw&amp;cad=r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D15" sqref="D15"/>
    </sheetView>
  </sheetViews>
  <sheetFormatPr defaultRowHeight="15" x14ac:dyDescent="0.25"/>
  <sheetData>
    <row r="1" spans="1:11" x14ac:dyDescent="0.25">
      <c r="A1" s="3" t="s">
        <v>5</v>
      </c>
    </row>
    <row r="2" spans="1:11" ht="15.75" thickBot="1" x14ac:dyDescent="0.3">
      <c r="A2" s="5" t="s">
        <v>3</v>
      </c>
    </row>
    <row r="3" spans="1:11" ht="30" x14ac:dyDescent="0.25">
      <c r="A3" s="1" t="s">
        <v>0</v>
      </c>
      <c r="B3" s="2" t="s">
        <v>4</v>
      </c>
      <c r="C3" s="2" t="s">
        <v>1</v>
      </c>
      <c r="D3" s="2" t="s">
        <v>2</v>
      </c>
    </row>
    <row r="4" spans="1:11" x14ac:dyDescent="0.25">
      <c r="A4" s="4">
        <v>1</v>
      </c>
      <c r="B4" s="7">
        <v>465</v>
      </c>
      <c r="C4" s="7">
        <v>810</v>
      </c>
      <c r="D4" s="6">
        <v>15.7</v>
      </c>
    </row>
    <row r="5" spans="1:11" x14ac:dyDescent="0.25">
      <c r="A5" s="4">
        <f>A4+1</f>
        <v>2</v>
      </c>
      <c r="B5" s="7">
        <v>440</v>
      </c>
      <c r="C5" s="7">
        <v>815</v>
      </c>
      <c r="D5" s="6">
        <v>12.9</v>
      </c>
    </row>
    <row r="6" spans="1:11" x14ac:dyDescent="0.25">
      <c r="A6" s="4">
        <f t="shared" ref="A6:A69" si="0">A5+1</f>
        <v>3</v>
      </c>
      <c r="B6" s="7">
        <v>370</v>
      </c>
      <c r="C6" s="7">
        <v>730</v>
      </c>
      <c r="D6" s="6">
        <v>8.6999999999999993</v>
      </c>
      <c r="G6" s="6"/>
      <c r="H6" s="6"/>
      <c r="I6" s="6"/>
      <c r="J6" s="6"/>
      <c r="K6" s="6"/>
    </row>
    <row r="7" spans="1:11" x14ac:dyDescent="0.25">
      <c r="A7" s="4">
        <f t="shared" si="0"/>
        <v>4</v>
      </c>
      <c r="B7" s="7">
        <v>466</v>
      </c>
      <c r="C7" s="7">
        <v>815</v>
      </c>
      <c r="D7" s="6">
        <v>15.7</v>
      </c>
      <c r="G7" s="6"/>
      <c r="H7" s="6"/>
      <c r="I7" s="6"/>
      <c r="J7" s="6"/>
      <c r="K7" s="6"/>
    </row>
    <row r="8" spans="1:11" x14ac:dyDescent="0.25">
      <c r="A8" s="4">
        <f t="shared" si="0"/>
        <v>5</v>
      </c>
      <c r="B8" s="7">
        <v>397</v>
      </c>
      <c r="C8" s="7">
        <v>740</v>
      </c>
      <c r="D8" s="6">
        <v>10.8</v>
      </c>
      <c r="G8" s="6"/>
      <c r="H8" s="6"/>
      <c r="I8" s="6"/>
      <c r="J8" s="6"/>
      <c r="K8" s="6"/>
    </row>
    <row r="9" spans="1:11" x14ac:dyDescent="0.25">
      <c r="A9" s="4">
        <f t="shared" si="0"/>
        <v>6</v>
      </c>
      <c r="B9" s="7">
        <v>439</v>
      </c>
      <c r="C9" s="7">
        <v>815</v>
      </c>
      <c r="D9" s="6">
        <v>14.9</v>
      </c>
      <c r="G9" s="6"/>
      <c r="H9" s="6"/>
      <c r="I9" s="6"/>
      <c r="J9" s="6"/>
      <c r="K9" s="6"/>
    </row>
    <row r="10" spans="1:11" x14ac:dyDescent="0.25">
      <c r="A10" s="4">
        <f t="shared" si="0"/>
        <v>7</v>
      </c>
      <c r="B10" s="7">
        <v>430</v>
      </c>
      <c r="C10" s="7">
        <v>740</v>
      </c>
      <c r="D10" s="6">
        <v>12.6</v>
      </c>
      <c r="G10" s="6"/>
      <c r="H10" s="6"/>
      <c r="I10" s="6"/>
      <c r="J10" s="6"/>
      <c r="K10" s="6"/>
    </row>
    <row r="11" spans="1:11" x14ac:dyDescent="0.25">
      <c r="A11" s="4">
        <f t="shared" si="0"/>
        <v>8</v>
      </c>
      <c r="B11" s="7">
        <v>470</v>
      </c>
      <c r="C11" s="7">
        <v>820</v>
      </c>
      <c r="D11" s="6">
        <v>13.8</v>
      </c>
      <c r="G11" s="6"/>
      <c r="H11" s="6"/>
      <c r="I11" s="6"/>
      <c r="J11" s="6"/>
      <c r="K11" s="6"/>
    </row>
    <row r="12" spans="1:11" x14ac:dyDescent="0.25">
      <c r="A12" s="4">
        <f t="shared" si="0"/>
        <v>9</v>
      </c>
      <c r="B12" s="7">
        <v>395</v>
      </c>
      <c r="C12" s="7">
        <v>745</v>
      </c>
      <c r="D12" s="6">
        <v>10.6</v>
      </c>
      <c r="G12" s="6"/>
      <c r="H12" s="6"/>
      <c r="I12" s="6"/>
      <c r="J12" s="6"/>
      <c r="K12" s="6"/>
    </row>
    <row r="13" spans="1:11" x14ac:dyDescent="0.25">
      <c r="A13" s="4">
        <f t="shared" si="0"/>
        <v>10</v>
      </c>
      <c r="B13" s="7">
        <v>477</v>
      </c>
      <c r="C13" s="7">
        <v>820</v>
      </c>
      <c r="D13" s="6">
        <v>16.600000000000001</v>
      </c>
      <c r="G13" s="6"/>
      <c r="H13" s="6"/>
      <c r="I13" s="6"/>
      <c r="J13" s="6"/>
      <c r="K13" s="6"/>
    </row>
    <row r="14" spans="1:11" x14ac:dyDescent="0.25">
      <c r="A14" s="4">
        <f t="shared" si="0"/>
        <v>11</v>
      </c>
      <c r="B14" s="7">
        <v>398</v>
      </c>
      <c r="C14" s="7">
        <v>755</v>
      </c>
      <c r="D14" s="6">
        <v>10.9</v>
      </c>
      <c r="G14" s="6"/>
      <c r="H14" s="6"/>
      <c r="I14" s="6"/>
      <c r="J14" s="6"/>
      <c r="K14" s="6"/>
    </row>
    <row r="15" spans="1:11" x14ac:dyDescent="0.25">
      <c r="A15" s="4">
        <f t="shared" si="0"/>
        <v>12</v>
      </c>
      <c r="B15" s="7">
        <v>460</v>
      </c>
      <c r="C15" s="7">
        <v>820</v>
      </c>
      <c r="D15" s="6">
        <v>15.7</v>
      </c>
      <c r="G15" s="6"/>
      <c r="H15" s="6"/>
      <c r="I15" s="6"/>
      <c r="J15" s="6"/>
      <c r="K15" s="6"/>
    </row>
    <row r="16" spans="1:11" x14ac:dyDescent="0.25">
      <c r="A16" s="4">
        <f t="shared" si="0"/>
        <v>13</v>
      </c>
      <c r="B16" s="7">
        <v>420</v>
      </c>
      <c r="C16" s="7">
        <v>755</v>
      </c>
      <c r="D16" s="6">
        <v>14.7</v>
      </c>
      <c r="G16" s="6"/>
      <c r="H16" s="6"/>
      <c r="I16" s="6"/>
      <c r="J16" s="6"/>
      <c r="K16" s="6"/>
    </row>
    <row r="17" spans="1:11" x14ac:dyDescent="0.25">
      <c r="A17" s="4">
        <f t="shared" si="0"/>
        <v>14</v>
      </c>
      <c r="B17" s="7">
        <v>453</v>
      </c>
      <c r="C17" s="7">
        <v>820</v>
      </c>
      <c r="D17" s="6">
        <v>15.2</v>
      </c>
      <c r="G17" s="6"/>
      <c r="H17" s="6"/>
      <c r="I17" s="6"/>
      <c r="J17" s="6"/>
      <c r="K17" s="6"/>
    </row>
    <row r="18" spans="1:11" x14ac:dyDescent="0.25">
      <c r="A18" s="4">
        <f t="shared" si="0"/>
        <v>15</v>
      </c>
      <c r="B18" s="7">
        <v>453</v>
      </c>
      <c r="C18" s="7">
        <v>760</v>
      </c>
      <c r="D18" s="6">
        <v>13.5</v>
      </c>
      <c r="G18" s="6"/>
      <c r="H18" s="6"/>
      <c r="I18" s="6"/>
      <c r="J18" s="6"/>
      <c r="K18" s="6"/>
    </row>
    <row r="19" spans="1:11" x14ac:dyDescent="0.25">
      <c r="A19" s="4">
        <f t="shared" si="0"/>
        <v>16</v>
      </c>
      <c r="B19" s="7">
        <v>468</v>
      </c>
      <c r="C19" s="7">
        <v>820</v>
      </c>
      <c r="D19" s="6">
        <v>15.4</v>
      </c>
      <c r="G19" s="6"/>
      <c r="H19" s="6"/>
      <c r="I19" s="6"/>
      <c r="J19" s="6"/>
      <c r="K19" s="6"/>
    </row>
    <row r="20" spans="1:11" x14ac:dyDescent="0.25">
      <c r="A20" s="4">
        <f t="shared" si="0"/>
        <v>17</v>
      </c>
      <c r="B20" s="7">
        <v>400</v>
      </c>
      <c r="C20" s="7">
        <v>770</v>
      </c>
      <c r="D20" s="6">
        <v>10.4</v>
      </c>
    </row>
    <row r="21" spans="1:11" x14ac:dyDescent="0.25">
      <c r="A21" s="4">
        <f t="shared" si="0"/>
        <v>18</v>
      </c>
      <c r="B21" s="7">
        <v>459</v>
      </c>
      <c r="C21" s="7">
        <v>825</v>
      </c>
      <c r="D21" s="6">
        <v>15</v>
      </c>
    </row>
    <row r="22" spans="1:11" x14ac:dyDescent="0.25">
      <c r="A22" s="4">
        <f t="shared" si="0"/>
        <v>19</v>
      </c>
      <c r="B22" s="7">
        <v>460</v>
      </c>
      <c r="C22" s="7">
        <v>770</v>
      </c>
      <c r="D22" s="6">
        <v>13.3</v>
      </c>
    </row>
    <row r="23" spans="1:11" x14ac:dyDescent="0.25">
      <c r="A23" s="4">
        <f t="shared" si="0"/>
        <v>20</v>
      </c>
      <c r="B23" s="7">
        <v>498</v>
      </c>
      <c r="C23" s="7">
        <v>825</v>
      </c>
      <c r="D23" s="6">
        <v>17.100000000000001</v>
      </c>
    </row>
    <row r="24" spans="1:11" x14ac:dyDescent="0.25">
      <c r="A24" s="4">
        <f t="shared" si="0"/>
        <v>21</v>
      </c>
      <c r="B24" s="7">
        <v>400</v>
      </c>
      <c r="C24" s="7">
        <v>770</v>
      </c>
      <c r="D24" s="6">
        <v>10.9</v>
      </c>
    </row>
    <row r="25" spans="1:11" x14ac:dyDescent="0.25">
      <c r="A25" s="4">
        <f t="shared" si="0"/>
        <v>22</v>
      </c>
      <c r="B25" s="7">
        <v>470</v>
      </c>
      <c r="C25" s="7">
        <v>830</v>
      </c>
      <c r="D25" s="6">
        <v>16.3</v>
      </c>
    </row>
    <row r="26" spans="1:11" x14ac:dyDescent="0.25">
      <c r="A26" s="4">
        <f t="shared" si="0"/>
        <v>23</v>
      </c>
      <c r="B26" s="7">
        <v>442</v>
      </c>
      <c r="C26" s="7">
        <v>770</v>
      </c>
      <c r="D26" s="6">
        <v>13.3</v>
      </c>
    </row>
    <row r="27" spans="1:11" x14ac:dyDescent="0.25">
      <c r="A27" s="4">
        <f t="shared" si="0"/>
        <v>24</v>
      </c>
      <c r="B27" s="7">
        <v>466</v>
      </c>
      <c r="C27" s="7">
        <v>830</v>
      </c>
      <c r="D27" s="6">
        <v>16.100000000000001</v>
      </c>
    </row>
    <row r="28" spans="1:11" x14ac:dyDescent="0.25">
      <c r="A28" s="4">
        <f t="shared" si="0"/>
        <v>25</v>
      </c>
      <c r="B28" s="7">
        <v>460</v>
      </c>
      <c r="C28" s="7">
        <v>770</v>
      </c>
      <c r="D28" s="6">
        <v>14.7</v>
      </c>
    </row>
    <row r="29" spans="1:11" x14ac:dyDescent="0.25">
      <c r="A29" s="4">
        <f t="shared" si="0"/>
        <v>26</v>
      </c>
      <c r="B29" s="7">
        <v>486</v>
      </c>
      <c r="C29" s="7">
        <v>830</v>
      </c>
      <c r="D29" s="6">
        <v>16.8</v>
      </c>
    </row>
    <row r="30" spans="1:11" x14ac:dyDescent="0.25">
      <c r="A30" s="4">
        <f t="shared" si="0"/>
        <v>27</v>
      </c>
      <c r="B30" s="7">
        <v>405</v>
      </c>
      <c r="C30" s="7">
        <v>770</v>
      </c>
      <c r="D30" s="6">
        <v>11.4</v>
      </c>
    </row>
    <row r="31" spans="1:11" x14ac:dyDescent="0.25">
      <c r="A31" s="4">
        <f t="shared" si="0"/>
        <v>28</v>
      </c>
      <c r="B31" s="7">
        <v>460</v>
      </c>
      <c r="C31" s="7">
        <v>830</v>
      </c>
      <c r="D31" s="6">
        <v>16</v>
      </c>
    </row>
    <row r="32" spans="1:11" x14ac:dyDescent="0.25">
      <c r="A32" s="4">
        <f t="shared" si="0"/>
        <v>29</v>
      </c>
      <c r="B32" s="7">
        <v>395</v>
      </c>
      <c r="C32" s="7">
        <v>770</v>
      </c>
      <c r="D32" s="6">
        <v>10.5</v>
      </c>
    </row>
    <row r="33" spans="1:4" x14ac:dyDescent="0.25">
      <c r="A33" s="4">
        <f t="shared" si="0"/>
        <v>30</v>
      </c>
      <c r="B33" s="7">
        <v>482</v>
      </c>
      <c r="C33" s="7">
        <v>830</v>
      </c>
      <c r="D33" s="6">
        <v>16.399999999999999</v>
      </c>
    </row>
    <row r="34" spans="1:4" x14ac:dyDescent="0.25">
      <c r="A34" s="4">
        <f t="shared" si="0"/>
        <v>31</v>
      </c>
      <c r="B34" s="7">
        <v>445</v>
      </c>
      <c r="C34" s="7">
        <v>775</v>
      </c>
      <c r="D34" s="6">
        <v>13.8</v>
      </c>
    </row>
    <row r="35" spans="1:4" x14ac:dyDescent="0.25">
      <c r="A35" s="4">
        <f t="shared" si="0"/>
        <v>32</v>
      </c>
      <c r="B35" s="7">
        <v>440</v>
      </c>
      <c r="C35" s="7">
        <v>830</v>
      </c>
      <c r="D35" s="6">
        <v>16.399999999999999</v>
      </c>
    </row>
    <row r="36" spans="1:4" x14ac:dyDescent="0.25">
      <c r="A36" s="4">
        <f t="shared" si="0"/>
        <v>33</v>
      </c>
      <c r="B36" s="7">
        <v>434</v>
      </c>
      <c r="C36" s="7">
        <v>780</v>
      </c>
      <c r="D36" s="6">
        <v>13.1</v>
      </c>
    </row>
    <row r="37" spans="1:4" x14ac:dyDescent="0.25">
      <c r="A37" s="4">
        <f t="shared" si="0"/>
        <v>34</v>
      </c>
      <c r="B37" s="7">
        <v>450</v>
      </c>
      <c r="C37" s="7">
        <v>835</v>
      </c>
      <c r="D37" s="6">
        <v>16.5</v>
      </c>
    </row>
    <row r="38" spans="1:4" x14ac:dyDescent="0.25">
      <c r="A38" s="4">
        <f t="shared" si="0"/>
        <v>35</v>
      </c>
      <c r="B38" s="7">
        <v>400</v>
      </c>
      <c r="C38" s="7">
        <v>780</v>
      </c>
      <c r="D38" s="6">
        <v>10.9</v>
      </c>
    </row>
    <row r="39" spans="1:4" x14ac:dyDescent="0.25">
      <c r="A39" s="4">
        <f t="shared" si="0"/>
        <v>36</v>
      </c>
      <c r="B39" s="7">
        <v>505</v>
      </c>
      <c r="C39" s="7">
        <v>835</v>
      </c>
      <c r="D39" s="6">
        <v>17.899999999999999</v>
      </c>
    </row>
    <row r="40" spans="1:4" x14ac:dyDescent="0.25">
      <c r="A40" s="4">
        <f t="shared" si="0"/>
        <v>37</v>
      </c>
      <c r="B40" s="7">
        <v>454</v>
      </c>
      <c r="C40" s="7">
        <v>780</v>
      </c>
      <c r="D40" s="6">
        <v>14</v>
      </c>
    </row>
    <row r="41" spans="1:4" x14ac:dyDescent="0.25">
      <c r="A41" s="4">
        <f t="shared" si="0"/>
        <v>38</v>
      </c>
      <c r="B41" s="7">
        <v>502</v>
      </c>
      <c r="C41" s="7">
        <v>835</v>
      </c>
      <c r="D41" s="6">
        <v>18.5</v>
      </c>
    </row>
    <row r="42" spans="1:4" x14ac:dyDescent="0.25">
      <c r="A42" s="4">
        <f t="shared" si="0"/>
        <v>39</v>
      </c>
      <c r="B42" s="7">
        <v>438</v>
      </c>
      <c r="C42" s="7">
        <v>780</v>
      </c>
      <c r="D42" s="6">
        <v>13.2</v>
      </c>
    </row>
    <row r="43" spans="1:4" x14ac:dyDescent="0.25">
      <c r="A43" s="4">
        <f t="shared" si="0"/>
        <v>40</v>
      </c>
      <c r="B43" s="7">
        <v>445</v>
      </c>
      <c r="C43" s="7">
        <v>840</v>
      </c>
      <c r="D43" s="6">
        <v>15.4</v>
      </c>
    </row>
    <row r="44" spans="1:4" x14ac:dyDescent="0.25">
      <c r="A44" s="4">
        <f t="shared" si="0"/>
        <v>41</v>
      </c>
      <c r="B44" s="7">
        <v>417</v>
      </c>
      <c r="C44" s="7">
        <v>785</v>
      </c>
      <c r="D44" s="6">
        <v>13.3</v>
      </c>
    </row>
    <row r="45" spans="1:4" x14ac:dyDescent="0.25">
      <c r="A45" s="4">
        <f t="shared" si="0"/>
        <v>42</v>
      </c>
      <c r="B45" s="7">
        <v>446</v>
      </c>
      <c r="C45" s="7">
        <v>840</v>
      </c>
      <c r="D45" s="6">
        <v>14.6</v>
      </c>
    </row>
    <row r="46" spans="1:4" x14ac:dyDescent="0.25">
      <c r="A46" s="4">
        <f t="shared" si="0"/>
        <v>43</v>
      </c>
      <c r="B46" s="7">
        <v>430</v>
      </c>
      <c r="C46" s="7">
        <v>790</v>
      </c>
      <c r="D46" s="6">
        <v>12.1</v>
      </c>
    </row>
    <row r="47" spans="1:4" x14ac:dyDescent="0.25">
      <c r="A47" s="4">
        <f t="shared" si="0"/>
        <v>44</v>
      </c>
      <c r="B47" s="7">
        <v>471</v>
      </c>
      <c r="C47" s="7">
        <v>840</v>
      </c>
      <c r="D47" s="6">
        <v>18.100000000000001</v>
      </c>
    </row>
    <row r="48" spans="1:4" x14ac:dyDescent="0.25">
      <c r="A48" s="4">
        <f t="shared" si="0"/>
        <v>45</v>
      </c>
      <c r="B48" s="7">
        <v>420</v>
      </c>
      <c r="C48" s="7">
        <v>790</v>
      </c>
      <c r="D48" s="6">
        <v>11.1</v>
      </c>
    </row>
    <row r="49" spans="1:4" x14ac:dyDescent="0.25">
      <c r="A49" s="4">
        <f t="shared" si="0"/>
        <v>46</v>
      </c>
      <c r="B49" s="7">
        <v>500</v>
      </c>
      <c r="C49" s="7">
        <v>840</v>
      </c>
      <c r="D49" s="6">
        <v>19.2</v>
      </c>
    </row>
    <row r="50" spans="1:4" x14ac:dyDescent="0.25">
      <c r="A50" s="4">
        <f t="shared" si="0"/>
        <v>47</v>
      </c>
      <c r="B50" s="7">
        <v>390</v>
      </c>
      <c r="C50" s="7">
        <v>790</v>
      </c>
      <c r="D50" s="6">
        <v>10</v>
      </c>
    </row>
    <row r="51" spans="1:4" x14ac:dyDescent="0.25">
      <c r="A51" s="4">
        <f t="shared" si="0"/>
        <v>48</v>
      </c>
      <c r="B51" s="7">
        <v>534</v>
      </c>
      <c r="C51" s="7">
        <v>845</v>
      </c>
      <c r="D51" s="6">
        <v>18.559999999999999</v>
      </c>
    </row>
    <row r="52" spans="1:4" x14ac:dyDescent="0.25">
      <c r="A52" s="4">
        <f t="shared" si="0"/>
        <v>49</v>
      </c>
      <c r="B52" s="7">
        <v>450</v>
      </c>
      <c r="C52" s="7">
        <v>790</v>
      </c>
      <c r="D52" s="6">
        <v>12.9</v>
      </c>
    </row>
    <row r="53" spans="1:4" x14ac:dyDescent="0.25">
      <c r="A53" s="4">
        <f t="shared" si="0"/>
        <v>50</v>
      </c>
      <c r="B53" s="7">
        <v>472</v>
      </c>
      <c r="C53" s="7">
        <v>845</v>
      </c>
      <c r="D53" s="6">
        <v>17.3</v>
      </c>
    </row>
    <row r="54" spans="1:4" x14ac:dyDescent="0.25">
      <c r="A54" s="4">
        <f t="shared" si="0"/>
        <v>51</v>
      </c>
      <c r="B54" s="7">
        <v>430</v>
      </c>
      <c r="C54" s="7">
        <v>790</v>
      </c>
      <c r="D54" s="6">
        <v>12.4</v>
      </c>
    </row>
    <row r="55" spans="1:4" x14ac:dyDescent="0.25">
      <c r="A55" s="4">
        <f t="shared" si="0"/>
        <v>52</v>
      </c>
      <c r="B55" s="7">
        <v>460</v>
      </c>
      <c r="C55" s="7">
        <v>845</v>
      </c>
      <c r="D55" s="6">
        <v>16.7</v>
      </c>
    </row>
    <row r="56" spans="1:4" x14ac:dyDescent="0.25">
      <c r="A56" s="4">
        <f t="shared" si="0"/>
        <v>53</v>
      </c>
      <c r="B56" s="7">
        <v>444</v>
      </c>
      <c r="C56" s="7">
        <v>790</v>
      </c>
      <c r="D56" s="6">
        <v>14.1</v>
      </c>
    </row>
    <row r="57" spans="1:4" x14ac:dyDescent="0.25">
      <c r="A57" s="4">
        <f t="shared" si="0"/>
        <v>54</v>
      </c>
      <c r="B57" s="7">
        <v>509</v>
      </c>
      <c r="C57" s="7">
        <v>850</v>
      </c>
      <c r="D57" s="6">
        <v>19.2</v>
      </c>
    </row>
    <row r="58" spans="1:4" x14ac:dyDescent="0.25">
      <c r="A58" s="4">
        <f t="shared" si="0"/>
        <v>55</v>
      </c>
      <c r="B58" s="7">
        <v>443</v>
      </c>
      <c r="C58" s="7">
        <v>790</v>
      </c>
      <c r="D58" s="6">
        <v>14.8</v>
      </c>
    </row>
    <row r="59" spans="1:4" x14ac:dyDescent="0.25">
      <c r="A59" s="4">
        <f t="shared" si="0"/>
        <v>56</v>
      </c>
      <c r="B59" s="7">
        <v>485</v>
      </c>
      <c r="C59" s="7">
        <v>860</v>
      </c>
      <c r="D59" s="6">
        <v>19</v>
      </c>
    </row>
    <row r="60" spans="1:4" x14ac:dyDescent="0.25">
      <c r="A60" s="4">
        <f t="shared" si="0"/>
        <v>57</v>
      </c>
      <c r="B60" s="7">
        <v>432</v>
      </c>
      <c r="C60" s="7">
        <v>790</v>
      </c>
      <c r="D60" s="6">
        <v>14.2</v>
      </c>
    </row>
    <row r="61" spans="1:4" x14ac:dyDescent="0.25">
      <c r="A61" s="4">
        <f t="shared" si="0"/>
        <v>58</v>
      </c>
      <c r="B61" s="7">
        <v>508</v>
      </c>
      <c r="C61" s="7">
        <v>860</v>
      </c>
      <c r="D61" s="6">
        <v>18.399999999999999</v>
      </c>
    </row>
    <row r="62" spans="1:4" x14ac:dyDescent="0.25">
      <c r="A62" s="4">
        <f t="shared" si="0"/>
        <v>59</v>
      </c>
      <c r="B62" s="7">
        <v>450</v>
      </c>
      <c r="C62" s="7">
        <v>795</v>
      </c>
      <c r="D62" s="6">
        <v>13.2</v>
      </c>
    </row>
    <row r="63" spans="1:4" x14ac:dyDescent="0.25">
      <c r="A63" s="4">
        <f t="shared" si="0"/>
        <v>60</v>
      </c>
      <c r="B63" s="7">
        <v>488</v>
      </c>
      <c r="C63" s="7">
        <v>860</v>
      </c>
      <c r="D63" s="6">
        <v>17.7</v>
      </c>
    </row>
    <row r="64" spans="1:4" x14ac:dyDescent="0.25">
      <c r="A64" s="4">
        <f t="shared" si="0"/>
        <v>61</v>
      </c>
      <c r="B64" s="7">
        <v>436</v>
      </c>
      <c r="C64" s="7">
        <v>795</v>
      </c>
      <c r="D64" s="6">
        <v>13.6</v>
      </c>
    </row>
    <row r="65" spans="1:4" x14ac:dyDescent="0.25">
      <c r="A65" s="4">
        <f t="shared" si="0"/>
        <v>62</v>
      </c>
      <c r="B65" s="7">
        <v>480</v>
      </c>
      <c r="C65" s="7">
        <v>860</v>
      </c>
      <c r="D65" s="6">
        <v>17.899999999999999</v>
      </c>
    </row>
    <row r="66" spans="1:4" x14ac:dyDescent="0.25">
      <c r="A66" s="4">
        <f t="shared" si="0"/>
        <v>63</v>
      </c>
      <c r="B66" s="7">
        <v>429</v>
      </c>
      <c r="C66" s="7">
        <v>795</v>
      </c>
      <c r="D66" s="6">
        <v>14.3</v>
      </c>
    </row>
    <row r="67" spans="1:4" x14ac:dyDescent="0.25">
      <c r="A67" s="4">
        <f t="shared" si="0"/>
        <v>64</v>
      </c>
      <c r="B67" s="7">
        <v>513</v>
      </c>
      <c r="C67" s="7">
        <v>860</v>
      </c>
      <c r="D67" s="6">
        <v>20.3</v>
      </c>
    </row>
    <row r="68" spans="1:4" x14ac:dyDescent="0.25">
      <c r="A68" s="4">
        <f t="shared" si="0"/>
        <v>65</v>
      </c>
      <c r="B68" s="7">
        <v>431</v>
      </c>
      <c r="C68" s="7">
        <v>795</v>
      </c>
      <c r="D68" s="6">
        <v>13</v>
      </c>
    </row>
    <row r="69" spans="1:4" x14ac:dyDescent="0.25">
      <c r="A69" s="4">
        <f t="shared" si="0"/>
        <v>66</v>
      </c>
      <c r="B69" s="7">
        <v>476</v>
      </c>
      <c r="C69" s="7">
        <v>865</v>
      </c>
      <c r="D69" s="6">
        <v>18.3</v>
      </c>
    </row>
    <row r="70" spans="1:4" x14ac:dyDescent="0.25">
      <c r="A70" s="4">
        <f t="shared" ref="A70:A99" si="1">A69+1</f>
        <v>67</v>
      </c>
      <c r="B70" s="7">
        <v>450</v>
      </c>
      <c r="C70" s="7">
        <v>800</v>
      </c>
      <c r="D70" s="6">
        <v>12.8</v>
      </c>
    </row>
    <row r="71" spans="1:4" x14ac:dyDescent="0.25">
      <c r="A71" s="4">
        <f t="shared" si="1"/>
        <v>68</v>
      </c>
      <c r="B71" s="7">
        <v>505</v>
      </c>
      <c r="C71" s="7">
        <v>870</v>
      </c>
      <c r="D71" s="6">
        <v>17.7</v>
      </c>
    </row>
    <row r="72" spans="1:4" x14ac:dyDescent="0.25">
      <c r="A72" s="4">
        <f t="shared" si="1"/>
        <v>69</v>
      </c>
      <c r="B72" s="7">
        <v>460</v>
      </c>
      <c r="C72" s="7">
        <v>800</v>
      </c>
      <c r="D72" s="6">
        <v>15.3</v>
      </c>
    </row>
    <row r="73" spans="1:4" x14ac:dyDescent="0.25">
      <c r="A73" s="4">
        <f t="shared" si="1"/>
        <v>70</v>
      </c>
      <c r="B73" s="7">
        <v>480</v>
      </c>
      <c r="C73" s="7">
        <v>870</v>
      </c>
      <c r="D73" s="6">
        <v>15.7</v>
      </c>
    </row>
    <row r="74" spans="1:4" x14ac:dyDescent="0.25">
      <c r="A74" s="4">
        <f t="shared" si="1"/>
        <v>71</v>
      </c>
      <c r="B74" s="7">
        <v>430</v>
      </c>
      <c r="C74" s="7">
        <v>800</v>
      </c>
      <c r="D74" s="6">
        <v>13.4</v>
      </c>
    </row>
    <row r="75" spans="1:4" x14ac:dyDescent="0.25">
      <c r="A75" s="4">
        <f t="shared" si="1"/>
        <v>72</v>
      </c>
      <c r="B75" s="7">
        <v>497</v>
      </c>
      <c r="C75" s="7">
        <v>870</v>
      </c>
      <c r="D75" s="6">
        <v>18.8</v>
      </c>
    </row>
    <row r="76" spans="1:4" x14ac:dyDescent="0.25">
      <c r="A76" s="4">
        <f t="shared" si="1"/>
        <v>73</v>
      </c>
      <c r="B76" s="7">
        <v>468</v>
      </c>
      <c r="C76" s="7">
        <v>800</v>
      </c>
      <c r="D76" s="6">
        <v>15.9</v>
      </c>
    </row>
    <row r="77" spans="1:4" x14ac:dyDescent="0.25">
      <c r="A77" s="4">
        <f t="shared" si="1"/>
        <v>74</v>
      </c>
      <c r="B77" s="7">
        <v>498</v>
      </c>
      <c r="C77" s="7">
        <v>870</v>
      </c>
      <c r="D77" s="6">
        <v>18.100000000000001</v>
      </c>
    </row>
    <row r="78" spans="1:4" x14ac:dyDescent="0.25">
      <c r="A78" s="4">
        <f t="shared" si="1"/>
        <v>75</v>
      </c>
      <c r="B78" s="7">
        <v>465</v>
      </c>
      <c r="C78" s="7">
        <v>805</v>
      </c>
      <c r="D78" s="6">
        <v>14.6</v>
      </c>
    </row>
    <row r="79" spans="1:4" x14ac:dyDescent="0.25">
      <c r="A79" s="4">
        <f t="shared" si="1"/>
        <v>76</v>
      </c>
      <c r="B79" s="7">
        <v>496</v>
      </c>
      <c r="C79" s="7">
        <v>870</v>
      </c>
      <c r="D79" s="6">
        <v>19.5</v>
      </c>
    </row>
    <row r="80" spans="1:4" x14ac:dyDescent="0.25">
      <c r="A80" s="4">
        <f t="shared" si="1"/>
        <v>77</v>
      </c>
      <c r="B80" s="7">
        <v>464</v>
      </c>
      <c r="C80" s="7">
        <v>805</v>
      </c>
      <c r="D80" s="6">
        <v>15.3</v>
      </c>
    </row>
    <row r="81" spans="1:4" x14ac:dyDescent="0.25">
      <c r="A81" s="4">
        <f t="shared" si="1"/>
        <v>78</v>
      </c>
      <c r="B81" s="7">
        <v>535</v>
      </c>
      <c r="C81" s="7">
        <v>880</v>
      </c>
      <c r="D81" s="6">
        <v>22.2</v>
      </c>
    </row>
    <row r="82" spans="1:4" x14ac:dyDescent="0.25">
      <c r="A82" s="4">
        <f t="shared" si="1"/>
        <v>79</v>
      </c>
      <c r="B82" s="7">
        <v>420</v>
      </c>
      <c r="C82" s="7">
        <v>810</v>
      </c>
      <c r="D82" s="6">
        <v>13.5</v>
      </c>
    </row>
    <row r="83" spans="1:4" x14ac:dyDescent="0.25">
      <c r="A83" s="4">
        <f t="shared" si="1"/>
        <v>80</v>
      </c>
      <c r="B83" s="7">
        <v>488</v>
      </c>
      <c r="C83" s="7">
        <v>880</v>
      </c>
      <c r="D83" s="6">
        <v>19.100000000000001</v>
      </c>
    </row>
    <row r="84" spans="1:4" x14ac:dyDescent="0.25">
      <c r="A84" s="4">
        <f t="shared" si="1"/>
        <v>81</v>
      </c>
      <c r="B84" s="7">
        <v>465</v>
      </c>
      <c r="C84" s="7">
        <v>810</v>
      </c>
      <c r="D84" s="6">
        <v>14.9</v>
      </c>
    </row>
    <row r="85" spans="1:4" x14ac:dyDescent="0.25">
      <c r="A85" s="4">
        <f t="shared" si="1"/>
        <v>82</v>
      </c>
      <c r="B85" s="7">
        <v>500</v>
      </c>
      <c r="C85" s="7">
        <v>890</v>
      </c>
      <c r="D85" s="6">
        <v>18.399999999999999</v>
      </c>
    </row>
    <row r="86" spans="1:4" x14ac:dyDescent="0.25">
      <c r="A86" s="4">
        <f t="shared" si="1"/>
        <v>83</v>
      </c>
      <c r="B86" s="7">
        <v>487</v>
      </c>
      <c r="C86" s="7">
        <v>890</v>
      </c>
      <c r="D86" s="6">
        <v>19.600000000000001</v>
      </c>
    </row>
    <row r="87" spans="1:4" x14ac:dyDescent="0.25">
      <c r="A87" s="4">
        <f t="shared" si="1"/>
        <v>84</v>
      </c>
      <c r="B87" s="7">
        <v>539</v>
      </c>
      <c r="C87" s="7">
        <v>910</v>
      </c>
      <c r="D87" s="6">
        <v>23</v>
      </c>
    </row>
    <row r="88" spans="1:4" x14ac:dyDescent="0.25">
      <c r="A88" s="4">
        <f t="shared" si="1"/>
        <v>85</v>
      </c>
      <c r="B88" s="7">
        <v>510</v>
      </c>
      <c r="C88" s="7">
        <v>890</v>
      </c>
      <c r="D88" s="6">
        <v>20.100000000000001</v>
      </c>
    </row>
    <row r="89" spans="1:4" x14ac:dyDescent="0.25">
      <c r="A89" s="4">
        <f t="shared" si="1"/>
        <v>86</v>
      </c>
      <c r="B89" s="7">
        <v>531</v>
      </c>
      <c r="C89" s="7">
        <v>915</v>
      </c>
      <c r="D89" s="6">
        <v>22.7</v>
      </c>
    </row>
    <row r="90" spans="1:4" x14ac:dyDescent="0.25">
      <c r="A90" s="4">
        <f t="shared" si="1"/>
        <v>87</v>
      </c>
      <c r="B90" s="7">
        <v>530</v>
      </c>
      <c r="C90" s="7">
        <v>900</v>
      </c>
      <c r="D90" s="6">
        <v>21.6</v>
      </c>
    </row>
    <row r="91" spans="1:4" x14ac:dyDescent="0.25">
      <c r="A91" s="4">
        <f t="shared" si="1"/>
        <v>88</v>
      </c>
      <c r="B91" s="7">
        <v>530</v>
      </c>
      <c r="C91" s="7">
        <v>920</v>
      </c>
      <c r="D91" s="6">
        <v>24.1</v>
      </c>
    </row>
    <row r="92" spans="1:4" x14ac:dyDescent="0.25">
      <c r="A92" s="4">
        <f t="shared" si="1"/>
        <v>89</v>
      </c>
      <c r="B92" s="7">
        <v>555</v>
      </c>
      <c r="C92" s="7">
        <v>900</v>
      </c>
      <c r="D92" s="6">
        <v>24.8</v>
      </c>
    </row>
    <row r="93" spans="1:4" x14ac:dyDescent="0.25">
      <c r="A93" s="4">
        <f t="shared" si="1"/>
        <v>90</v>
      </c>
      <c r="B93" s="7">
        <v>515</v>
      </c>
      <c r="C93" s="7">
        <v>920</v>
      </c>
      <c r="D93" s="6">
        <v>23.8</v>
      </c>
    </row>
    <row r="94" spans="1:4" x14ac:dyDescent="0.25">
      <c r="A94" s="4">
        <f t="shared" si="1"/>
        <v>91</v>
      </c>
      <c r="B94" s="7">
        <v>518</v>
      </c>
      <c r="C94" s="7">
        <v>900</v>
      </c>
      <c r="D94" s="6">
        <v>21</v>
      </c>
    </row>
    <row r="95" spans="1:4" x14ac:dyDescent="0.25">
      <c r="A95" s="4">
        <f t="shared" si="1"/>
        <v>92</v>
      </c>
      <c r="B95" s="7">
        <v>542</v>
      </c>
      <c r="C95" s="7">
        <v>935</v>
      </c>
      <c r="D95" s="6">
        <v>24.7</v>
      </c>
    </row>
    <row r="96" spans="1:4" x14ac:dyDescent="0.25">
      <c r="A96" s="4">
        <f t="shared" si="1"/>
        <v>93</v>
      </c>
      <c r="B96" s="7">
        <v>521</v>
      </c>
      <c r="C96" s="7">
        <v>905</v>
      </c>
      <c r="D96" s="6">
        <v>21.6</v>
      </c>
    </row>
    <row r="97" spans="1:4" x14ac:dyDescent="0.25">
      <c r="A97" s="4">
        <f t="shared" si="1"/>
        <v>94</v>
      </c>
      <c r="B97" s="7">
        <v>561</v>
      </c>
      <c r="C97" s="7">
        <v>940</v>
      </c>
      <c r="D97" s="6">
        <v>25.5</v>
      </c>
    </row>
    <row r="98" spans="1:4" x14ac:dyDescent="0.25">
      <c r="A98" s="4">
        <f t="shared" si="1"/>
        <v>95</v>
      </c>
      <c r="B98" s="7">
        <v>513</v>
      </c>
      <c r="C98" s="7">
        <v>910</v>
      </c>
      <c r="D98" s="6">
        <v>20.399999999999999</v>
      </c>
    </row>
    <row r="99" spans="1:4" x14ac:dyDescent="0.25">
      <c r="A99" s="4">
        <f t="shared" si="1"/>
        <v>96</v>
      </c>
      <c r="B99" s="7">
        <v>548</v>
      </c>
      <c r="C99" s="7">
        <v>970</v>
      </c>
      <c r="D99" s="6">
        <v>27</v>
      </c>
    </row>
    <row r="100" spans="1:4" x14ac:dyDescent="0.25">
      <c r="C100" s="8"/>
    </row>
    <row r="101" spans="1:4" x14ac:dyDescent="0.25">
      <c r="C101" s="8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24.42578125" customWidth="1"/>
  </cols>
  <sheetData>
    <row r="1" spans="1:3" ht="15.75" x14ac:dyDescent="0.25">
      <c r="A1" s="9" t="s">
        <v>6</v>
      </c>
      <c r="B1" s="10" t="s">
        <v>7</v>
      </c>
    </row>
    <row r="2" spans="1:3" x14ac:dyDescent="0.25">
      <c r="A2" s="11" t="s">
        <v>8</v>
      </c>
      <c r="B2" s="11" t="s">
        <v>9</v>
      </c>
    </row>
    <row r="3" spans="1:3" ht="51.75" x14ac:dyDescent="0.25">
      <c r="A3" s="12" t="s">
        <v>10</v>
      </c>
      <c r="B3" s="13" t="s">
        <v>11</v>
      </c>
    </row>
    <row r="4" spans="1:3" x14ac:dyDescent="0.25">
      <c r="A4" s="14">
        <v>40595</v>
      </c>
      <c r="B4" s="15">
        <v>3.1890000000000001</v>
      </c>
      <c r="C4" s="16"/>
    </row>
    <row r="5" spans="1:3" x14ac:dyDescent="0.25">
      <c r="A5" s="14">
        <v>40602</v>
      </c>
      <c r="B5" s="15">
        <v>3.383</v>
      </c>
      <c r="C5" s="16"/>
    </row>
    <row r="6" spans="1:3" x14ac:dyDescent="0.25">
      <c r="A6" s="14">
        <v>40609</v>
      </c>
      <c r="B6" s="15">
        <v>3.52</v>
      </c>
      <c r="C6" s="16"/>
    </row>
    <row r="7" spans="1:3" x14ac:dyDescent="0.25">
      <c r="A7" s="14">
        <v>40616</v>
      </c>
      <c r="B7" s="15">
        <v>3.5670000000000002</v>
      </c>
      <c r="C7" s="16"/>
    </row>
    <row r="8" spans="1:3" x14ac:dyDescent="0.25">
      <c r="A8" s="14">
        <v>40623</v>
      </c>
      <c r="B8" s="15">
        <v>3.5619999999999998</v>
      </c>
      <c r="C8" s="16"/>
    </row>
    <row r="9" spans="1:3" x14ac:dyDescent="0.25">
      <c r="A9" s="14">
        <v>40630</v>
      </c>
      <c r="B9" s="15">
        <v>3.5960000000000001</v>
      </c>
      <c r="C9" s="16"/>
    </row>
    <row r="10" spans="1:3" x14ac:dyDescent="0.25">
      <c r="A10" s="14">
        <v>40637</v>
      </c>
      <c r="B10" s="15">
        <v>3.6840000000000002</v>
      </c>
      <c r="C10" s="16"/>
    </row>
    <row r="11" spans="1:3" x14ac:dyDescent="0.25">
      <c r="A11" s="14">
        <v>40644</v>
      </c>
      <c r="B11" s="15">
        <v>3.7909999999999999</v>
      </c>
      <c r="C11" s="16"/>
    </row>
    <row r="12" spans="1:3" x14ac:dyDescent="0.25">
      <c r="A12" s="14">
        <v>40651</v>
      </c>
      <c r="B12" s="15">
        <v>3.8439999999999999</v>
      </c>
      <c r="C12" s="16"/>
    </row>
    <row r="13" spans="1:3" x14ac:dyDescent="0.25">
      <c r="A13" s="14">
        <v>40658</v>
      </c>
      <c r="B13" s="15">
        <v>3.879</v>
      </c>
      <c r="C13" s="16"/>
    </row>
    <row r="14" spans="1:3" x14ac:dyDescent="0.25">
      <c r="A14" s="14">
        <v>40665</v>
      </c>
      <c r="B14" s="15">
        <v>3.9630000000000001</v>
      </c>
      <c r="C14" s="16"/>
    </row>
    <row r="15" spans="1:3" x14ac:dyDescent="0.25">
      <c r="A15" s="14">
        <v>40672</v>
      </c>
      <c r="B15" s="15">
        <v>3.9649999999999999</v>
      </c>
      <c r="C15" s="16"/>
    </row>
    <row r="16" spans="1:3" x14ac:dyDescent="0.25">
      <c r="A16" s="14">
        <v>40679</v>
      </c>
      <c r="B16" s="15">
        <v>3.96</v>
      </c>
      <c r="C16" s="16"/>
    </row>
    <row r="17" spans="1:3" x14ac:dyDescent="0.25">
      <c r="A17" s="14">
        <v>40686</v>
      </c>
      <c r="B17" s="15">
        <v>3.8490000000000002</v>
      </c>
      <c r="C17" s="16"/>
    </row>
    <row r="18" spans="1:3" x14ac:dyDescent="0.25">
      <c r="A18" s="14">
        <v>40693</v>
      </c>
      <c r="B18" s="15">
        <v>3.794</v>
      </c>
      <c r="C18" s="16"/>
    </row>
    <row r="19" spans="1:3" x14ac:dyDescent="0.25">
      <c r="A19" s="14">
        <v>40700</v>
      </c>
      <c r="B19" s="15">
        <v>3.7810000000000001</v>
      </c>
      <c r="C19" s="16"/>
    </row>
    <row r="20" spans="1:3" x14ac:dyDescent="0.25">
      <c r="A20" s="14">
        <v>40707</v>
      </c>
      <c r="B20" s="15">
        <v>3.7130000000000001</v>
      </c>
      <c r="C20" s="16"/>
    </row>
    <row r="21" spans="1:3" x14ac:dyDescent="0.25">
      <c r="A21" s="14">
        <v>40714</v>
      </c>
      <c r="B21" s="15">
        <v>3.6520000000000001</v>
      </c>
      <c r="C21" s="16"/>
    </row>
    <row r="22" spans="1:3" x14ac:dyDescent="0.25">
      <c r="A22" s="14">
        <v>40721</v>
      </c>
      <c r="B22" s="15">
        <v>3.5739999999999998</v>
      </c>
      <c r="C22" s="16"/>
    </row>
    <row r="23" spans="1:3" x14ac:dyDescent="0.25">
      <c r="A23" s="14">
        <v>40728</v>
      </c>
      <c r="B23" s="15">
        <v>3.5790000000000002</v>
      </c>
      <c r="C23" s="16"/>
    </row>
    <row r="24" spans="1:3" x14ac:dyDescent="0.25">
      <c r="A24" s="14">
        <v>40735</v>
      </c>
      <c r="B24" s="15">
        <v>3.641</v>
      </c>
      <c r="C24" s="16"/>
    </row>
    <row r="25" spans="1:3" x14ac:dyDescent="0.25">
      <c r="A25" s="14">
        <v>40742</v>
      </c>
      <c r="B25" s="15">
        <v>3.6819999999999999</v>
      </c>
      <c r="C25" s="16"/>
    </row>
    <row r="26" spans="1:3" x14ac:dyDescent="0.25">
      <c r="A26" s="14">
        <v>40749</v>
      </c>
      <c r="B26" s="15">
        <v>3.6989999999999998</v>
      </c>
      <c r="C26" s="16"/>
    </row>
    <row r="27" spans="1:3" x14ac:dyDescent="0.25">
      <c r="A27" s="14">
        <v>40756</v>
      </c>
      <c r="B27" s="15">
        <v>3.7109999999999999</v>
      </c>
      <c r="C27" s="16"/>
    </row>
    <row r="28" spans="1:3" x14ac:dyDescent="0.25">
      <c r="A28" s="14">
        <v>40763</v>
      </c>
      <c r="B28" s="15">
        <v>3.6739999999999999</v>
      </c>
      <c r="C28" s="16"/>
    </row>
    <row r="29" spans="1:3" x14ac:dyDescent="0.25">
      <c r="A29" s="14">
        <v>40770</v>
      </c>
      <c r="B29" s="15">
        <v>3.6040000000000001</v>
      </c>
      <c r="C29" s="16"/>
    </row>
    <row r="30" spans="1:3" x14ac:dyDescent="0.25">
      <c r="A30" s="14">
        <v>40777</v>
      </c>
      <c r="B30" s="15">
        <v>3.581</v>
      </c>
      <c r="C30" s="16"/>
    </row>
    <row r="31" spans="1:3" x14ac:dyDescent="0.25">
      <c r="A31" s="14">
        <v>40784</v>
      </c>
      <c r="B31" s="15">
        <v>3.6269999999999998</v>
      </c>
      <c r="C31" s="16"/>
    </row>
    <row r="32" spans="1:3" x14ac:dyDescent="0.25">
      <c r="A32" s="14">
        <v>40791</v>
      </c>
      <c r="B32" s="15">
        <v>3.6739999999999999</v>
      </c>
      <c r="C32" s="16"/>
    </row>
    <row r="33" spans="1:3" x14ac:dyDescent="0.25">
      <c r="A33" s="14">
        <v>40798</v>
      </c>
      <c r="B33" s="15">
        <v>3.661</v>
      </c>
      <c r="C33" s="16"/>
    </row>
    <row r="34" spans="1:3" x14ac:dyDescent="0.25">
      <c r="A34" s="14">
        <v>40805</v>
      </c>
      <c r="B34" s="15">
        <v>3.601</v>
      </c>
      <c r="C34" s="16"/>
    </row>
    <row r="35" spans="1:3" x14ac:dyDescent="0.25">
      <c r="A35" s="14">
        <v>40812</v>
      </c>
      <c r="B35" s="15">
        <v>3.5089999999999999</v>
      </c>
      <c r="C35" s="16"/>
    </row>
    <row r="36" spans="1:3" x14ac:dyDescent="0.25">
      <c r="A36" s="14">
        <v>40819</v>
      </c>
      <c r="B36" s="15">
        <v>3.4329999999999998</v>
      </c>
      <c r="C36" s="16"/>
    </row>
    <row r="37" spans="1:3" x14ac:dyDescent="0.25">
      <c r="A37" s="14">
        <v>40826</v>
      </c>
      <c r="B37" s="15">
        <v>3.4169999999999998</v>
      </c>
      <c r="C37" s="16"/>
    </row>
    <row r="38" spans="1:3" x14ac:dyDescent="0.25">
      <c r="A38" s="14">
        <v>40833</v>
      </c>
      <c r="B38" s="15">
        <v>3.476</v>
      </c>
      <c r="C38" s="16"/>
    </row>
    <row r="39" spans="1:3" x14ac:dyDescent="0.25">
      <c r="A39" s="14">
        <v>40840</v>
      </c>
      <c r="B39" s="15">
        <v>3.4620000000000002</v>
      </c>
      <c r="C39" s="16"/>
    </row>
    <row r="40" spans="1:3" x14ac:dyDescent="0.25">
      <c r="A40" s="14">
        <v>40847</v>
      </c>
      <c r="B40" s="15">
        <v>3.452</v>
      </c>
      <c r="C40" s="16"/>
    </row>
    <row r="41" spans="1:3" x14ac:dyDescent="0.25">
      <c r="A41" s="14">
        <v>40854</v>
      </c>
      <c r="B41" s="15">
        <v>3.4239999999999999</v>
      </c>
      <c r="C41" s="16"/>
    </row>
    <row r="42" spans="1:3" x14ac:dyDescent="0.25">
      <c r="A42" s="14">
        <v>40861</v>
      </c>
      <c r="B42" s="15">
        <v>3.4359999999999999</v>
      </c>
      <c r="C42" s="16"/>
    </row>
    <row r="43" spans="1:3" x14ac:dyDescent="0.25">
      <c r="A43" s="14">
        <v>40868</v>
      </c>
      <c r="B43" s="15">
        <v>3.3679999999999999</v>
      </c>
      <c r="C43" s="16"/>
    </row>
    <row r="44" spans="1:3" x14ac:dyDescent="0.25">
      <c r="A44" s="14">
        <v>40875</v>
      </c>
      <c r="B44" s="15">
        <v>3.3069999999999999</v>
      </c>
      <c r="C44" s="16"/>
    </row>
    <row r="45" spans="1:3" x14ac:dyDescent="0.25">
      <c r="A45" s="14">
        <v>40882</v>
      </c>
      <c r="B45" s="15">
        <v>3.29</v>
      </c>
      <c r="C45" s="16"/>
    </row>
    <row r="46" spans="1:3" x14ac:dyDescent="0.25">
      <c r="A46" s="14">
        <v>40889</v>
      </c>
      <c r="B46" s="15">
        <v>3.286</v>
      </c>
      <c r="C46" s="16"/>
    </row>
    <row r="47" spans="1:3" x14ac:dyDescent="0.25">
      <c r="A47" s="14">
        <v>40896</v>
      </c>
      <c r="B47" s="15">
        <v>3.2290000000000001</v>
      </c>
      <c r="C47" s="16"/>
    </row>
    <row r="48" spans="1:3" x14ac:dyDescent="0.25">
      <c r="A48" s="14">
        <v>40903</v>
      </c>
      <c r="B48" s="15">
        <v>3.258</v>
      </c>
      <c r="C48" s="16"/>
    </row>
    <row r="49" spans="1:3" x14ac:dyDescent="0.25">
      <c r="A49" s="14">
        <v>40910</v>
      </c>
      <c r="B49" s="15">
        <v>3.2989999999999999</v>
      </c>
      <c r="C49" s="16"/>
    </row>
    <row r="50" spans="1:3" x14ac:dyDescent="0.25">
      <c r="A50" s="14">
        <v>40917</v>
      </c>
      <c r="B50" s="15">
        <v>3.3820000000000001</v>
      </c>
      <c r="C50" s="16"/>
    </row>
    <row r="51" spans="1:3" x14ac:dyDescent="0.25">
      <c r="A51" s="14">
        <v>40924</v>
      </c>
      <c r="B51" s="15">
        <v>3.391</v>
      </c>
      <c r="C51" s="16"/>
    </row>
    <row r="52" spans="1:3" x14ac:dyDescent="0.25">
      <c r="A52" s="14">
        <v>40931</v>
      </c>
      <c r="B52" s="15">
        <v>3.3889999999999998</v>
      </c>
      <c r="C52" s="16"/>
    </row>
    <row r="53" spans="1:3" x14ac:dyDescent="0.25">
      <c r="A53" s="14">
        <v>40938</v>
      </c>
      <c r="B53" s="15">
        <v>3.4390000000000001</v>
      </c>
      <c r="C53" s="16"/>
    </row>
    <row r="54" spans="1:3" x14ac:dyDescent="0.25">
      <c r="A54" s="14">
        <v>40945</v>
      </c>
      <c r="B54" s="15">
        <v>3.4820000000000002</v>
      </c>
      <c r="C54" s="16"/>
    </row>
    <row r="55" spans="1:3" x14ac:dyDescent="0.25">
      <c r="A55" s="14">
        <v>40952</v>
      </c>
      <c r="B55" s="15">
        <v>3.5230000000000001</v>
      </c>
      <c r="C55" s="16">
        <f>B55</f>
        <v>3.5230000000000001</v>
      </c>
    </row>
    <row r="56" spans="1:3" x14ac:dyDescent="0.25">
      <c r="A56" s="14">
        <v>40959</v>
      </c>
      <c r="B56" s="15">
        <v>3.5910000000000002</v>
      </c>
      <c r="C56" s="16">
        <f>B56</f>
        <v>3.5910000000000002</v>
      </c>
    </row>
  </sheetData>
  <hyperlinks>
    <hyperlink ref="A1" location="Contents!A1" display="Back to 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sqref="A1:XFD1048576"/>
    </sheetView>
  </sheetViews>
  <sheetFormatPr defaultRowHeight="14.25" x14ac:dyDescent="0.25"/>
  <cols>
    <col min="1" max="1" width="9.140625" style="26"/>
    <col min="2" max="2" width="5.7109375" style="26" bestFit="1" customWidth="1"/>
    <col min="3" max="3" width="8.42578125" style="26" bestFit="1" customWidth="1"/>
    <col min="4" max="4" width="2" style="26" bestFit="1" customWidth="1"/>
    <col min="5" max="5" width="5.7109375" style="26" bestFit="1" customWidth="1"/>
    <col min="6" max="6" width="8.42578125" style="26" bestFit="1" customWidth="1"/>
    <col min="7" max="7" width="2" style="26" bestFit="1" customWidth="1"/>
    <col min="8" max="8" width="8.140625" style="26" bestFit="1" customWidth="1"/>
    <col min="9" max="9" width="7.7109375" style="26" bestFit="1" customWidth="1"/>
    <col min="10" max="10" width="2" style="26" bestFit="1" customWidth="1"/>
    <col min="11" max="11" width="5.7109375" style="26" bestFit="1" customWidth="1"/>
    <col min="12" max="12" width="8.42578125" style="26" bestFit="1" customWidth="1"/>
    <col min="13" max="13" width="2" style="26" bestFit="1" customWidth="1"/>
    <col min="14" max="14" width="5.7109375" style="26" bestFit="1" customWidth="1"/>
    <col min="15" max="15" width="9.5703125" style="26" bestFit="1" customWidth="1"/>
    <col min="16" max="16" width="2" style="26" bestFit="1" customWidth="1"/>
    <col min="17" max="17" width="5.7109375" style="26" bestFit="1" customWidth="1"/>
    <col min="18" max="18" width="8.42578125" style="26" bestFit="1" customWidth="1"/>
    <col min="19" max="16384" width="9.140625" style="26"/>
  </cols>
  <sheetData>
    <row r="1" spans="2:25" s="19" customFormat="1" ht="15" x14ac:dyDescent="0.25">
      <c r="B1" s="17" t="s">
        <v>12</v>
      </c>
      <c r="C1" s="18" t="s">
        <v>13</v>
      </c>
      <c r="D1" s="18"/>
      <c r="E1" s="17" t="s">
        <v>14</v>
      </c>
      <c r="F1" s="18" t="s">
        <v>15</v>
      </c>
      <c r="G1" s="18"/>
      <c r="H1" s="18" t="s">
        <v>16</v>
      </c>
      <c r="I1" s="18" t="s">
        <v>17</v>
      </c>
      <c r="J1" s="18"/>
      <c r="K1" s="17" t="s">
        <v>18</v>
      </c>
      <c r="L1" s="18" t="s">
        <v>19</v>
      </c>
      <c r="M1" s="18"/>
      <c r="N1" s="17" t="s">
        <v>20</v>
      </c>
      <c r="O1" s="18" t="s">
        <v>21</v>
      </c>
      <c r="P1" s="18"/>
      <c r="Q1" s="17" t="s">
        <v>22</v>
      </c>
      <c r="R1" s="18" t="s">
        <v>23</v>
      </c>
      <c r="S1" s="19" t="s">
        <v>24</v>
      </c>
      <c r="T1" s="19" t="s">
        <v>25</v>
      </c>
      <c r="V1" s="1"/>
      <c r="W1" s="2"/>
      <c r="X1" s="20"/>
      <c r="Y1" s="20"/>
    </row>
    <row r="2" spans="2:25" ht="15" x14ac:dyDescent="0.25">
      <c r="B2" s="21">
        <v>4</v>
      </c>
      <c r="C2" s="22">
        <v>3.7240496179282183</v>
      </c>
      <c r="D2" s="23"/>
      <c r="E2" s="21">
        <v>4</v>
      </c>
      <c r="F2" s="24">
        <f>-0.180407*E2^2+3.9317*E2-11.91091</f>
        <v>0.92937800000000159</v>
      </c>
      <c r="G2" s="23"/>
      <c r="H2" s="23">
        <v>8.7928999999999995</v>
      </c>
      <c r="I2" s="25">
        <f>3.5372+6.2755*(15-E2)/11</f>
        <v>9.8126999999999995</v>
      </c>
      <c r="J2" s="23"/>
      <c r="K2" s="21">
        <v>4</v>
      </c>
      <c r="L2" s="22">
        <f>IF(K2&lt;&gt;12,2.8295+0.41706*K2,16.6276)</f>
        <v>4.4977400000000003</v>
      </c>
      <c r="M2" s="23"/>
      <c r="N2" s="21">
        <v>4</v>
      </c>
      <c r="O2" s="24">
        <f>2.7576+0.455087*N2+(N2-4)/2.639106*SIN(1.5*3.14159265*N2)</f>
        <v>4.5779480000000001</v>
      </c>
      <c r="P2" s="23"/>
      <c r="Q2" s="21">
        <v>4</v>
      </c>
      <c r="R2" s="22">
        <f>IF(Q2&lt;=9,7.4701-0.42036*Q2,7.4701+7.0864-0.42036*Q2)</f>
        <v>5.7886600000000001</v>
      </c>
      <c r="S2" s="21">
        <v>4</v>
      </c>
      <c r="T2" s="26">
        <f t="shared" ref="T2:T23" si="0">IF(S2&lt;&gt;12,1.94322+0.59084*S2,0.24002)</f>
        <v>4.3065800000000003</v>
      </c>
      <c r="V2" s="4"/>
      <c r="W2" s="27"/>
      <c r="X2" s="28"/>
      <c r="Y2" s="28"/>
    </row>
    <row r="3" spans="2:25" ht="15" x14ac:dyDescent="0.25">
      <c r="B3" s="21">
        <f>B2+0.5</f>
        <v>4.5</v>
      </c>
      <c r="C3" s="22">
        <v>6.669354850330321</v>
      </c>
      <c r="D3" s="23"/>
      <c r="E3" s="21">
        <f>E2+0.5</f>
        <v>4.5</v>
      </c>
      <c r="F3" s="24">
        <f t="shared" ref="F3:F24" si="1">-0.180407*E3^2+3.9317*E3-11.91091</f>
        <v>2.1284982500000016</v>
      </c>
      <c r="G3" s="23"/>
      <c r="H3" s="23">
        <v>8.7928999999999995</v>
      </c>
      <c r="I3" s="25">
        <f t="shared" ref="I3:I23" si="2">3.5372+6.2755*(15-E3)/11</f>
        <v>9.52745</v>
      </c>
      <c r="J3" s="23"/>
      <c r="K3" s="21">
        <f>K2+0.5</f>
        <v>4.5</v>
      </c>
      <c r="L3" s="22">
        <f>IF(K3&lt;&gt;12,2.8295+0.41706*K3,16.6276)</f>
        <v>4.70627</v>
      </c>
      <c r="M3" s="23"/>
      <c r="N3" s="21">
        <f>N2+0.5</f>
        <v>4.5</v>
      </c>
      <c r="O3" s="24">
        <f t="shared" ref="O3:O24" si="3">2.7576+0.455087*N3+(N3-4)/2.639106*SIN(1.5*3.14159265*N3)</f>
        <v>4.9394586082405416</v>
      </c>
      <c r="P3" s="23"/>
      <c r="Q3" s="21">
        <f>Q2+0.5</f>
        <v>4.5</v>
      </c>
      <c r="R3" s="22">
        <f t="shared" ref="R3:R24" si="4">IF(Q3&lt;=9,7.4701-0.42036*Q3,7.4701+7.0864-0.42036*Q3)</f>
        <v>5.5784800000000008</v>
      </c>
      <c r="S3" s="21">
        <f>S2+0.5</f>
        <v>4.5</v>
      </c>
      <c r="T3" s="26">
        <f t="shared" si="0"/>
        <v>4.6020000000000003</v>
      </c>
      <c r="V3" s="4"/>
      <c r="W3" s="27"/>
      <c r="X3" s="28"/>
      <c r="Y3" s="28"/>
    </row>
    <row r="4" spans="2:25" x14ac:dyDescent="0.25">
      <c r="B4" s="21">
        <f t="shared" ref="B4:B24" si="5">B3+0.5</f>
        <v>5</v>
      </c>
      <c r="C4" s="22">
        <v>5.9914125137424552</v>
      </c>
      <c r="D4" s="23"/>
      <c r="E4" s="21">
        <f t="shared" ref="E4:E24" si="6">E3+0.5</f>
        <v>5</v>
      </c>
      <c r="F4" s="24">
        <f t="shared" si="1"/>
        <v>3.2374150000000004</v>
      </c>
      <c r="G4" s="23"/>
      <c r="H4" s="23">
        <v>8.7928999999999995</v>
      </c>
      <c r="I4" s="25">
        <f t="shared" si="2"/>
        <v>9.2422000000000004</v>
      </c>
      <c r="J4" s="23"/>
      <c r="K4" s="21">
        <f t="shared" ref="K4:K24" si="7">K3+0.5</f>
        <v>5</v>
      </c>
      <c r="L4" s="22">
        <f>IF(K4&lt;&gt;12,2.8295+0.41706*K4,16.6276)</f>
        <v>4.9147999999999996</v>
      </c>
      <c r="M4" s="23"/>
      <c r="N4" s="21">
        <f t="shared" ref="N4:N24" si="8">N3+0.5</f>
        <v>5</v>
      </c>
      <c r="O4" s="24">
        <f t="shared" si="3"/>
        <v>4.6541188064102013</v>
      </c>
      <c r="P4" s="23"/>
      <c r="Q4" s="21">
        <f t="shared" ref="Q4:S19" si="9">Q3+0.5</f>
        <v>5</v>
      </c>
      <c r="R4" s="22">
        <f t="shared" si="4"/>
        <v>5.3683000000000005</v>
      </c>
      <c r="S4" s="21">
        <f t="shared" si="9"/>
        <v>5</v>
      </c>
      <c r="T4" s="26">
        <f t="shared" si="0"/>
        <v>4.8974200000000003</v>
      </c>
    </row>
    <row r="5" spans="2:25" x14ac:dyDescent="0.25">
      <c r="B5" s="21">
        <f t="shared" si="5"/>
        <v>5.5</v>
      </c>
      <c r="C5" s="22">
        <v>1.8688462207990988</v>
      </c>
      <c r="D5" s="23"/>
      <c r="E5" s="21">
        <f t="shared" si="6"/>
        <v>5.5</v>
      </c>
      <c r="F5" s="24">
        <f t="shared" si="1"/>
        <v>4.2561282499999979</v>
      </c>
      <c r="G5" s="23"/>
      <c r="H5" s="23">
        <v>8.7928999999999995</v>
      </c>
      <c r="I5" s="25">
        <f t="shared" si="2"/>
        <v>8.9569499999999991</v>
      </c>
      <c r="J5" s="23"/>
      <c r="K5" s="21">
        <f t="shared" si="7"/>
        <v>5.5</v>
      </c>
      <c r="L5" s="22">
        <f t="shared" ref="L5:L24" si="10">IF(K5&lt;&gt;12,2.8295+0.41706*K5,16.6276)</f>
        <v>5.1233299999999993</v>
      </c>
      <c r="M5" s="23"/>
      <c r="N5" s="21">
        <f t="shared" si="8"/>
        <v>5.5</v>
      </c>
      <c r="O5" s="24">
        <f t="shared" si="3"/>
        <v>5.6624798030804868</v>
      </c>
      <c r="P5" s="23"/>
      <c r="Q5" s="21">
        <f t="shared" si="9"/>
        <v>5.5</v>
      </c>
      <c r="R5" s="22">
        <f t="shared" si="4"/>
        <v>5.1581200000000003</v>
      </c>
      <c r="S5" s="21">
        <f t="shared" si="9"/>
        <v>5.5</v>
      </c>
      <c r="T5" s="26">
        <f t="shared" si="0"/>
        <v>5.1928400000000003</v>
      </c>
    </row>
    <row r="6" spans="2:25" x14ac:dyDescent="0.25">
      <c r="B6" s="21">
        <f t="shared" si="5"/>
        <v>6</v>
      </c>
      <c r="C6" s="22">
        <v>5.4780011152082402</v>
      </c>
      <c r="D6" s="23"/>
      <c r="E6" s="21">
        <f t="shared" si="6"/>
        <v>6</v>
      </c>
      <c r="F6" s="24">
        <f t="shared" si="1"/>
        <v>5.1846380000000014</v>
      </c>
      <c r="G6" s="23"/>
      <c r="H6" s="23">
        <v>8.7928999999999995</v>
      </c>
      <c r="I6" s="25">
        <f t="shared" si="2"/>
        <v>8.6716999999999995</v>
      </c>
      <c r="J6" s="23"/>
      <c r="K6" s="21">
        <f t="shared" si="7"/>
        <v>6</v>
      </c>
      <c r="L6" s="22">
        <f t="shared" si="10"/>
        <v>5.3318599999999998</v>
      </c>
      <c r="M6" s="23"/>
      <c r="N6" s="21">
        <f t="shared" si="8"/>
        <v>6</v>
      </c>
      <c r="O6" s="24">
        <f t="shared" si="3"/>
        <v>5.4881220244841513</v>
      </c>
      <c r="P6" s="23"/>
      <c r="Q6" s="21">
        <f t="shared" si="9"/>
        <v>6</v>
      </c>
      <c r="R6" s="22">
        <f t="shared" si="4"/>
        <v>4.9479400000000009</v>
      </c>
      <c r="S6" s="21">
        <f t="shared" si="9"/>
        <v>6</v>
      </c>
      <c r="T6" s="26">
        <f t="shared" si="0"/>
        <v>5.4882600000000004</v>
      </c>
    </row>
    <row r="7" spans="2:25" x14ac:dyDescent="0.25">
      <c r="B7" s="21">
        <f t="shared" si="5"/>
        <v>6.5</v>
      </c>
      <c r="C7" s="22">
        <v>7.3460071244900975</v>
      </c>
      <c r="D7" s="23"/>
      <c r="E7" s="21">
        <f t="shared" si="6"/>
        <v>6.5</v>
      </c>
      <c r="F7" s="24">
        <f t="shared" si="1"/>
        <v>6.0229442500000037</v>
      </c>
      <c r="G7" s="23"/>
      <c r="H7" s="23">
        <v>8.7928999999999995</v>
      </c>
      <c r="I7" s="25">
        <f t="shared" si="2"/>
        <v>8.38645</v>
      </c>
      <c r="J7" s="23"/>
      <c r="K7" s="21">
        <f t="shared" si="7"/>
        <v>6.5</v>
      </c>
      <c r="L7" s="22">
        <f t="shared" si="10"/>
        <v>5.5403900000000004</v>
      </c>
      <c r="M7" s="23"/>
      <c r="N7" s="21">
        <f t="shared" si="8"/>
        <v>6.5</v>
      </c>
      <c r="O7" s="24">
        <f t="shared" si="3"/>
        <v>5.0458299515835812</v>
      </c>
      <c r="P7" s="23"/>
      <c r="Q7" s="21">
        <f t="shared" si="9"/>
        <v>6.5</v>
      </c>
      <c r="R7" s="22">
        <f t="shared" si="4"/>
        <v>4.7377599999999997</v>
      </c>
      <c r="S7" s="21">
        <f t="shared" si="9"/>
        <v>6.5</v>
      </c>
      <c r="T7" s="26">
        <f t="shared" si="0"/>
        <v>5.7836800000000004</v>
      </c>
    </row>
    <row r="8" spans="2:25" x14ac:dyDescent="0.25">
      <c r="B8" s="21">
        <f t="shared" si="5"/>
        <v>7</v>
      </c>
      <c r="C8" s="22">
        <v>6.534690037731937</v>
      </c>
      <c r="D8" s="23"/>
      <c r="E8" s="21">
        <f t="shared" si="6"/>
        <v>7</v>
      </c>
      <c r="F8" s="24">
        <f t="shared" si="1"/>
        <v>6.7710470000000047</v>
      </c>
      <c r="G8" s="23"/>
      <c r="H8" s="23">
        <v>8.7928999999999995</v>
      </c>
      <c r="I8" s="25">
        <f t="shared" si="2"/>
        <v>8.1012000000000004</v>
      </c>
      <c r="J8" s="23"/>
      <c r="K8" s="21">
        <f t="shared" si="7"/>
        <v>7</v>
      </c>
      <c r="L8" s="22">
        <f t="shared" si="10"/>
        <v>5.74892</v>
      </c>
      <c r="M8" s="23"/>
      <c r="N8" s="21">
        <f t="shared" si="8"/>
        <v>7</v>
      </c>
      <c r="O8" s="24">
        <f t="shared" si="3"/>
        <v>7.0799575807693964</v>
      </c>
      <c r="P8" s="23"/>
      <c r="Q8" s="21">
        <f t="shared" si="9"/>
        <v>7</v>
      </c>
      <c r="R8" s="22">
        <f t="shared" si="4"/>
        <v>4.5275800000000004</v>
      </c>
      <c r="S8" s="21">
        <f t="shared" si="9"/>
        <v>7</v>
      </c>
      <c r="T8" s="26">
        <f t="shared" si="0"/>
        <v>6.0791000000000004</v>
      </c>
    </row>
    <row r="9" spans="2:25" x14ac:dyDescent="0.25">
      <c r="B9" s="21">
        <f t="shared" si="5"/>
        <v>7.5</v>
      </c>
      <c r="C9" s="22">
        <v>4.2168651157033077</v>
      </c>
      <c r="D9" s="23"/>
      <c r="E9" s="21">
        <f t="shared" si="6"/>
        <v>7.5</v>
      </c>
      <c r="F9" s="24">
        <f t="shared" si="1"/>
        <v>7.428946250000001</v>
      </c>
      <c r="G9" s="23"/>
      <c r="H9" s="23">
        <v>8.7928999999999995</v>
      </c>
      <c r="I9" s="25">
        <f t="shared" si="2"/>
        <v>7.8159500000000008</v>
      </c>
      <c r="J9" s="23"/>
      <c r="K9" s="21">
        <f t="shared" si="7"/>
        <v>7.5</v>
      </c>
      <c r="L9" s="22">
        <f t="shared" si="10"/>
        <v>5.9574499999999997</v>
      </c>
      <c r="M9" s="23"/>
      <c r="N9" s="21">
        <f t="shared" si="8"/>
        <v>7.5</v>
      </c>
      <c r="O9" s="24">
        <f t="shared" si="3"/>
        <v>5.2329828029113941</v>
      </c>
      <c r="P9" s="23"/>
      <c r="Q9" s="21">
        <f t="shared" si="9"/>
        <v>7.5</v>
      </c>
      <c r="R9" s="22">
        <f t="shared" si="4"/>
        <v>4.3174000000000001</v>
      </c>
      <c r="S9" s="21">
        <f t="shared" si="9"/>
        <v>7.5</v>
      </c>
      <c r="T9" s="26">
        <f t="shared" si="0"/>
        <v>6.3745200000000004</v>
      </c>
    </row>
    <row r="10" spans="2:25" x14ac:dyDescent="0.25">
      <c r="B10" s="21">
        <f t="shared" si="5"/>
        <v>8</v>
      </c>
      <c r="C10" s="22">
        <v>7.3246592785556297</v>
      </c>
      <c r="D10" s="23"/>
      <c r="E10" s="21">
        <f t="shared" si="6"/>
        <v>8</v>
      </c>
      <c r="F10" s="24">
        <f t="shared" si="1"/>
        <v>7.9966420000000031</v>
      </c>
      <c r="G10" s="23"/>
      <c r="H10" s="23">
        <v>8.7928999999999995</v>
      </c>
      <c r="I10" s="25">
        <f t="shared" si="2"/>
        <v>7.5306999999999995</v>
      </c>
      <c r="J10" s="23"/>
      <c r="K10" s="21">
        <f t="shared" si="7"/>
        <v>8</v>
      </c>
      <c r="L10" s="22">
        <f t="shared" si="10"/>
        <v>6.1659799999999994</v>
      </c>
      <c r="M10" s="23"/>
      <c r="N10" s="21">
        <f t="shared" si="8"/>
        <v>8</v>
      </c>
      <c r="O10" s="24">
        <f t="shared" si="3"/>
        <v>6.398295934708929</v>
      </c>
      <c r="P10" s="23"/>
      <c r="Q10" s="21">
        <f t="shared" si="9"/>
        <v>8</v>
      </c>
      <c r="R10" s="22">
        <f t="shared" si="4"/>
        <v>4.1072199999999999</v>
      </c>
      <c r="S10" s="21">
        <f t="shared" si="9"/>
        <v>8</v>
      </c>
      <c r="T10" s="26">
        <f t="shared" si="0"/>
        <v>6.6699400000000004</v>
      </c>
    </row>
    <row r="11" spans="2:25" x14ac:dyDescent="0.25">
      <c r="B11" s="21">
        <f t="shared" si="5"/>
        <v>8.5</v>
      </c>
      <c r="C11" s="22">
        <v>6.5105042314723063</v>
      </c>
      <c r="D11" s="23"/>
      <c r="E11" s="21">
        <f t="shared" si="6"/>
        <v>8.5</v>
      </c>
      <c r="F11" s="24">
        <f t="shared" si="1"/>
        <v>8.4741342500000041</v>
      </c>
      <c r="G11" s="23"/>
      <c r="H11" s="23">
        <v>8.7928999999999995</v>
      </c>
      <c r="I11" s="25">
        <f t="shared" si="2"/>
        <v>7.2454499999999999</v>
      </c>
      <c r="J11" s="23"/>
      <c r="K11" s="21">
        <f t="shared" si="7"/>
        <v>8.5</v>
      </c>
      <c r="L11" s="22">
        <f t="shared" si="10"/>
        <v>6.3745099999999999</v>
      </c>
      <c r="M11" s="23"/>
      <c r="N11" s="21">
        <f t="shared" si="8"/>
        <v>8.5</v>
      </c>
      <c r="O11" s="24">
        <f t="shared" si="3"/>
        <v>7.8315435001342379</v>
      </c>
      <c r="P11" s="23"/>
      <c r="Q11" s="21">
        <f t="shared" si="9"/>
        <v>8.5</v>
      </c>
      <c r="R11" s="22">
        <f t="shared" si="4"/>
        <v>3.8970400000000005</v>
      </c>
      <c r="S11" s="21">
        <f t="shared" si="9"/>
        <v>8.5</v>
      </c>
      <c r="T11" s="26">
        <f t="shared" si="0"/>
        <v>6.9653600000000004</v>
      </c>
    </row>
    <row r="12" spans="2:25" x14ac:dyDescent="0.25">
      <c r="B12" s="21">
        <f t="shared" si="5"/>
        <v>9</v>
      </c>
      <c r="C12" s="22">
        <v>4.1988275566410271</v>
      </c>
      <c r="D12" s="23"/>
      <c r="E12" s="21">
        <f t="shared" si="6"/>
        <v>9</v>
      </c>
      <c r="F12" s="24">
        <f t="shared" si="1"/>
        <v>8.8614230000000003</v>
      </c>
      <c r="G12" s="23"/>
      <c r="H12" s="23">
        <v>8.7928999999999995</v>
      </c>
      <c r="I12" s="25">
        <f t="shared" si="2"/>
        <v>6.9602000000000004</v>
      </c>
      <c r="J12" s="23"/>
      <c r="K12" s="21">
        <f t="shared" si="7"/>
        <v>9</v>
      </c>
      <c r="L12" s="22">
        <f t="shared" si="10"/>
        <v>6.5830400000000004</v>
      </c>
      <c r="M12" s="23"/>
      <c r="N12" s="21">
        <f t="shared" si="8"/>
        <v>9</v>
      </c>
      <c r="O12" s="24">
        <f t="shared" si="3"/>
        <v>4.9588020320510076</v>
      </c>
      <c r="P12" s="23"/>
      <c r="Q12" s="21">
        <f t="shared" si="9"/>
        <v>9</v>
      </c>
      <c r="R12" s="22">
        <f t="shared" si="4"/>
        <v>3.6868600000000002</v>
      </c>
      <c r="S12" s="21">
        <f t="shared" si="9"/>
        <v>9</v>
      </c>
      <c r="T12" s="26">
        <f t="shared" si="0"/>
        <v>7.2607800000000005</v>
      </c>
    </row>
    <row r="13" spans="2:25" x14ac:dyDescent="0.25">
      <c r="B13" s="21">
        <f t="shared" si="5"/>
        <v>9.5</v>
      </c>
      <c r="C13" s="22">
        <v>5.7843789962112568</v>
      </c>
      <c r="D13" s="23"/>
      <c r="E13" s="21">
        <f t="shared" si="6"/>
        <v>9.5</v>
      </c>
      <c r="F13" s="24">
        <f t="shared" si="1"/>
        <v>9.1585082500000023</v>
      </c>
      <c r="G13" s="23"/>
      <c r="H13" s="23">
        <v>8.7928999999999995</v>
      </c>
      <c r="I13" s="25">
        <f t="shared" si="2"/>
        <v>6.6749499999999999</v>
      </c>
      <c r="J13" s="23"/>
      <c r="K13" s="21">
        <f t="shared" si="7"/>
        <v>9.5</v>
      </c>
      <c r="L13" s="22">
        <f t="shared" si="10"/>
        <v>6.7915700000000001</v>
      </c>
      <c r="M13" s="23"/>
      <c r="N13" s="21">
        <f t="shared" si="8"/>
        <v>9.5</v>
      </c>
      <c r="O13" s="24">
        <f t="shared" si="3"/>
        <v>8.554564579554782</v>
      </c>
      <c r="P13" s="23"/>
      <c r="Q13" s="21">
        <f t="shared" si="9"/>
        <v>9.5</v>
      </c>
      <c r="R13" s="22">
        <f t="shared" si="4"/>
        <v>10.563079999999999</v>
      </c>
      <c r="S13" s="21">
        <f t="shared" si="9"/>
        <v>9.5</v>
      </c>
      <c r="T13" s="26">
        <f t="shared" si="0"/>
        <v>7.5562000000000005</v>
      </c>
    </row>
    <row r="14" spans="2:25" x14ac:dyDescent="0.25">
      <c r="B14" s="21">
        <v>10</v>
      </c>
      <c r="C14" s="22">
        <v>8.6345539978573864</v>
      </c>
      <c r="D14" s="23"/>
      <c r="E14" s="21">
        <v>10</v>
      </c>
      <c r="F14" s="24">
        <f t="shared" si="1"/>
        <v>9.3653899999999997</v>
      </c>
      <c r="G14" s="23"/>
      <c r="H14" s="23">
        <v>8.7928999999999995</v>
      </c>
      <c r="I14" s="25">
        <f t="shared" si="2"/>
        <v>6.3896999999999995</v>
      </c>
      <c r="J14" s="23"/>
      <c r="K14" s="21">
        <v>10</v>
      </c>
      <c r="L14" s="22">
        <f t="shared" si="10"/>
        <v>7.0000999999999998</v>
      </c>
      <c r="M14" s="23"/>
      <c r="N14" s="21">
        <v>10</v>
      </c>
      <c r="O14" s="24">
        <f t="shared" si="3"/>
        <v>7.3084701224207631</v>
      </c>
      <c r="P14" s="23"/>
      <c r="Q14" s="21">
        <v>10</v>
      </c>
      <c r="R14" s="22">
        <f t="shared" si="4"/>
        <v>10.3529</v>
      </c>
      <c r="S14" s="21">
        <v>10</v>
      </c>
      <c r="T14" s="26">
        <f t="shared" si="0"/>
        <v>7.8516200000000005</v>
      </c>
    </row>
    <row r="15" spans="2:25" x14ac:dyDescent="0.25">
      <c r="B15" s="21">
        <f t="shared" si="5"/>
        <v>10.5</v>
      </c>
      <c r="C15" s="22">
        <v>8.3209403825616892</v>
      </c>
      <c r="D15" s="23"/>
      <c r="E15" s="21">
        <f t="shared" si="6"/>
        <v>10.5</v>
      </c>
      <c r="F15" s="24">
        <f t="shared" si="1"/>
        <v>9.4820682500000029</v>
      </c>
      <c r="G15" s="23"/>
      <c r="H15" s="23">
        <v>8.7928999999999995</v>
      </c>
      <c r="I15" s="25">
        <f t="shared" si="2"/>
        <v>6.1044499999999999</v>
      </c>
      <c r="J15" s="23"/>
      <c r="K15" s="21">
        <f t="shared" si="7"/>
        <v>10.5</v>
      </c>
      <c r="L15" s="22">
        <f t="shared" si="10"/>
        <v>7.2086299999999994</v>
      </c>
      <c r="M15" s="23"/>
      <c r="N15" s="21">
        <f t="shared" si="8"/>
        <v>10.5</v>
      </c>
      <c r="O15" s="24">
        <f t="shared" si="3"/>
        <v>5.7944410366060142</v>
      </c>
      <c r="P15" s="23"/>
      <c r="Q15" s="21">
        <f t="shared" si="9"/>
        <v>10.5</v>
      </c>
      <c r="R15" s="22">
        <f t="shared" si="4"/>
        <v>10.142720000000001</v>
      </c>
      <c r="S15" s="21">
        <f t="shared" si="9"/>
        <v>10.5</v>
      </c>
      <c r="T15" s="26">
        <f t="shared" si="0"/>
        <v>8.1470400000000005</v>
      </c>
    </row>
    <row r="16" spans="2:25" x14ac:dyDescent="0.25">
      <c r="B16" s="21">
        <f t="shared" si="5"/>
        <v>11</v>
      </c>
      <c r="C16" s="22">
        <v>6.8987628105274483</v>
      </c>
      <c r="D16" s="23"/>
      <c r="E16" s="21">
        <f t="shared" si="6"/>
        <v>11</v>
      </c>
      <c r="F16" s="24">
        <f t="shared" si="1"/>
        <v>9.5085429999999977</v>
      </c>
      <c r="G16" s="23"/>
      <c r="H16" s="23">
        <v>8.7928999999999995</v>
      </c>
      <c r="I16" s="25">
        <f t="shared" si="2"/>
        <v>5.8192000000000004</v>
      </c>
      <c r="J16" s="23"/>
      <c r="K16" s="21">
        <f t="shared" si="7"/>
        <v>11</v>
      </c>
      <c r="L16" s="22">
        <f t="shared" si="10"/>
        <v>7.4171599999999991</v>
      </c>
      <c r="M16" s="23"/>
      <c r="N16" s="21">
        <f t="shared" si="8"/>
        <v>11</v>
      </c>
      <c r="O16" s="24">
        <f t="shared" si="3"/>
        <v>10.415970355128589</v>
      </c>
      <c r="P16" s="23"/>
      <c r="Q16" s="21">
        <f t="shared" si="9"/>
        <v>11</v>
      </c>
      <c r="R16" s="22">
        <f t="shared" si="4"/>
        <v>9.9325399999999995</v>
      </c>
      <c r="S16" s="21">
        <f t="shared" si="9"/>
        <v>11</v>
      </c>
      <c r="T16" s="26">
        <f t="shared" si="0"/>
        <v>8.4424600000000005</v>
      </c>
    </row>
    <row r="17" spans="1:20" x14ac:dyDescent="0.25">
      <c r="B17" s="21">
        <f t="shared" si="5"/>
        <v>11.5</v>
      </c>
      <c r="C17" s="22">
        <v>9.6809675658897199</v>
      </c>
      <c r="D17" s="23"/>
      <c r="E17" s="21">
        <f t="shared" si="6"/>
        <v>11.5</v>
      </c>
      <c r="F17" s="24">
        <f t="shared" si="1"/>
        <v>9.4448142500000021</v>
      </c>
      <c r="G17" s="23"/>
      <c r="H17" s="23">
        <v>8.7928999999999995</v>
      </c>
      <c r="I17" s="25">
        <f t="shared" si="2"/>
        <v>5.5339499999999999</v>
      </c>
      <c r="J17" s="23"/>
      <c r="K17" s="21">
        <f t="shared" si="7"/>
        <v>11.5</v>
      </c>
      <c r="L17" s="22">
        <f t="shared" si="10"/>
        <v>7.6256900000000005</v>
      </c>
      <c r="M17" s="23"/>
      <c r="N17" s="21">
        <f t="shared" si="8"/>
        <v>11.5</v>
      </c>
      <c r="O17" s="24">
        <f t="shared" si="3"/>
        <v>5.9815940495209841</v>
      </c>
      <c r="P17" s="23"/>
      <c r="Q17" s="21">
        <f t="shared" si="9"/>
        <v>11.5</v>
      </c>
      <c r="R17" s="22">
        <f t="shared" si="4"/>
        <v>9.7223599999999983</v>
      </c>
      <c r="S17" s="21">
        <f t="shared" si="9"/>
        <v>11.5</v>
      </c>
      <c r="T17" s="26">
        <f t="shared" si="0"/>
        <v>8.7378800000000005</v>
      </c>
    </row>
    <row r="18" spans="1:20" x14ac:dyDescent="0.25">
      <c r="B18" s="21">
        <f t="shared" si="5"/>
        <v>12</v>
      </c>
      <c r="C18" s="22">
        <v>10.887363294638524</v>
      </c>
      <c r="D18" s="23"/>
      <c r="E18" s="21">
        <f t="shared" si="6"/>
        <v>12</v>
      </c>
      <c r="F18" s="24">
        <f t="shared" si="1"/>
        <v>9.2908820000000052</v>
      </c>
      <c r="G18" s="23"/>
      <c r="H18" s="23">
        <v>8.7928999999999995</v>
      </c>
      <c r="I18" s="25">
        <f t="shared" si="2"/>
        <v>5.2486999999999995</v>
      </c>
      <c r="J18" s="23"/>
      <c r="K18" s="21">
        <f t="shared" si="7"/>
        <v>12</v>
      </c>
      <c r="L18" s="22">
        <f t="shared" si="10"/>
        <v>16.627600000000001</v>
      </c>
      <c r="M18" s="23"/>
      <c r="N18" s="21">
        <f t="shared" si="8"/>
        <v>12</v>
      </c>
      <c r="O18" s="24">
        <f t="shared" si="3"/>
        <v>8.2186438041267973</v>
      </c>
      <c r="P18" s="23"/>
      <c r="Q18" s="21">
        <f t="shared" si="9"/>
        <v>12</v>
      </c>
      <c r="R18" s="22">
        <f t="shared" si="4"/>
        <v>9.5121800000000007</v>
      </c>
      <c r="S18" s="21">
        <f t="shared" si="9"/>
        <v>12</v>
      </c>
      <c r="T18" s="26">
        <f t="shared" si="0"/>
        <v>0.24002000000000001</v>
      </c>
    </row>
    <row r="19" spans="1:20" x14ac:dyDescent="0.25">
      <c r="B19" s="21">
        <f t="shared" si="5"/>
        <v>12.5</v>
      </c>
      <c r="C19" s="22">
        <v>8.8927001494485562</v>
      </c>
      <c r="D19" s="23"/>
      <c r="E19" s="21">
        <f t="shared" si="6"/>
        <v>12.5</v>
      </c>
      <c r="F19" s="24">
        <f t="shared" si="1"/>
        <v>9.04674625</v>
      </c>
      <c r="G19" s="23"/>
      <c r="H19" s="23">
        <v>8.7928999999999995</v>
      </c>
      <c r="I19" s="25">
        <f t="shared" si="2"/>
        <v>4.9634499999999999</v>
      </c>
      <c r="J19" s="23"/>
      <c r="K19" s="21">
        <f t="shared" si="7"/>
        <v>12.5</v>
      </c>
      <c r="L19" s="22">
        <f t="shared" si="10"/>
        <v>8.0427499999999998</v>
      </c>
      <c r="M19" s="23"/>
      <c r="N19" s="21">
        <f t="shared" si="8"/>
        <v>12.5</v>
      </c>
      <c r="O19" s="24">
        <f t="shared" si="3"/>
        <v>10.723628438195684</v>
      </c>
      <c r="P19" s="23"/>
      <c r="Q19" s="21">
        <f t="shared" si="9"/>
        <v>12.5</v>
      </c>
      <c r="R19" s="22">
        <f t="shared" si="4"/>
        <v>9.3019999999999996</v>
      </c>
      <c r="S19" s="21">
        <f t="shared" si="9"/>
        <v>12.5</v>
      </c>
      <c r="T19" s="26">
        <f t="shared" si="0"/>
        <v>9.3287200000000006</v>
      </c>
    </row>
    <row r="20" spans="1:20" x14ac:dyDescent="0.25">
      <c r="B20" s="21">
        <f t="shared" si="5"/>
        <v>13</v>
      </c>
      <c r="C20" s="22">
        <v>8.9113037423738124</v>
      </c>
      <c r="D20" s="23"/>
      <c r="E20" s="21">
        <f t="shared" si="6"/>
        <v>13</v>
      </c>
      <c r="F20" s="24">
        <f t="shared" si="1"/>
        <v>8.7124070000000042</v>
      </c>
      <c r="G20" s="23"/>
      <c r="H20" s="23">
        <v>8.7928999999999995</v>
      </c>
      <c r="I20" s="25">
        <f t="shared" si="2"/>
        <v>4.6782000000000004</v>
      </c>
      <c r="J20" s="23"/>
      <c r="K20" s="21">
        <f t="shared" si="7"/>
        <v>13</v>
      </c>
      <c r="L20" s="22">
        <f t="shared" si="10"/>
        <v>8.2512799999999995</v>
      </c>
      <c r="M20" s="23"/>
      <c r="N20" s="21">
        <f t="shared" si="8"/>
        <v>13</v>
      </c>
      <c r="O20" s="24">
        <f t="shared" si="3"/>
        <v>5.2634852576918174</v>
      </c>
      <c r="P20" s="23"/>
      <c r="Q20" s="21">
        <f t="shared" ref="Q20:S24" si="11">Q19+0.5</f>
        <v>13</v>
      </c>
      <c r="R20" s="22">
        <f t="shared" si="4"/>
        <v>9.0918199999999985</v>
      </c>
      <c r="S20" s="21">
        <f t="shared" si="11"/>
        <v>13</v>
      </c>
      <c r="T20" s="26">
        <f t="shared" si="0"/>
        <v>9.6241400000000006</v>
      </c>
    </row>
    <row r="21" spans="1:20" x14ac:dyDescent="0.25">
      <c r="B21" s="21">
        <f t="shared" si="5"/>
        <v>13.5</v>
      </c>
      <c r="C21" s="22">
        <v>11.058755804000047</v>
      </c>
      <c r="D21" s="23"/>
      <c r="E21" s="21">
        <f t="shared" si="6"/>
        <v>13.5</v>
      </c>
      <c r="F21" s="24">
        <f t="shared" si="1"/>
        <v>8.2878642500000002</v>
      </c>
      <c r="G21" s="23"/>
      <c r="H21" s="23">
        <v>8.7928999999999995</v>
      </c>
      <c r="I21" s="25">
        <f t="shared" si="2"/>
        <v>4.3929499999999999</v>
      </c>
      <c r="J21" s="23"/>
      <c r="K21" s="21">
        <f t="shared" si="7"/>
        <v>13.5</v>
      </c>
      <c r="L21" s="22">
        <f t="shared" si="10"/>
        <v>8.4598099999999992</v>
      </c>
      <c r="M21" s="23"/>
      <c r="N21" s="21">
        <f t="shared" si="8"/>
        <v>13.5</v>
      </c>
      <c r="O21" s="24">
        <f t="shared" si="3"/>
        <v>11.446649309861307</v>
      </c>
      <c r="P21" s="23"/>
      <c r="Q21" s="21">
        <f t="shared" si="11"/>
        <v>13.5</v>
      </c>
      <c r="R21" s="22">
        <f t="shared" si="4"/>
        <v>8.8816400000000009</v>
      </c>
      <c r="S21" s="21">
        <f t="shared" si="11"/>
        <v>13.5</v>
      </c>
      <c r="T21" s="26">
        <f t="shared" si="0"/>
        <v>9.9195600000000006</v>
      </c>
    </row>
    <row r="22" spans="1:20" x14ac:dyDescent="0.25">
      <c r="B22" s="21">
        <f t="shared" si="5"/>
        <v>14</v>
      </c>
      <c r="C22" s="22">
        <v>7.5923074484359381</v>
      </c>
      <c r="D22" s="23"/>
      <c r="E22" s="21">
        <f t="shared" si="6"/>
        <v>14</v>
      </c>
      <c r="F22" s="24">
        <f t="shared" si="1"/>
        <v>7.7731180000000055</v>
      </c>
      <c r="G22" s="23"/>
      <c r="H22" s="23">
        <v>8.7928999999999995</v>
      </c>
      <c r="I22" s="25">
        <f t="shared" si="2"/>
        <v>4.1076999999999995</v>
      </c>
      <c r="J22" s="23"/>
      <c r="K22" s="21">
        <f t="shared" si="7"/>
        <v>14</v>
      </c>
      <c r="L22" s="22">
        <f t="shared" si="10"/>
        <v>8.6683399999999988</v>
      </c>
      <c r="M22" s="23"/>
      <c r="N22" s="21">
        <f t="shared" si="8"/>
        <v>14</v>
      </c>
      <c r="O22" s="24">
        <f t="shared" si="3"/>
        <v>9.1288182856484585</v>
      </c>
      <c r="P22" s="23"/>
      <c r="Q22" s="21">
        <f t="shared" si="11"/>
        <v>14</v>
      </c>
      <c r="R22" s="22">
        <f t="shared" si="4"/>
        <v>8.6714599999999997</v>
      </c>
      <c r="S22" s="21">
        <f t="shared" si="11"/>
        <v>14</v>
      </c>
      <c r="T22" s="26">
        <f t="shared" si="0"/>
        <v>10.214980000000001</v>
      </c>
    </row>
    <row r="23" spans="1:20" x14ac:dyDescent="0.25">
      <c r="B23" s="21">
        <f t="shared" si="5"/>
        <v>14.5</v>
      </c>
      <c r="C23" s="22">
        <v>12.23199391385857</v>
      </c>
      <c r="D23" s="23"/>
      <c r="E23" s="21">
        <f t="shared" si="6"/>
        <v>14.5</v>
      </c>
      <c r="F23" s="24">
        <f t="shared" si="1"/>
        <v>7.1681682499999955</v>
      </c>
      <c r="G23" s="23"/>
      <c r="H23" s="23">
        <v>8.7928999999999995</v>
      </c>
      <c r="I23" s="25">
        <f t="shared" si="2"/>
        <v>3.8224499999999999</v>
      </c>
      <c r="J23" s="23"/>
      <c r="K23" s="21">
        <f t="shared" si="7"/>
        <v>14.5</v>
      </c>
      <c r="L23" s="22">
        <f t="shared" si="10"/>
        <v>8.8768700000000003</v>
      </c>
      <c r="M23" s="23"/>
      <c r="N23" s="21">
        <f t="shared" si="8"/>
        <v>14.5</v>
      </c>
      <c r="O23" s="24">
        <f t="shared" si="3"/>
        <v>6.5430520754606798</v>
      </c>
      <c r="P23" s="23"/>
      <c r="Q23" s="21">
        <f t="shared" si="11"/>
        <v>14.5</v>
      </c>
      <c r="R23" s="22">
        <f t="shared" si="4"/>
        <v>8.4612799999999986</v>
      </c>
      <c r="S23" s="21">
        <f t="shared" si="11"/>
        <v>14.5</v>
      </c>
      <c r="T23" s="26">
        <f t="shared" si="0"/>
        <v>10.510400000000001</v>
      </c>
    </row>
    <row r="24" spans="1:20" x14ac:dyDescent="0.25">
      <c r="B24" s="21">
        <f t="shared" si="5"/>
        <v>15</v>
      </c>
      <c r="C24" s="22">
        <v>6.2437084307295398</v>
      </c>
      <c r="D24" s="23"/>
      <c r="E24" s="21">
        <f t="shared" si="6"/>
        <v>15</v>
      </c>
      <c r="F24" s="24">
        <f t="shared" si="1"/>
        <v>6.4730149999999984</v>
      </c>
      <c r="G24" s="23"/>
      <c r="H24" s="23">
        <v>25.0563</v>
      </c>
      <c r="I24" s="25">
        <v>15.0136</v>
      </c>
      <c r="J24" s="23"/>
      <c r="K24" s="21">
        <f t="shared" si="7"/>
        <v>15</v>
      </c>
      <c r="L24" s="22">
        <f t="shared" si="10"/>
        <v>9.0853999999999999</v>
      </c>
      <c r="M24" s="23"/>
      <c r="N24" s="21">
        <f t="shared" si="8"/>
        <v>15</v>
      </c>
      <c r="O24" s="24">
        <f t="shared" si="3"/>
        <v>13.751983129487776</v>
      </c>
      <c r="P24" s="23"/>
      <c r="Q24" s="21">
        <f t="shared" si="11"/>
        <v>15</v>
      </c>
      <c r="R24" s="22">
        <f t="shared" si="4"/>
        <v>8.2510999999999992</v>
      </c>
      <c r="S24" s="21">
        <f t="shared" si="11"/>
        <v>15</v>
      </c>
      <c r="T24" s="26">
        <f>IF(S24&lt;&gt;12,1.94322+0.59084*S24,0.24002)</f>
        <v>10.805820000000001</v>
      </c>
    </row>
    <row r="26" spans="1:20" x14ac:dyDescent="0.25">
      <c r="A26" s="26" t="s">
        <v>26</v>
      </c>
      <c r="B26" s="29">
        <f>AVERAGE(B2:B24)</f>
        <v>9.5</v>
      </c>
      <c r="C26" s="29">
        <f>AVERAGE(C2:C24)</f>
        <v>7.1739545303971779</v>
      </c>
      <c r="D26" s="29"/>
      <c r="E26" s="29">
        <f>AVERAGE(E2:E24)</f>
        <v>9.5</v>
      </c>
      <c r="F26" s="29">
        <f>AVERAGE(F2:F24)</f>
        <v>7.1740312500000041</v>
      </c>
      <c r="G26" s="29"/>
      <c r="H26" s="29">
        <f>AVERAGE(H2:H24)</f>
        <v>9.5000043478260885</v>
      </c>
      <c r="I26" s="29">
        <f>AVERAGE(I2:I24)</f>
        <v>7.1739239130434793</v>
      </c>
      <c r="J26" s="29"/>
      <c r="K26" s="29">
        <f>AVERAGE(K2:K24)</f>
        <v>9.5</v>
      </c>
      <c r="L26" s="29">
        <f>AVERAGE(L2:L24)</f>
        <v>7.1738908695652182</v>
      </c>
      <c r="M26" s="29"/>
      <c r="N26" s="29">
        <f>AVERAGE(N2:N24)</f>
        <v>9.5</v>
      </c>
      <c r="O26" s="29">
        <f>AVERAGE(O2:O24)</f>
        <v>7.1739495429598943</v>
      </c>
      <c r="P26" s="29"/>
      <c r="Q26" s="29">
        <f>AVERAGE(Q2:Q24)</f>
        <v>9.5</v>
      </c>
      <c r="R26" s="29">
        <f>AVERAGE(R2:R24)</f>
        <v>7.1739321739130437</v>
      </c>
      <c r="S26" s="29">
        <f>AVERAGE(S2:S24)</f>
        <v>9.5</v>
      </c>
      <c r="T26" s="29">
        <f>AVERAGE(T2:T24)</f>
        <v>7.17388347826087</v>
      </c>
    </row>
    <row r="27" spans="1:20" x14ac:dyDescent="0.25">
      <c r="A27" s="26" t="s">
        <v>27</v>
      </c>
      <c r="B27" s="29">
        <f>STDEV(B2:B24)</f>
        <v>3.3911649915626341</v>
      </c>
      <c r="C27" s="29">
        <f>STDEV(C2:C24)</f>
        <v>2.4889810470351983</v>
      </c>
      <c r="D27" s="29"/>
      <c r="E27" s="29">
        <f>STDEV(E2:E24)</f>
        <v>3.3911649915626341</v>
      </c>
      <c r="F27" s="29">
        <f>STDEV(F2:F24)</f>
        <v>2.4891387506433005</v>
      </c>
      <c r="G27" s="29"/>
      <c r="H27" s="29">
        <f>STDEV(H2:H24)</f>
        <v>3.3911533215758292</v>
      </c>
      <c r="I27" s="29">
        <f>STDEV(I2:I24)</f>
        <v>2.4891140975560253</v>
      </c>
      <c r="J27" s="29"/>
      <c r="K27" s="29">
        <f>STDEV(K2:K24)</f>
        <v>3.3911649915626341</v>
      </c>
      <c r="L27" s="29">
        <f>STDEV(L2:L24)</f>
        <v>2.4891131359763681</v>
      </c>
      <c r="M27" s="29"/>
      <c r="N27" s="29">
        <f>STDEV(N2:N24)</f>
        <v>3.3911649915626341</v>
      </c>
      <c r="O27" s="29">
        <f>STDEV(O2:O24)</f>
        <v>2.4890803592037645</v>
      </c>
      <c r="P27" s="29"/>
      <c r="Q27" s="29">
        <f>STDEV(Q2:Q24)</f>
        <v>3.3911649915626341</v>
      </c>
      <c r="R27" s="29">
        <f>STDEV(R2:R24)</f>
        <v>2.4891094152344304</v>
      </c>
      <c r="S27" s="29">
        <f>STDEV(S2:S24)</f>
        <v>3.3911649915626341</v>
      </c>
      <c r="T27" s="29">
        <f>STDEV(T2:T24)</f>
        <v>2.4890953200905055</v>
      </c>
    </row>
    <row r="28" spans="1:20" x14ac:dyDescent="0.25">
      <c r="A28" s="26" t="s">
        <v>28</v>
      </c>
      <c r="C28" s="30">
        <f>CORREL(C2:C24,B2:B24)</f>
        <v>0.68657220700666621</v>
      </c>
      <c r="D28" s="30"/>
      <c r="E28" s="30"/>
      <c r="F28" s="30">
        <f>CORREL(F2:F24,E2:E24)</f>
        <v>0.68659701949565988</v>
      </c>
      <c r="G28" s="30"/>
      <c r="H28" s="30"/>
      <c r="I28" s="30">
        <f>CORREL(I2:I24,H2:H24)</f>
        <v>0.68658538077869957</v>
      </c>
      <c r="J28" s="30"/>
      <c r="K28" s="30"/>
      <c r="L28" s="30">
        <f>CORREL(L2:L24,K2:K24)</f>
        <v>0.68658243205791691</v>
      </c>
      <c r="M28" s="30"/>
      <c r="N28" s="30"/>
      <c r="O28" s="30">
        <f>CORREL(O2:O24,N2:N24)</f>
        <v>0.68661142080824422</v>
      </c>
      <c r="P28" s="30"/>
      <c r="Q28" s="30"/>
      <c r="R28" s="30">
        <f>CORREL(R2:R24,Q2:Q24)</f>
        <v>0.68658609700930417</v>
      </c>
      <c r="S28" s="30"/>
      <c r="T28" s="30">
        <f>CORREL(T2:T24,S2:S24)</f>
        <v>0.68658567696854045</v>
      </c>
    </row>
    <row r="29" spans="1:20" x14ac:dyDescent="0.25">
      <c r="A29" s="26" t="s">
        <v>29</v>
      </c>
      <c r="C29" s="29">
        <f>SLOPE(C2:C24,B2:B24)</f>
        <v>0.50391685892973292</v>
      </c>
      <c r="D29" s="29"/>
      <c r="E29" s="29"/>
      <c r="F29" s="29">
        <f>SLOPE(F2:F24,E2:E24)</f>
        <v>0.50396699999999983</v>
      </c>
      <c r="G29" s="29"/>
      <c r="H29" s="29"/>
      <c r="I29" s="29">
        <f>SLOPE(I2:I24,H2:H24)</f>
        <v>0.50395520001967609</v>
      </c>
      <c r="J29" s="29"/>
      <c r="K29" s="29"/>
      <c r="L29" s="29">
        <f>SLOPE(L2:L24,K2:K24)</f>
        <v>0.5039511067193676</v>
      </c>
      <c r="M29" s="29"/>
      <c r="N29" s="29"/>
      <c r="O29" s="29">
        <f>SLOPE(O2:O24,N2:N24)</f>
        <v>0.50396574811043826</v>
      </c>
      <c r="P29" s="29"/>
      <c r="Q29" s="29"/>
      <c r="R29" s="29">
        <f>SLOPE(R2:R24,Q2:Q24)</f>
        <v>0.50395304347826075</v>
      </c>
      <c r="S29" s="29"/>
      <c r="T29" s="29">
        <f>SLOPE(T2:T24,S2:S24)</f>
        <v>0.50394988142292496</v>
      </c>
    </row>
    <row r="30" spans="1:20" x14ac:dyDescent="0.25">
      <c r="A30" s="26" t="s">
        <v>30</v>
      </c>
      <c r="C30" s="29">
        <f>INTERCEPT(C2:C24,B2:B24)</f>
        <v>2.3867443705647151</v>
      </c>
      <c r="D30" s="29"/>
      <c r="E30" s="29"/>
      <c r="F30" s="29">
        <f>INTERCEPT(F2:F24,E2:E24)</f>
        <v>2.3863447500000055</v>
      </c>
      <c r="G30" s="29"/>
      <c r="H30" s="29"/>
      <c r="I30" s="29">
        <f>INTERCEPT(I2:I24,H2:H24)</f>
        <v>2.3863473217469906</v>
      </c>
      <c r="J30" s="29"/>
      <c r="K30" s="29"/>
      <c r="L30" s="29">
        <f>INTERCEPT(L2:L24,K2:K24)</f>
        <v>2.3863553557312258</v>
      </c>
      <c r="M30" s="29"/>
      <c r="N30" s="29"/>
      <c r="O30" s="29">
        <f>INTERCEPT(O2:O24,N2:N24)</f>
        <v>2.3862749359107305</v>
      </c>
      <c r="P30" s="29"/>
      <c r="Q30" s="29"/>
      <c r="R30" s="29">
        <f>INTERCEPT(R2:R24,Q2:Q24)</f>
        <v>2.3863782608695665</v>
      </c>
      <c r="S30" s="29"/>
      <c r="T30" s="29">
        <f>INTERCEPT(T2:T24,S2:S24)</f>
        <v>2.3863596047430828</v>
      </c>
    </row>
    <row r="31" spans="1:20" x14ac:dyDescent="0.25">
      <c r="A31" s="26" t="s">
        <v>31</v>
      </c>
      <c r="C31" s="29">
        <f>STEYX(C2:C24,B2:B24)</f>
        <v>1.8522282536302079</v>
      </c>
      <c r="D31" s="29"/>
      <c r="E31" s="29"/>
      <c r="F31" s="29">
        <f>STEYX(F2:F24,E2:E24)</f>
        <v>1.852285915339589</v>
      </c>
      <c r="G31" s="29"/>
      <c r="H31" s="29"/>
      <c r="I31" s="29">
        <f>STEYX(I2:I24,H2:H24)</f>
        <v>1.8522955718288228</v>
      </c>
      <c r="J31" s="29"/>
      <c r="K31" s="29"/>
      <c r="L31" s="29">
        <f>STEYX(L2:L24,K2:K24)</f>
        <v>1.8523019505517313</v>
      </c>
      <c r="M31" s="29"/>
      <c r="N31" s="29"/>
      <c r="O31" s="29">
        <f>STEYX(O2:O24,N2:N24)</f>
        <v>1.8522078140847995</v>
      </c>
      <c r="P31" s="29"/>
      <c r="Q31" s="29"/>
      <c r="R31" s="29">
        <f>STEYX(R2:R24,Q2:Q24)</f>
        <v>1.8522903642626805</v>
      </c>
      <c r="S31" s="29"/>
      <c r="T31" s="29">
        <f>STEYX(T2:T24,S2:S24)</f>
        <v>1.8522808858195061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salmon</vt:lpstr>
      <vt:lpstr>gas prices by week</vt:lpstr>
      <vt:lpstr>r=0.6866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nt425b</dc:creator>
  <cp:lastModifiedBy>nt425b</cp:lastModifiedBy>
  <dcterms:created xsi:type="dcterms:W3CDTF">2017-05-01T00:40:17Z</dcterms:created>
  <dcterms:modified xsi:type="dcterms:W3CDTF">2017-08-22T20:52:54Z</dcterms:modified>
</cp:coreProperties>
</file>