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1790" windowHeight="5955"/>
  </bookViews>
  <sheets>
    <sheet name="Efficient Frontier" sheetId="1" r:id="rId1"/>
  </sheets>
  <definedNames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40602.5572337963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solver_adj" localSheetId="0" hidden="1">'Efficient Frontier'!$F$9:$F$14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'Efficient Frontier'!$F$15</definedName>
    <definedName name="solver_lhs2" localSheetId="0" hidden="1">'Efficient Frontier'!$F$9</definedName>
    <definedName name="solver_lhs3" localSheetId="0" hidden="1">'Efficient Frontier'!$F$10</definedName>
    <definedName name="solver_lhs4" localSheetId="0" hidden="1">'Efficient Frontier'!$F$11</definedName>
    <definedName name="solver_lhs5" localSheetId="0" hidden="1">'Efficient Frontier'!$F$12</definedName>
    <definedName name="solver_lhs6" localSheetId="0" hidden="1">'Efficient Frontier'!$F$13</definedName>
    <definedName name="solver_lhs7" localSheetId="0" hidden="1">'Efficient Frontier'!$F$14</definedName>
    <definedName name="solver_lhs8" localSheetId="0" hidden="1">'Efficient Frontier'!$C$20</definedName>
    <definedName name="solver_lin" localSheetId="0" hidden="1">2</definedName>
    <definedName name="solver_neg" localSheetId="0" hidden="1">2</definedName>
    <definedName name="solver_num" localSheetId="0" hidden="1">8</definedName>
    <definedName name="solver_nwt" localSheetId="0" hidden="1">1</definedName>
    <definedName name="solver_opt" localSheetId="0" hidden="1">'Efficient Frontier'!$C$21</definedName>
    <definedName name="solver_pre" localSheetId="0" hidden="1">0.000001</definedName>
    <definedName name="solver_rel1" localSheetId="0" hidden="1">2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2</definedName>
    <definedName name="solver_rhs1" localSheetId="0" hidden="1">1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hs8" localSheetId="0" hidden="1">'Efficient Frontier'!$C$24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C20" i="1"/>
  <c r="C48" s="1"/>
  <c r="C49"/>
  <c r="C47"/>
  <c r="C46"/>
  <c r="C45"/>
  <c r="C44"/>
  <c r="C43"/>
  <c r="C42"/>
  <c r="C40"/>
  <c r="B48"/>
  <c r="B47"/>
  <c r="B46"/>
  <c r="B45"/>
  <c r="B44"/>
  <c r="B43"/>
  <c r="B42"/>
  <c r="B40"/>
  <c r="F15"/>
  <c r="C41" s="1"/>
  <c r="M7"/>
  <c r="M15" s="1"/>
  <c r="L7"/>
  <c r="L15" s="1"/>
  <c r="K7"/>
  <c r="K15" s="1"/>
  <c r="J7"/>
  <c r="J15" s="1"/>
  <c r="I7"/>
  <c r="I15" s="1"/>
  <c r="H7"/>
  <c r="H15" s="1"/>
  <c r="B41" l="1"/>
  <c r="C21"/>
  <c r="C22" s="1"/>
  <c r="C39" l="1"/>
  <c r="B39"/>
</calcChain>
</file>

<file path=xl/comments1.xml><?xml version="1.0" encoding="utf-8"?>
<comments xmlns="http://schemas.openxmlformats.org/spreadsheetml/2006/main">
  <authors>
    <author>Andrew Matuszak</author>
  </authors>
  <commentList>
    <comment ref="H7" authorId="0">
      <text>
        <r>
          <rPr>
            <b/>
            <sz val="9"/>
            <color indexed="81"/>
            <rFont val="Tahoma"/>
            <family val="2"/>
          </rPr>
          <t>Andrew Matuszak:</t>
        </r>
        <r>
          <rPr>
            <sz val="9"/>
            <color indexed="81"/>
            <rFont val="Tahoma"/>
            <family val="2"/>
          </rPr>
          <t xml:space="preserve">
Notice that these are set to be equal to the corresponding 'F' column.  Do not simply transpose these data; you must use a formula.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Andrew Matuszak:</t>
        </r>
        <r>
          <rPr>
            <sz val="9"/>
            <color indexed="81"/>
            <rFont val="Tahoma"/>
            <family val="2"/>
          </rPr>
          <t xml:space="preserve">
Rather than creating new Solver sets, you can simply load these through the Solver tool to save time.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Andrew Matuszak:</t>
        </r>
        <r>
          <rPr>
            <sz val="9"/>
            <color indexed="81"/>
            <rFont val="Tahoma"/>
            <family val="2"/>
          </rPr>
          <t xml:space="preserve">
This solver set can be used to find the portfolio with the lowest standard deviation.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Andrew Matuszak:</t>
        </r>
        <r>
          <rPr>
            <sz val="9"/>
            <color indexed="81"/>
            <rFont val="Tahoma"/>
            <family val="2"/>
          </rPr>
          <t xml:space="preserve">
This solver set can be used to find a portfolio with a targeted return with the lowest standard deviation.</t>
        </r>
      </text>
    </comment>
  </commentList>
</comments>
</file>

<file path=xl/sharedStrings.xml><?xml version="1.0" encoding="utf-8"?>
<sst xmlns="http://schemas.openxmlformats.org/spreadsheetml/2006/main" count="47" uniqueCount="26">
  <si>
    <t>Economist at Large</t>
  </si>
  <si>
    <t>Portfolio Theory Series</t>
  </si>
  <si>
    <t>SPY</t>
  </si>
  <si>
    <t>IWM</t>
  </si>
  <si>
    <t>VWO</t>
  </si>
  <si>
    <t>EFA</t>
  </si>
  <si>
    <t>LQD</t>
  </si>
  <si>
    <t>HYG</t>
  </si>
  <si>
    <t>Expected Returns</t>
  </si>
  <si>
    <t>Average Monthly Return</t>
  </si>
  <si>
    <t>Portfolio Average Return</t>
  </si>
  <si>
    <t>Standard Deviation</t>
  </si>
  <si>
    <t>Slope</t>
  </si>
  <si>
    <t>Target average</t>
  </si>
  <si>
    <t>Average return</t>
  </si>
  <si>
    <t>Risk Free Rate</t>
  </si>
  <si>
    <t>&lt;=Subtract out the risk free rate</t>
  </si>
  <si>
    <t>Covariance Table</t>
  </si>
  <si>
    <t>Weights</t>
  </si>
  <si>
    <t>Asset</t>
  </si>
  <si>
    <t>© 2011 Economist at Large</t>
  </si>
  <si>
    <t>Portfolio Statistics</t>
  </si>
  <si>
    <t>Portfolio</t>
  </si>
  <si>
    <t>Saved Solver Scenarios</t>
  </si>
  <si>
    <t>Minimum SD</t>
  </si>
  <si>
    <t>Target Avg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</si>
</sst>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5" formatCode="0.0000"/>
    <numFmt numFmtId="166" formatCode="_(* #,##0.0000_);_(* \(#,##0.0000\);_(* &quot;-&quot;??_);_(@_)"/>
  </numFmts>
  <fonts count="16">
    <font>
      <sz val="11"/>
      <color theme="1"/>
      <name val="Garamond"/>
      <family val="2"/>
    </font>
    <font>
      <sz val="11"/>
      <color theme="1"/>
      <name val="Garamond"/>
      <family val="2"/>
    </font>
    <font>
      <sz val="11"/>
      <color theme="6"/>
      <name val="Garamond"/>
      <family val="2"/>
    </font>
    <font>
      <sz val="16"/>
      <color theme="6"/>
      <name val="Garamond"/>
      <family val="2"/>
    </font>
    <font>
      <b/>
      <sz val="11"/>
      <color theme="6"/>
      <name val="Garamond"/>
      <family val="1"/>
    </font>
    <font>
      <b/>
      <sz val="11"/>
      <color theme="1"/>
      <name val="Garamond"/>
      <family val="1"/>
    </font>
    <font>
      <i/>
      <sz val="11"/>
      <color theme="1"/>
      <name val="Garamond"/>
      <family val="1"/>
    </font>
    <font>
      <i/>
      <sz val="11"/>
      <name val="Garamond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0"/>
      <name val="Garamond"/>
      <family val="1"/>
    </font>
    <font>
      <b/>
      <sz val="14"/>
      <color theme="6"/>
      <name val="Garamond"/>
      <family val="1"/>
    </font>
    <font>
      <sz val="11"/>
      <name val="Garamond"/>
      <family val="2"/>
    </font>
    <font>
      <sz val="11"/>
      <color theme="0"/>
      <name val="Garamond"/>
      <family val="2"/>
    </font>
    <font>
      <b/>
      <sz val="11"/>
      <color rgb="FF7D110C"/>
      <name val="Garamond"/>
      <family val="1"/>
    </font>
    <font>
      <b/>
      <sz val="14"/>
      <color theme="1"/>
      <name val="Garamond"/>
      <family val="1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D110C"/>
        <bgColor indexed="64"/>
      </patternFill>
    </fill>
    <fill>
      <patternFill patternType="solid">
        <fgColor rgb="FF423C30"/>
        <bgColor indexed="64"/>
      </patternFill>
    </fill>
    <fill>
      <patternFill patternType="solid">
        <fgColor rgb="FFCDC4B6"/>
        <bgColor indexed="64"/>
      </patternFill>
    </fill>
  </fills>
  <borders count="3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423C30"/>
      </left>
      <right style="thin">
        <color rgb="FF423C30"/>
      </right>
      <top style="thin">
        <color rgb="FF423C30"/>
      </top>
      <bottom style="thin">
        <color rgb="FF423C30"/>
      </bottom>
      <diagonal/>
    </border>
    <border>
      <left style="thin">
        <color rgb="FF7D110C"/>
      </left>
      <right/>
      <top style="thin">
        <color rgb="FF7D110C"/>
      </top>
      <bottom/>
      <diagonal/>
    </border>
    <border>
      <left/>
      <right style="thin">
        <color rgb="FF7D110C"/>
      </right>
      <top style="thin">
        <color rgb="FF7D110C"/>
      </top>
      <bottom/>
      <diagonal/>
    </border>
    <border>
      <left style="thin">
        <color rgb="FF7D110C"/>
      </left>
      <right/>
      <top/>
      <bottom/>
      <diagonal/>
    </border>
    <border>
      <left/>
      <right style="thin">
        <color rgb="FF7D110C"/>
      </right>
      <top/>
      <bottom/>
      <diagonal/>
    </border>
    <border>
      <left style="thin">
        <color rgb="FF7D110C"/>
      </left>
      <right/>
      <top/>
      <bottom style="thin">
        <color rgb="FF7D110C"/>
      </bottom>
      <diagonal/>
    </border>
    <border>
      <left/>
      <right style="thin">
        <color rgb="FF7D110C"/>
      </right>
      <top/>
      <bottom style="thin">
        <color rgb="FF7D110C"/>
      </bottom>
      <diagonal/>
    </border>
    <border>
      <left/>
      <right/>
      <top/>
      <bottom style="thin">
        <color rgb="FF423C30"/>
      </bottom>
      <diagonal/>
    </border>
    <border>
      <left style="thin">
        <color rgb="FF7D110C"/>
      </left>
      <right style="thin">
        <color rgb="FF7D110C"/>
      </right>
      <top style="thin">
        <color rgb="FF7D110C"/>
      </top>
      <bottom style="thin">
        <color rgb="FF7D110C"/>
      </bottom>
      <diagonal/>
    </border>
    <border>
      <left/>
      <right/>
      <top style="thin">
        <color rgb="FF7D110C"/>
      </top>
      <bottom/>
      <diagonal/>
    </border>
    <border>
      <left style="thin">
        <color rgb="FF7D110C"/>
      </left>
      <right style="thin">
        <color rgb="FFCDC4B6"/>
      </right>
      <top style="thin">
        <color rgb="FFCDC4B6"/>
      </top>
      <bottom style="thin">
        <color rgb="FFCDC4B6"/>
      </bottom>
      <diagonal/>
    </border>
    <border>
      <left style="thin">
        <color rgb="FFCDC4B6"/>
      </left>
      <right style="thin">
        <color rgb="FFCDC4B6"/>
      </right>
      <top style="thin">
        <color rgb="FFCDC4B6"/>
      </top>
      <bottom style="thin">
        <color rgb="FFCDC4B6"/>
      </bottom>
      <diagonal/>
    </border>
    <border>
      <left style="thin">
        <color rgb="FFCDC4B6"/>
      </left>
      <right style="thin">
        <color rgb="FF7D110C"/>
      </right>
      <top style="thin">
        <color rgb="FFCDC4B6"/>
      </top>
      <bottom style="thin">
        <color rgb="FFCDC4B6"/>
      </bottom>
      <diagonal/>
    </border>
    <border>
      <left style="thin">
        <color rgb="FF7D110C"/>
      </left>
      <right style="thin">
        <color rgb="FFCDC4B6"/>
      </right>
      <top style="thin">
        <color rgb="FFCDC4B6"/>
      </top>
      <bottom style="thin">
        <color rgb="FF7D110C"/>
      </bottom>
      <diagonal/>
    </border>
    <border>
      <left style="thin">
        <color rgb="FFCDC4B6"/>
      </left>
      <right style="thin">
        <color rgb="FFCDC4B6"/>
      </right>
      <top style="thin">
        <color rgb="FFCDC4B6"/>
      </top>
      <bottom style="thin">
        <color rgb="FF7D110C"/>
      </bottom>
      <diagonal/>
    </border>
    <border>
      <left style="thin">
        <color rgb="FFCDC4B6"/>
      </left>
      <right style="thin">
        <color rgb="FF7D110C"/>
      </right>
      <top style="thin">
        <color rgb="FFCDC4B6"/>
      </top>
      <bottom style="thin">
        <color rgb="FF7D110C"/>
      </bottom>
      <diagonal/>
    </border>
    <border>
      <left style="thin">
        <color rgb="FF7D110C"/>
      </left>
      <right/>
      <top/>
      <bottom style="thin">
        <color rgb="FFCDC4B6"/>
      </bottom>
      <diagonal/>
    </border>
    <border>
      <left/>
      <right/>
      <top/>
      <bottom style="thin">
        <color rgb="FFCDC4B6"/>
      </bottom>
      <diagonal/>
    </border>
    <border>
      <left/>
      <right style="thin">
        <color rgb="FF7D110C"/>
      </right>
      <top/>
      <bottom style="thin">
        <color rgb="FFCDC4B6"/>
      </bottom>
      <diagonal/>
    </border>
    <border>
      <left/>
      <right style="thin">
        <color rgb="FF7D110C"/>
      </right>
      <top style="thin">
        <color theme="4"/>
      </top>
      <bottom/>
      <diagonal/>
    </border>
    <border>
      <left/>
      <right style="thin">
        <color rgb="FF7D110C"/>
      </right>
      <top/>
      <bottom style="thin">
        <color theme="4"/>
      </bottom>
      <diagonal/>
    </border>
    <border>
      <left style="thin">
        <color theme="4"/>
      </left>
      <right/>
      <top/>
      <bottom style="thin">
        <color rgb="FF7D110C"/>
      </bottom>
      <diagonal/>
    </border>
    <border>
      <left/>
      <right/>
      <top/>
      <bottom style="thin">
        <color rgb="FF7D110C"/>
      </bottom>
      <diagonal/>
    </border>
    <border>
      <left style="thin">
        <color rgb="FF7D110C"/>
      </left>
      <right style="thin">
        <color theme="4"/>
      </right>
      <top/>
      <bottom style="thin">
        <color rgb="FF7D110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2" applyNumberFormat="1" applyFont="1"/>
    <xf numFmtId="9" fontId="0" fillId="0" borderId="1" xfId="2" applyNumberFormat="1" applyFont="1" applyBorder="1"/>
    <xf numFmtId="9" fontId="0" fillId="0" borderId="2" xfId="0" applyNumberFormat="1" applyBorder="1"/>
    <xf numFmtId="9" fontId="0" fillId="0" borderId="3" xfId="2" applyNumberFormat="1" applyFont="1" applyBorder="1"/>
    <xf numFmtId="9" fontId="0" fillId="0" borderId="0" xfId="0" applyNumberFormat="1" applyBorder="1"/>
    <xf numFmtId="0" fontId="2" fillId="2" borderId="0" xfId="0" applyFont="1" applyFill="1"/>
    <xf numFmtId="165" fontId="6" fillId="0" borderId="0" xfId="0" applyNumberFormat="1" applyFont="1"/>
    <xf numFmtId="9" fontId="7" fillId="0" borderId="0" xfId="0" applyNumberFormat="1" applyFont="1" applyFill="1"/>
    <xf numFmtId="10" fontId="0" fillId="0" borderId="6" xfId="0" applyNumberFormat="1" applyBorder="1"/>
    <xf numFmtId="0" fontId="4" fillId="3" borderId="7" xfId="0" applyFont="1" applyFill="1" applyBorder="1"/>
    <xf numFmtId="0" fontId="2" fillId="3" borderId="7" xfId="0" applyFont="1" applyFill="1" applyBorder="1"/>
    <xf numFmtId="0" fontId="5" fillId="4" borderId="7" xfId="0" applyFont="1" applyFill="1" applyBorder="1"/>
    <xf numFmtId="9" fontId="2" fillId="3" borderId="7" xfId="0" applyNumberFormat="1" applyFont="1" applyFill="1" applyBorder="1"/>
    <xf numFmtId="0" fontId="0" fillId="4" borderId="7" xfId="0" applyFill="1" applyBorder="1"/>
    <xf numFmtId="165" fontId="0" fillId="0" borderId="7" xfId="0" applyNumberFormat="1" applyBorder="1"/>
    <xf numFmtId="0" fontId="0" fillId="0" borderId="10" xfId="0" applyBorder="1"/>
    <xf numFmtId="10" fontId="0" fillId="0" borderId="11" xfId="0" applyNumberFormat="1" applyBorder="1"/>
    <xf numFmtId="0" fontId="0" fillId="0" borderId="12" xfId="0" applyBorder="1"/>
    <xf numFmtId="0" fontId="10" fillId="5" borderId="8" xfId="0" applyFont="1" applyFill="1" applyBorder="1"/>
    <xf numFmtId="0" fontId="10" fillId="5" borderId="9" xfId="0" applyFont="1" applyFill="1" applyBorder="1"/>
    <xf numFmtId="0" fontId="11" fillId="2" borderId="14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12" fillId="7" borderId="17" xfId="0" applyFont="1" applyFill="1" applyBorder="1"/>
    <xf numFmtId="10" fontId="0" fillId="0" borderId="18" xfId="2" applyNumberFormat="1" applyFont="1" applyBorder="1"/>
    <xf numFmtId="10" fontId="0" fillId="0" borderId="19" xfId="2" applyNumberFormat="1" applyFont="1" applyBorder="1"/>
    <xf numFmtId="0" fontId="12" fillId="7" borderId="20" xfId="0" applyFont="1" applyFill="1" applyBorder="1"/>
    <xf numFmtId="10" fontId="0" fillId="0" borderId="21" xfId="2" applyNumberFormat="1" applyFont="1" applyBorder="1"/>
    <xf numFmtId="10" fontId="0" fillId="0" borderId="22" xfId="2" applyNumberFormat="1" applyFont="1" applyBorder="1"/>
    <xf numFmtId="0" fontId="13" fillId="6" borderId="10" xfId="0" applyFont="1" applyFill="1" applyBorder="1"/>
    <xf numFmtId="0" fontId="13" fillId="6" borderId="0" xfId="0" applyFont="1" applyFill="1" applyBorder="1" applyAlignment="1">
      <alignment horizontal="center" wrapText="1"/>
    </xf>
    <xf numFmtId="0" fontId="13" fillId="6" borderId="11" xfId="0" applyFont="1" applyFill="1" applyBorder="1" applyAlignment="1">
      <alignment horizontal="center" wrapText="1"/>
    </xf>
    <xf numFmtId="0" fontId="13" fillId="6" borderId="23" xfId="0" applyFont="1" applyFill="1" applyBorder="1"/>
    <xf numFmtId="0" fontId="13" fillId="6" borderId="24" xfId="0" applyFont="1" applyFill="1" applyBorder="1" applyAlignment="1">
      <alignment horizontal="center" wrapText="1"/>
    </xf>
    <xf numFmtId="0" fontId="13" fillId="6" borderId="25" xfId="0" applyFont="1" applyFill="1" applyBorder="1" applyAlignment="1">
      <alignment horizontal="center" wrapText="1"/>
    </xf>
    <xf numFmtId="9" fontId="0" fillId="0" borderId="26" xfId="0" applyNumberFormat="1" applyBorder="1"/>
    <xf numFmtId="9" fontId="0" fillId="0" borderId="11" xfId="0" applyNumberFormat="1" applyBorder="1"/>
    <xf numFmtId="9" fontId="0" fillId="0" borderId="28" xfId="2" applyNumberFormat="1" applyFont="1" applyBorder="1"/>
    <xf numFmtId="9" fontId="0" fillId="0" borderId="29" xfId="0" applyNumberFormat="1" applyBorder="1"/>
    <xf numFmtId="9" fontId="0" fillId="0" borderId="13" xfId="0" applyNumberFormat="1" applyBorder="1"/>
    <xf numFmtId="0" fontId="10" fillId="5" borderId="16" xfId="0" applyFont="1" applyFill="1" applyBorder="1"/>
    <xf numFmtId="0" fontId="14" fillId="0" borderId="10" xfId="0" applyFont="1" applyBorder="1"/>
    <xf numFmtId="10" fontId="14" fillId="0" borderId="1" xfId="2" applyNumberFormat="1" applyFont="1" applyBorder="1"/>
    <xf numFmtId="10" fontId="14" fillId="0" borderId="2" xfId="2" applyNumberFormat="1" applyFont="1" applyBorder="1"/>
    <xf numFmtId="10" fontId="14" fillId="0" borderId="26" xfId="2" applyNumberFormat="1" applyFont="1" applyBorder="1"/>
    <xf numFmtId="10" fontId="14" fillId="0" borderId="3" xfId="2" applyNumberFormat="1" applyFont="1" applyBorder="1"/>
    <xf numFmtId="10" fontId="14" fillId="0" borderId="0" xfId="2" applyNumberFormat="1" applyFont="1" applyBorder="1"/>
    <xf numFmtId="10" fontId="14" fillId="0" borderId="11" xfId="2" applyNumberFormat="1" applyFont="1" applyBorder="1"/>
    <xf numFmtId="0" fontId="14" fillId="0" borderId="30" xfId="0" applyFont="1" applyBorder="1"/>
    <xf numFmtId="10" fontId="0" fillId="0" borderId="15" xfId="0" applyNumberFormat="1" applyBorder="1"/>
    <xf numFmtId="0" fontId="14" fillId="0" borderId="15" xfId="0" applyFont="1" applyBorder="1"/>
    <xf numFmtId="166" fontId="0" fillId="0" borderId="13" xfId="1" applyNumberFormat="1" applyFont="1" applyBorder="1"/>
    <xf numFmtId="166" fontId="14" fillId="0" borderId="4" xfId="1" applyNumberFormat="1" applyFont="1" applyBorder="1"/>
    <xf numFmtId="166" fontId="14" fillId="0" borderId="5" xfId="1" applyNumberFormat="1" applyFont="1" applyBorder="1"/>
    <xf numFmtId="166" fontId="14" fillId="0" borderId="27" xfId="1" applyNumberFormat="1" applyFont="1" applyBorder="1"/>
    <xf numFmtId="0" fontId="15" fillId="5" borderId="9" xfId="0" applyFont="1" applyFill="1" applyBorder="1"/>
    <xf numFmtId="0" fontId="14" fillId="0" borderId="12" xfId="0" applyFont="1" applyBorder="1"/>
    <xf numFmtId="0" fontId="14" fillId="0" borderId="13" xfId="0" applyFont="1" applyBorder="1"/>
    <xf numFmtId="10" fontId="0" fillId="0" borderId="10" xfId="0" applyNumberForma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7D110C"/>
      <color rgb="FF423C30"/>
      <color rgb="FFCDC4B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>
                <a:latin typeface="Garamond" pitchFamily="18" charset="0"/>
              </a:rPr>
              <a:t>Efficient Frontier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Efficient Frontier</c:v>
          </c:tx>
          <c:marker>
            <c:symbol val="none"/>
          </c:marker>
          <c:xVal>
            <c:numRef>
              <c:f>'Efficient Frontier'!$C$28:$M$28</c:f>
              <c:numCache>
                <c:formatCode>0.00%</c:formatCode>
                <c:ptCount val="11"/>
                <c:pt idx="0">
                  <c:v>2.5004506854588795E-2</c:v>
                </c:pt>
                <c:pt idx="1">
                  <c:v>2.5481241047881905E-2</c:v>
                </c:pt>
                <c:pt idx="2">
                  <c:v>2.740486997092631E-2</c:v>
                </c:pt>
                <c:pt idx="3">
                  <c:v>2.9873276613658753E-2</c:v>
                </c:pt>
                <c:pt idx="4">
                  <c:v>3.2750793389614362E-2</c:v>
                </c:pt>
                <c:pt idx="5">
                  <c:v>3.6143102977917396E-2</c:v>
                </c:pt>
                <c:pt idx="6">
                  <c:v>4.0797641423165998E-2</c:v>
                </c:pt>
                <c:pt idx="7">
                  <c:v>4.3600077727281687E-2</c:v>
                </c:pt>
                <c:pt idx="8">
                  <c:v>4.6651677817453142E-2</c:v>
                </c:pt>
                <c:pt idx="9">
                  <c:v>5.3301929056204782E-2</c:v>
                </c:pt>
                <c:pt idx="10">
                  <c:v>8.0110998403493228E-2</c:v>
                </c:pt>
              </c:numCache>
            </c:numRef>
          </c:xVal>
          <c:yVal>
            <c:numRef>
              <c:f>'Efficient Frontier'!$C$27:$M$27</c:f>
              <c:numCache>
                <c:formatCode>0.00%</c:formatCode>
                <c:ptCount val="11"/>
                <c:pt idx="0">
                  <c:v>1.5512665400241215E-3</c:v>
                </c:pt>
                <c:pt idx="1">
                  <c:v>2.0000000219581099E-3</c:v>
                </c:pt>
                <c:pt idx="2">
                  <c:v>3.0000000273208306E-3</c:v>
                </c:pt>
                <c:pt idx="3">
                  <c:v>4.0000000221652628E-3</c:v>
                </c:pt>
                <c:pt idx="4">
                  <c:v>5.0000000250558585E-3</c:v>
                </c:pt>
                <c:pt idx="5">
                  <c:v>6.0000000216869813E-3</c:v>
                </c:pt>
                <c:pt idx="6">
                  <c:v>7.000000078283726E-3</c:v>
                </c:pt>
                <c:pt idx="7">
                  <c:v>7.5000000000004785E-3</c:v>
                </c:pt>
                <c:pt idx="8">
                  <c:v>8.0009999999999994E-3</c:v>
                </c:pt>
                <c:pt idx="9">
                  <c:v>9.0009999999999986E-3</c:v>
                </c:pt>
                <c:pt idx="10">
                  <c:v>1.2535027264135598E-2</c:v>
                </c:pt>
              </c:numCache>
            </c:numRef>
          </c:yVal>
          <c:smooth val="1"/>
        </c:ser>
        <c:axId val="222365568"/>
        <c:axId val="222370432"/>
      </c:scatterChart>
      <c:valAx>
        <c:axId val="222365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Garamond" pitchFamily="18" charset="0"/>
                  </a:rPr>
                  <a:t>Standard Deviation</a:t>
                </a:r>
              </a:p>
            </c:rich>
          </c:tx>
          <c:layout/>
        </c:title>
        <c:numFmt formatCode="0.00%" sourceLinked="1"/>
        <c:tickLblPos val="nextTo"/>
        <c:crossAx val="222370432"/>
        <c:crosses val="autoZero"/>
        <c:crossBetween val="midCat"/>
      </c:valAx>
      <c:valAx>
        <c:axId val="222370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Garamond" pitchFamily="18" charset="0"/>
                  </a:rPr>
                  <a:t>Average Return</a:t>
                </a:r>
              </a:p>
            </c:rich>
          </c:tx>
          <c:layout/>
        </c:title>
        <c:numFmt formatCode="0.00%" sourceLinked="1"/>
        <c:tickLblPos val="nextTo"/>
        <c:crossAx val="222365568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190498</xdr:colOff>
      <xdr:row>24</xdr:row>
      <xdr:rowOff>169332</xdr:rowOff>
    </xdr:from>
    <xdr:to>
      <xdr:col>23</xdr:col>
      <xdr:colOff>158748</xdr:colOff>
      <xdr:row>42</xdr:row>
      <xdr:rowOff>126998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EconomistatLarg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7D110C"/>
      </a:accent1>
      <a:accent2>
        <a:srgbClr val="CDC4B6"/>
      </a:accent2>
      <a:accent3>
        <a:srgbClr val="F7F6F0"/>
      </a:accent3>
      <a:accent4>
        <a:srgbClr val="423C30"/>
      </a:accent4>
      <a:accent5>
        <a:srgbClr val="1F497D"/>
      </a:accent5>
      <a:accent6>
        <a:srgbClr val="4F6128"/>
      </a:accent6>
      <a:hlink>
        <a:srgbClr val="938953"/>
      </a:hlink>
      <a:folHlink>
        <a:srgbClr val="3F315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49"/>
  <sheetViews>
    <sheetView showGridLines="0" tabSelected="1" zoomScale="90" zoomScaleNormal="90" workbookViewId="0">
      <selection activeCell="O10" sqref="O10"/>
    </sheetView>
  </sheetViews>
  <sheetFormatPr defaultRowHeight="15"/>
  <cols>
    <col min="1" max="1" width="2.7109375" customWidth="1"/>
    <col min="2" max="2" width="21.85546875" customWidth="1"/>
    <col min="3" max="3" width="10.85546875" customWidth="1"/>
  </cols>
  <sheetData>
    <row r="1" spans="2:13">
      <c r="B1" t="s">
        <v>0</v>
      </c>
    </row>
    <row r="2" spans="2:13">
      <c r="B2" t="s">
        <v>1</v>
      </c>
    </row>
    <row r="3" spans="2:13">
      <c r="B3" t="s">
        <v>20</v>
      </c>
    </row>
    <row r="6" spans="2:13" ht="21">
      <c r="B6" s="22" t="s">
        <v>8</v>
      </c>
      <c r="C6" s="23"/>
      <c r="D6" s="24"/>
      <c r="F6" s="21" t="s">
        <v>17</v>
      </c>
      <c r="G6" s="21"/>
      <c r="H6" s="21"/>
      <c r="I6" s="21"/>
      <c r="J6" s="21"/>
      <c r="K6" s="21"/>
      <c r="L6" s="21"/>
      <c r="M6" s="21"/>
    </row>
    <row r="7" spans="2:13">
      <c r="B7" s="31"/>
      <c r="C7" s="32" t="s">
        <v>9</v>
      </c>
      <c r="D7" s="33" t="s">
        <v>11</v>
      </c>
      <c r="F7" s="10" t="s">
        <v>18</v>
      </c>
      <c r="G7" s="11"/>
      <c r="H7" s="13">
        <f>F9</f>
        <v>0</v>
      </c>
      <c r="I7" s="13">
        <f>F10</f>
        <v>0</v>
      </c>
      <c r="J7" s="13">
        <f>F11</f>
        <v>1</v>
      </c>
      <c r="K7" s="13">
        <f>F12</f>
        <v>0</v>
      </c>
      <c r="L7" s="13">
        <f>F13</f>
        <v>0</v>
      </c>
      <c r="M7" s="13">
        <f>F14</f>
        <v>0</v>
      </c>
    </row>
    <row r="8" spans="2:13">
      <c r="B8" s="31"/>
      <c r="C8" s="32"/>
      <c r="D8" s="33"/>
      <c r="F8" s="11"/>
      <c r="G8" s="12" t="s">
        <v>19</v>
      </c>
      <c r="H8" s="14" t="s">
        <v>2</v>
      </c>
      <c r="I8" s="14" t="s">
        <v>3</v>
      </c>
      <c r="J8" s="14" t="s">
        <v>4</v>
      </c>
      <c r="K8" s="14" t="s">
        <v>5</v>
      </c>
      <c r="L8" s="14" t="s">
        <v>6</v>
      </c>
      <c r="M8" s="14" t="s">
        <v>7</v>
      </c>
    </row>
    <row r="9" spans="2:13">
      <c r="B9" s="34"/>
      <c r="C9" s="35"/>
      <c r="D9" s="36"/>
      <c r="F9" s="13">
        <v>0</v>
      </c>
      <c r="G9" s="14" t="s">
        <v>2</v>
      </c>
      <c r="H9" s="15">
        <v>2.0309304503226301E-3</v>
      </c>
      <c r="I9" s="15">
        <v>2.4133406781451164E-3</v>
      </c>
      <c r="J9" s="15">
        <v>3.1368552980082049E-3</v>
      </c>
      <c r="K9" s="15">
        <v>2.1832023478767638E-3</v>
      </c>
      <c r="L9" s="15">
        <v>2.8125713709878185E-4</v>
      </c>
      <c r="M9" s="15">
        <v>3.0903758086602522E-4</v>
      </c>
    </row>
    <row r="10" spans="2:13">
      <c r="B10" s="25" t="s">
        <v>2</v>
      </c>
      <c r="C10" s="26">
        <v>1.9203147541417007E-3</v>
      </c>
      <c r="D10" s="27">
        <v>4.5290614423143527E-2</v>
      </c>
      <c r="F10" s="13">
        <v>0</v>
      </c>
      <c r="G10" s="14" t="s">
        <v>3</v>
      </c>
      <c r="H10" s="15">
        <v>2.4133406781451164E-3</v>
      </c>
      <c r="I10" s="15">
        <v>3.5932476412600125E-3</v>
      </c>
      <c r="J10" s="15">
        <v>3.8092261086276856E-3</v>
      </c>
      <c r="K10" s="15">
        <v>2.7065176913263203E-3</v>
      </c>
      <c r="L10" s="15">
        <v>3.2706254767693769E-4</v>
      </c>
      <c r="M10" s="15">
        <v>3.0744726326381155E-4</v>
      </c>
    </row>
    <row r="11" spans="2:13">
      <c r="B11" s="25" t="s">
        <v>3</v>
      </c>
      <c r="C11" s="26">
        <v>5.2687811873579704E-3</v>
      </c>
      <c r="D11" s="27">
        <v>6.0242676880037559E-2</v>
      </c>
      <c r="F11" s="13">
        <v>1</v>
      </c>
      <c r="G11" s="14" t="s">
        <v>4</v>
      </c>
      <c r="H11" s="15">
        <v>3.1368552980082049E-3</v>
      </c>
      <c r="I11" s="15">
        <v>3.8092261086276856E-3</v>
      </c>
      <c r="J11" s="15">
        <v>6.417772065204495E-3</v>
      </c>
      <c r="K11" s="15">
        <v>4.3663539067679774E-3</v>
      </c>
      <c r="L11" s="15">
        <v>6.489099627336526E-4</v>
      </c>
      <c r="M11" s="15">
        <v>7.8596364493046383E-4</v>
      </c>
    </row>
    <row r="12" spans="2:13">
      <c r="B12" s="25" t="s">
        <v>4</v>
      </c>
      <c r="C12" s="26">
        <v>1.3735027264135597E-2</v>
      </c>
      <c r="D12" s="27">
        <v>8.0810671062530495E-2</v>
      </c>
      <c r="F12" s="13">
        <v>0</v>
      </c>
      <c r="G12" s="14" t="s">
        <v>5</v>
      </c>
      <c r="H12" s="15">
        <v>2.1832023478767638E-3</v>
      </c>
      <c r="I12" s="15">
        <v>2.7065176913263203E-3</v>
      </c>
      <c r="J12" s="15">
        <v>4.3663539067679774E-3</v>
      </c>
      <c r="K12" s="15">
        <v>2.9539355898144195E-3</v>
      </c>
      <c r="L12" s="15">
        <v>5.0075564720103601E-4</v>
      </c>
      <c r="M12" s="15">
        <v>5.5088894094778239E-4</v>
      </c>
    </row>
    <row r="13" spans="2:13">
      <c r="B13" s="25" t="s">
        <v>5</v>
      </c>
      <c r="C13" s="26">
        <v>5.3971888380863545E-3</v>
      </c>
      <c r="D13" s="27">
        <v>5.462119502274336E-2</v>
      </c>
      <c r="F13" s="13">
        <v>0</v>
      </c>
      <c r="G13" s="14" t="s">
        <v>6</v>
      </c>
      <c r="H13" s="15">
        <v>2.8125713709878185E-4</v>
      </c>
      <c r="I13" s="15">
        <v>3.2706254767693769E-4</v>
      </c>
      <c r="J13" s="15">
        <v>6.489099627336526E-4</v>
      </c>
      <c r="K13" s="15">
        <v>5.0075564720103601E-4</v>
      </c>
      <c r="L13" s="15">
        <v>1.077324887207916E-3</v>
      </c>
      <c r="M13" s="15">
        <v>7.3906285145959366E-4</v>
      </c>
    </row>
    <row r="14" spans="2:13">
      <c r="B14" s="25" t="s">
        <v>6</v>
      </c>
      <c r="C14" s="26">
        <v>4.7409233934275711E-3</v>
      </c>
      <c r="D14" s="27">
        <v>2.6536204786142607E-2</v>
      </c>
      <c r="F14" s="13">
        <v>0</v>
      </c>
      <c r="G14" s="14" t="s">
        <v>7</v>
      </c>
      <c r="H14" s="15">
        <v>3.0903758086602522E-4</v>
      </c>
      <c r="I14" s="15">
        <v>3.0744726326381155E-4</v>
      </c>
      <c r="J14" s="15">
        <v>7.8596364493046383E-4</v>
      </c>
      <c r="K14" s="15">
        <v>5.5088894094778239E-4</v>
      </c>
      <c r="L14" s="15">
        <v>7.3906285145959366E-4</v>
      </c>
      <c r="M14" s="15">
        <v>6.9634605151374111E-4</v>
      </c>
    </row>
    <row r="15" spans="2:13">
      <c r="B15" s="28" t="s">
        <v>7</v>
      </c>
      <c r="C15" s="29">
        <v>2.9381740095574356E-3</v>
      </c>
      <c r="D15" s="30">
        <v>5.8198568657986893E-2</v>
      </c>
      <c r="F15" s="8">
        <f>SUM(F9:F14)</f>
        <v>1</v>
      </c>
      <c r="H15" s="7">
        <f t="shared" ref="H15:M15" si="0">H7*SUMPRODUCT($F$9:$F$14,H9:H14)</f>
        <v>0</v>
      </c>
      <c r="I15" s="7">
        <f t="shared" si="0"/>
        <v>0</v>
      </c>
      <c r="J15" s="7">
        <f t="shared" si="0"/>
        <v>6.417772065204495E-3</v>
      </c>
      <c r="K15" s="7">
        <f t="shared" si="0"/>
        <v>0</v>
      </c>
      <c r="L15" s="7">
        <f t="shared" si="0"/>
        <v>0</v>
      </c>
      <c r="M15" s="7">
        <f t="shared" si="0"/>
        <v>0</v>
      </c>
    </row>
    <row r="16" spans="2:13">
      <c r="C16" s="1"/>
      <c r="D16" s="1"/>
    </row>
    <row r="17" spans="2:13">
      <c r="B17" s="6" t="s">
        <v>15</v>
      </c>
      <c r="C17" s="9">
        <v>1.1999999999999999E-3</v>
      </c>
    </row>
    <row r="19" spans="2:13" ht="18.75">
      <c r="B19" s="19" t="s">
        <v>21</v>
      </c>
      <c r="C19" s="20"/>
    </row>
    <row r="20" spans="2:13">
      <c r="B20" s="16" t="s">
        <v>10</v>
      </c>
      <c r="C20" s="17">
        <f>SUMPRODUCT(F9:F14,C10:C15)-C17</f>
        <v>1.2535027264135598E-2</v>
      </c>
      <c r="D20" t="s">
        <v>16</v>
      </c>
    </row>
    <row r="21" spans="2:13">
      <c r="B21" s="16" t="s">
        <v>11</v>
      </c>
      <c r="C21" s="17">
        <f>SQRT(SUM(H15:M15))</f>
        <v>8.0110998403493228E-2</v>
      </c>
    </row>
    <row r="22" spans="2:13">
      <c r="B22" s="18" t="s">
        <v>12</v>
      </c>
      <c r="C22" s="53">
        <f>C20/C21</f>
        <v>0.15647074077145703</v>
      </c>
    </row>
    <row r="24" spans="2:13">
      <c r="B24" s="52" t="s">
        <v>13</v>
      </c>
      <c r="C24" s="51">
        <v>1</v>
      </c>
    </row>
    <row r="26" spans="2:13" ht="18.75">
      <c r="B26" s="19" t="s">
        <v>22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20"/>
    </row>
    <row r="27" spans="2:13">
      <c r="B27" s="43" t="s">
        <v>14</v>
      </c>
      <c r="C27" s="44">
        <v>1.5512665400241215E-3</v>
      </c>
      <c r="D27" s="45">
        <v>2.0000000219581099E-3</v>
      </c>
      <c r="E27" s="45">
        <v>3.0000000273208306E-3</v>
      </c>
      <c r="F27" s="45">
        <v>4.0000000221652628E-3</v>
      </c>
      <c r="G27" s="45">
        <v>5.0000000250558585E-3</v>
      </c>
      <c r="H27" s="45">
        <v>6.0000000216869813E-3</v>
      </c>
      <c r="I27" s="45">
        <v>7.000000078283726E-3</v>
      </c>
      <c r="J27" s="45">
        <v>7.5000000000004785E-3</v>
      </c>
      <c r="K27" s="45">
        <v>8.0009999999999994E-3</v>
      </c>
      <c r="L27" s="45">
        <v>9.0009999999999986E-3</v>
      </c>
      <c r="M27" s="46">
        <v>1.2535027264135598E-2</v>
      </c>
    </row>
    <row r="28" spans="2:13">
      <c r="B28" s="43" t="s">
        <v>11</v>
      </c>
      <c r="C28" s="47">
        <v>2.5004506854588795E-2</v>
      </c>
      <c r="D28" s="48">
        <v>2.5481241047881905E-2</v>
      </c>
      <c r="E28" s="48">
        <v>2.740486997092631E-2</v>
      </c>
      <c r="F28" s="48">
        <v>2.9873276613658753E-2</v>
      </c>
      <c r="G28" s="48">
        <v>3.2750793389614362E-2</v>
      </c>
      <c r="H28" s="48">
        <v>3.6143102977917396E-2</v>
      </c>
      <c r="I28" s="48">
        <v>4.0797641423165998E-2</v>
      </c>
      <c r="J28" s="48">
        <v>4.3600077727281687E-2</v>
      </c>
      <c r="K28" s="48">
        <v>4.6651677817453142E-2</v>
      </c>
      <c r="L28" s="48">
        <v>5.3301929056204782E-2</v>
      </c>
      <c r="M28" s="49">
        <v>8.0110998403493228E-2</v>
      </c>
    </row>
    <row r="29" spans="2:13">
      <c r="B29" s="50" t="s">
        <v>12</v>
      </c>
      <c r="C29" s="54">
        <v>6.2039477484813303E-2</v>
      </c>
      <c r="D29" s="55">
        <v>7.848911354827269E-2</v>
      </c>
      <c r="E29" s="55">
        <v>0.1094695953859119</v>
      </c>
      <c r="F29" s="55">
        <v>0.13389893830181221</v>
      </c>
      <c r="G29" s="55">
        <v>0.15266805800928823</v>
      </c>
      <c r="H29" s="55">
        <v>0.16600677660002913</v>
      </c>
      <c r="I29" s="55">
        <v>0.17157854802628217</v>
      </c>
      <c r="J29" s="55">
        <v>0.17201804196113935</v>
      </c>
      <c r="K29" s="55">
        <v>0.1715050856543191</v>
      </c>
      <c r="L29" s="55">
        <v>0.16886818468631407</v>
      </c>
      <c r="M29" s="56">
        <v>0.15647074077145703</v>
      </c>
    </row>
    <row r="30" spans="2:13">
      <c r="B30" s="16" t="s">
        <v>2</v>
      </c>
      <c r="C30" s="2">
        <v>0.18362801000121928</v>
      </c>
      <c r="D30" s="3">
        <v>8.5016361482090783E-2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7">
        <v>0</v>
      </c>
    </row>
    <row r="31" spans="2:13">
      <c r="B31" s="16" t="s">
        <v>3</v>
      </c>
      <c r="C31" s="4">
        <v>0</v>
      </c>
      <c r="D31" s="5">
        <v>7.1589703609925295E-2</v>
      </c>
      <c r="E31" s="5">
        <v>9.9245970610004522E-2</v>
      </c>
      <c r="F31" s="5">
        <v>3.8654145124099724E-2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38">
        <v>0</v>
      </c>
    </row>
    <row r="32" spans="2:13">
      <c r="B32" s="16" t="s">
        <v>4</v>
      </c>
      <c r="C32" s="4">
        <v>0</v>
      </c>
      <c r="D32" s="5">
        <v>0</v>
      </c>
      <c r="E32" s="5">
        <v>5.0743925228199045E-2</v>
      </c>
      <c r="F32" s="5">
        <v>0.12996386777967761</v>
      </c>
      <c r="G32" s="5">
        <v>0.20190434465489077</v>
      </c>
      <c r="H32" s="5">
        <v>0.27340985423440839</v>
      </c>
      <c r="I32" s="5">
        <v>0.38459380237295432</v>
      </c>
      <c r="J32" s="5">
        <v>0.44018577764782285</v>
      </c>
      <c r="K32" s="5">
        <v>0.49588893687318786</v>
      </c>
      <c r="L32" s="5">
        <v>0.60707288742292487</v>
      </c>
      <c r="M32" s="38">
        <v>1</v>
      </c>
    </row>
    <row r="33" spans="2:13">
      <c r="B33" s="16" t="s">
        <v>5</v>
      </c>
      <c r="C33" s="4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38">
        <v>0</v>
      </c>
    </row>
    <row r="34" spans="2:13">
      <c r="B34" s="16" t="s">
        <v>6</v>
      </c>
      <c r="C34" s="4">
        <v>0</v>
      </c>
      <c r="D34" s="5">
        <v>0.10068688822259507</v>
      </c>
      <c r="E34" s="5">
        <v>0.26772880155179368</v>
      </c>
      <c r="F34" s="5">
        <v>0.42631415247824683</v>
      </c>
      <c r="G34" s="5">
        <v>0.6001357950683015</v>
      </c>
      <c r="H34" s="5">
        <v>0.72659014576559167</v>
      </c>
      <c r="I34" s="5">
        <v>0.61540619762704574</v>
      </c>
      <c r="J34" s="5">
        <v>0.55981422235217726</v>
      </c>
      <c r="K34" s="5">
        <v>0.5041110631268122</v>
      </c>
      <c r="L34" s="5">
        <v>0.39292711257707513</v>
      </c>
      <c r="M34" s="38">
        <v>0</v>
      </c>
    </row>
    <row r="35" spans="2:13">
      <c r="B35" s="18" t="s">
        <v>7</v>
      </c>
      <c r="C35" s="39">
        <v>0.81637198999878069</v>
      </c>
      <c r="D35" s="40">
        <v>0.74270704668538901</v>
      </c>
      <c r="E35" s="40">
        <v>0.58228130261000277</v>
      </c>
      <c r="F35" s="40">
        <v>0.40506783461797596</v>
      </c>
      <c r="G35" s="40">
        <v>0.1979598602768077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1">
        <v>0</v>
      </c>
    </row>
    <row r="37" spans="2:13" ht="18.75">
      <c r="B37" s="19" t="s">
        <v>23</v>
      </c>
      <c r="C37" s="57"/>
    </row>
    <row r="38" spans="2:13">
      <c r="B38" s="58" t="s">
        <v>24</v>
      </c>
      <c r="C38" s="59" t="s">
        <v>25</v>
      </c>
    </row>
    <row r="39" spans="2:13">
      <c r="B39" s="60">
        <f>MIN($C$21)</f>
        <v>8.0110998403493228E-2</v>
      </c>
      <c r="C39" s="61">
        <f>MIN($C$21)</f>
        <v>8.0110998403493228E-2</v>
      </c>
    </row>
    <row r="40" spans="2:13">
      <c r="B40" s="62">
        <f>COUNT($F$9:$F$14)</f>
        <v>6</v>
      </c>
      <c r="C40" s="63">
        <f>COUNT($F$9:$F$14)</f>
        <v>6</v>
      </c>
    </row>
    <row r="41" spans="2:13">
      <c r="B41" s="62" t="b">
        <f>$F$15=1</f>
        <v>1</v>
      </c>
      <c r="C41" s="63" t="b">
        <f>$F$15=1</f>
        <v>1</v>
      </c>
    </row>
    <row r="42" spans="2:13">
      <c r="B42" s="62" t="b">
        <f>$F$9&gt;=0</f>
        <v>1</v>
      </c>
      <c r="C42" s="63" t="b">
        <f>$F$9&gt;=0</f>
        <v>1</v>
      </c>
    </row>
    <row r="43" spans="2:13">
      <c r="B43" s="62" t="b">
        <f>$F$10&gt;=0</f>
        <v>1</v>
      </c>
      <c r="C43" s="63" t="b">
        <f>$F$10&gt;=0</f>
        <v>1</v>
      </c>
    </row>
    <row r="44" spans="2:13">
      <c r="B44" s="62" t="b">
        <f>$F$11&gt;=0</f>
        <v>1</v>
      </c>
      <c r="C44" s="63" t="b">
        <f>$F$11&gt;=0</f>
        <v>1</v>
      </c>
    </row>
    <row r="45" spans="2:13">
      <c r="B45" s="62" t="b">
        <f>$F$12&gt;=0</f>
        <v>1</v>
      </c>
      <c r="C45" s="63" t="b">
        <f>$F$12&gt;=0</f>
        <v>1</v>
      </c>
    </row>
    <row r="46" spans="2:13">
      <c r="B46" s="62" t="b">
        <f>$F$13&gt;=0</f>
        <v>1</v>
      </c>
      <c r="C46" s="63" t="b">
        <f>$F$13&gt;=0</f>
        <v>1</v>
      </c>
    </row>
    <row r="47" spans="2:13">
      <c r="B47" s="62" t="b">
        <f>$F$14&gt;=0</f>
        <v>1</v>
      </c>
      <c r="C47" s="63" t="b">
        <f>$F$14&gt;=0</f>
        <v>1</v>
      </c>
    </row>
    <row r="48" spans="2:13">
      <c r="B48" s="62">
        <f>{100,100,0.000001,0.05,FALSE,FALSE,FALSE,1,1,1,0.0001,FALSE}</f>
        <v>100</v>
      </c>
      <c r="C48" s="63" t="b">
        <f>$C$20='Efficient Frontier'!$C$24</f>
        <v>0</v>
      </c>
    </row>
    <row r="49" spans="2:3">
      <c r="B49" s="64"/>
      <c r="C49" s="65">
        <f>{100,100,0.000001,0.05,FALSE,FALSE,FALSE,1,1,1,0.0001,FALSE}</f>
        <v>100</v>
      </c>
    </row>
  </sheetData>
  <mergeCells count="4">
    <mergeCell ref="C7:C9"/>
    <mergeCell ref="D7:D9"/>
    <mergeCell ref="B6:D6"/>
    <mergeCell ref="F6:M6"/>
  </mergeCells>
  <conditionalFormatting sqref="C29:M29">
    <cfRule type="colorScale" priority="2">
      <colorScale>
        <cfvo type="min" val="0"/>
        <cfvo type="max" val="0"/>
        <color theme="6"/>
        <color theme="5"/>
      </colorScale>
    </cfRule>
  </conditionalFormatting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Efficient Frontier</vt:lpstr>
    </vt:vector>
  </TitlesOfParts>
  <Company>KPMG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Portfolio Theory - Efficient Frontier</dc:title>
  <dc:subject>Modern Portfolio Theory</dc:subject>
  <dc:creator>Andrew Matuszak</dc:creator>
  <cp:keywords>modern portfolio theory optimal markowitz</cp:keywords>
  <cp:lastModifiedBy>Andrew Matuszak</cp:lastModifiedBy>
  <dcterms:created xsi:type="dcterms:W3CDTF">2010-03-15T21:59:31Z</dcterms:created>
  <dcterms:modified xsi:type="dcterms:W3CDTF">2011-05-02T18:35:48Z</dcterms:modified>
</cp:coreProperties>
</file>