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C0000AA4-9E70-7046-905D-4372FF72D735}" xr6:coauthVersionLast="46" xr6:coauthVersionMax="46" xr10:uidLastSave="{00000000-0000-0000-0000-000000000000}"/>
  <bookViews>
    <workbookView xWindow="280" yWindow="260" windowWidth="24940" windowHeight="15740" xr2:uid="{4618B0B3-59F1-EB41-A686-E99BAC95D9AC}"/>
  </bookViews>
  <sheets>
    <sheet name="問44" sheetId="4" r:id="rId1"/>
    <sheet name="問44a" sheetId="8" r:id="rId2"/>
    <sheet name="問45" sheetId="1" r:id="rId3"/>
    <sheet name="問45a" sheetId="9" r:id="rId4"/>
    <sheet name="問47" sheetId="2" r:id="rId5"/>
    <sheet name="問47a" sheetId="10" r:id="rId6"/>
    <sheet name="問58" sheetId="5" r:id="rId7"/>
    <sheet name="問59" sheetId="3" r:id="rId8"/>
    <sheet name="問59a" sheetId="11" r:id="rId9"/>
    <sheet name="問61" sheetId="6" r:id="rId10"/>
    <sheet name="問62"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6" l="1"/>
  <c r="D11" i="6" s="1"/>
  <c r="C10" i="6"/>
  <c r="C11" i="6" s="1"/>
  <c r="C11" i="7"/>
  <c r="C17" i="7" s="1"/>
  <c r="D21" i="7"/>
  <c r="D22" i="7" s="1"/>
  <c r="C21" i="7"/>
  <c r="G27" i="11"/>
  <c r="D16" i="11" s="1"/>
  <c r="D17" i="11" s="1"/>
  <c r="C27" i="11"/>
  <c r="C16" i="11" s="1"/>
  <c r="G27" i="10"/>
  <c r="D16" i="10" s="1"/>
  <c r="D17" i="10" s="1"/>
  <c r="C27" i="10"/>
  <c r="C16" i="10" s="1"/>
  <c r="R27" i="9"/>
  <c r="Q27" i="9"/>
  <c r="N27" i="9"/>
  <c r="M27" i="9"/>
  <c r="J27" i="9"/>
  <c r="I27" i="9"/>
  <c r="D27" i="9"/>
  <c r="D16" i="9" s="1"/>
  <c r="D17" i="9" s="1"/>
  <c r="C27" i="9"/>
  <c r="Q27" i="8"/>
  <c r="P27" i="8"/>
  <c r="M27" i="8"/>
  <c r="L27" i="8"/>
  <c r="I27" i="8"/>
  <c r="D27" i="8"/>
  <c r="C27" i="8"/>
  <c r="G7" i="4"/>
  <c r="D37" i="4" s="1"/>
  <c r="D20" i="6"/>
  <c r="C20" i="6"/>
  <c r="D14" i="5"/>
  <c r="C14" i="5"/>
  <c r="H9" i="1"/>
  <c r="H10" i="1" s="1"/>
  <c r="G9" i="1"/>
  <c r="G10" i="1" s="1"/>
  <c r="L9" i="1"/>
  <c r="L10" i="1" s="1"/>
  <c r="A12" i="4"/>
  <c r="A11" i="4"/>
  <c r="A10" i="4"/>
  <c r="L9" i="4"/>
  <c r="K9" i="4"/>
  <c r="J9" i="4"/>
  <c r="I9" i="4"/>
  <c r="H9" i="4"/>
  <c r="D9" i="4"/>
  <c r="C9" i="4"/>
  <c r="A9" i="4"/>
  <c r="A8" i="4"/>
  <c r="K7" i="4"/>
  <c r="F37" i="4" s="1"/>
  <c r="I7" i="4"/>
  <c r="E37" i="4" s="1"/>
  <c r="C7" i="4"/>
  <c r="C37" i="4" s="1"/>
  <c r="A7" i="4"/>
  <c r="A6" i="4"/>
  <c r="A5" i="4"/>
  <c r="A4" i="4"/>
  <c r="A3" i="4"/>
  <c r="A10" i="1"/>
  <c r="J9" i="1"/>
  <c r="J10" i="1" s="1"/>
  <c r="K9" i="1"/>
  <c r="K10" i="1" s="1"/>
  <c r="K7" i="1"/>
  <c r="F38" i="1" s="1"/>
  <c r="I7" i="1"/>
  <c r="E38" i="1" s="1"/>
  <c r="I9" i="1"/>
  <c r="I10" i="1" s="1"/>
  <c r="G7" i="1"/>
  <c r="D38" i="1" s="1"/>
  <c r="A12" i="3"/>
  <c r="A11" i="3"/>
  <c r="A10" i="3"/>
  <c r="A9" i="3"/>
  <c r="F8" i="3"/>
  <c r="D37" i="3" s="1"/>
  <c r="C8" i="3"/>
  <c r="C37" i="3" s="1"/>
  <c r="A8" i="3"/>
  <c r="A7" i="3"/>
  <c r="A6" i="3"/>
  <c r="A5" i="3"/>
  <c r="A4" i="3"/>
  <c r="A3" i="3"/>
  <c r="F10" i="2"/>
  <c r="D32" i="2" s="1"/>
  <c r="D33" i="2" s="1"/>
  <c r="C10" i="2"/>
  <c r="C41" i="2" s="1"/>
  <c r="A11" i="2"/>
  <c r="A5" i="2"/>
  <c r="A4" i="2"/>
  <c r="A12" i="2"/>
  <c r="A14" i="2"/>
  <c r="A13" i="2"/>
  <c r="A10" i="2"/>
  <c r="A9" i="2"/>
  <c r="A8" i="2"/>
  <c r="A7" i="2"/>
  <c r="A6" i="2"/>
  <c r="A3" i="2"/>
  <c r="A7" i="1"/>
  <c r="A8" i="1"/>
  <c r="A9" i="1"/>
  <c r="A11" i="1"/>
  <c r="A12" i="1"/>
  <c r="A4" i="1"/>
  <c r="A5" i="1"/>
  <c r="A6" i="1"/>
  <c r="A13" i="1"/>
  <c r="A3" i="1"/>
  <c r="C7" i="1"/>
  <c r="C38" i="1" s="1"/>
  <c r="D9" i="1"/>
  <c r="D10" i="1" s="1"/>
  <c r="C9" i="1"/>
  <c r="C12" i="10" l="1"/>
  <c r="C16" i="9"/>
  <c r="C17" i="9" s="1"/>
  <c r="C14" i="9" s="1"/>
  <c r="C16" i="7"/>
  <c r="C22" i="7"/>
  <c r="C15" i="6"/>
  <c r="C16" i="6"/>
  <c r="D16" i="8"/>
  <c r="D17" i="8" s="1"/>
  <c r="C16" i="8"/>
  <c r="C17" i="8" s="1"/>
  <c r="C17" i="10"/>
  <c r="C14" i="10" s="1"/>
  <c r="C13" i="10" s="1"/>
  <c r="C12" i="11"/>
  <c r="C17" i="11"/>
  <c r="C14" i="11" s="1"/>
  <c r="D21" i="6"/>
  <c r="C21" i="6"/>
  <c r="D15" i="5"/>
  <c r="D30" i="1"/>
  <c r="C29" i="1"/>
  <c r="C28" i="4"/>
  <c r="D28" i="4"/>
  <c r="D29" i="4" s="1"/>
  <c r="C10" i="1"/>
  <c r="C30" i="1" s="1"/>
  <c r="D29" i="1"/>
  <c r="C28" i="3"/>
  <c r="D28" i="3"/>
  <c r="D29" i="3" s="1"/>
  <c r="C32" i="2"/>
  <c r="C33" i="2" s="1"/>
  <c r="C30" i="2" s="1"/>
  <c r="D41" i="2"/>
  <c r="C12" i="9" l="1"/>
  <c r="C13" i="9" s="1"/>
  <c r="C18" i="6"/>
  <c r="C14" i="8"/>
  <c r="C12" i="8"/>
  <c r="C12" i="7"/>
  <c r="C19" i="7" s="1"/>
  <c r="C18" i="7" s="1"/>
  <c r="C13" i="11"/>
  <c r="C28" i="2"/>
  <c r="C29" i="2" s="1"/>
  <c r="C29" i="4"/>
  <c r="C26" i="4" s="1"/>
  <c r="C24" i="4"/>
  <c r="C10" i="5"/>
  <c r="C15" i="5"/>
  <c r="C12" i="5" s="1"/>
  <c r="C25" i="1"/>
  <c r="C27" i="1"/>
  <c r="C24" i="3"/>
  <c r="C29" i="3"/>
  <c r="C26" i="3" s="1"/>
  <c r="C13" i="8" l="1"/>
  <c r="C25" i="4"/>
  <c r="C17" i="6"/>
  <c r="C11" i="5"/>
  <c r="C26" i="1"/>
  <c r="C25" i="3"/>
</calcChain>
</file>

<file path=xl/sharedStrings.xml><?xml version="1.0" encoding="utf-8"?>
<sst xmlns="http://schemas.openxmlformats.org/spreadsheetml/2006/main" count="1207" uniqueCount="184">
  <si>
    <t>納品書</t>
    <rPh sb="0" eb="3">
      <t>ノウヒn</t>
    </rPh>
    <phoneticPr fontId="2"/>
  </si>
  <si>
    <t>納品書番号</t>
    <rPh sb="0" eb="1">
      <t>ノウヒn</t>
    </rPh>
    <phoneticPr fontId="2"/>
  </si>
  <si>
    <t>No.0011</t>
    <phoneticPr fontId="2"/>
  </si>
  <si>
    <t>受注者名称</t>
    <rPh sb="0" eb="3">
      <t>ジュチュウ</t>
    </rPh>
    <rPh sb="3" eb="5">
      <t>メイ</t>
    </rPh>
    <phoneticPr fontId="2"/>
  </si>
  <si>
    <t>受注者コード</t>
    <rPh sb="0" eb="1">
      <t>ジュチュウ</t>
    </rPh>
    <phoneticPr fontId="2"/>
  </si>
  <si>
    <t>発注者名称</t>
    <rPh sb="0" eb="3">
      <t>ハッチュウ</t>
    </rPh>
    <rPh sb="3" eb="5">
      <t>メイ</t>
    </rPh>
    <phoneticPr fontId="2"/>
  </si>
  <si>
    <t>発注者コード</t>
    <rPh sb="0" eb="1">
      <t>ハッチュウ</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</si>
  <si>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</si>
  <si>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</si>
  <si>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</si>
  <si>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</si>
  <si>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</si>
  <si>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</si>
  <si>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</si>
  <si>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</si>
  <si>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</si>
  <si>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</si>
  <si>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</si>
  <si>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</si>
  <si>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</si>
  <si>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</si>
  <si>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</si>
  <si>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</si>
  <si>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</si>
  <si>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</si>
  <si>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</si>
  <si>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</si>
  <si>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</si>
  <si>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</si>
  <si>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</si>
  <si>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</si>
  <si>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</si>
  <si>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</si>
  <si>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</si>
  <si>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</si>
  <si>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</si>
  <si>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jbt-029</t>
    <phoneticPr fontId="2"/>
  </si>
  <si>
    <t>jbt-044</t>
    <phoneticPr fontId="2"/>
  </si>
  <si>
    <t>jbt-046</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</si>
  <si>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</si>
  <si>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</si>
  <si>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</si>
  <si>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</si>
  <si>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</si>
  <si>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</si>
  <si>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</si>
  <si>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</si>
  <si>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</si>
  <si>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</si>
  <si>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</si>
  <si>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</si>
  <si>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</si>
  <si>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</si>
  <si>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</si>
  <si>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</si>
  <si>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</si>
  <si>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</si>
  <si>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</si>
  <si>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</si>
  <si>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</si>
  <si>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jbt-120</t>
    <phoneticPr fontId="2"/>
  </si>
  <si>
    <t>jbt-121</t>
    <phoneticPr fontId="2"/>
  </si>
  <si>
    <t>課税分類名</t>
    <rPh sb="0" eb="1">
      <t>カゼイ</t>
    </rPh>
    <phoneticPr fontId="2"/>
  </si>
  <si>
    <t>jbg-28</t>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</si>
  <si>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</si>
  <si>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</si>
  <si>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</si>
  <si>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</si>
  <si>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</si>
  <si>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</si>
  <si>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</si>
  <si>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</si>
  <si>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</si>
  <si>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qaz012</t>
  </si>
  <si>
    <t>qaz012</t>
    <phoneticPr fontId="2"/>
  </si>
  <si>
    <t>wsx987</t>
    <phoneticPr fontId="2"/>
  </si>
  <si>
    <t>No.4321</t>
    <phoneticPr fontId="2"/>
  </si>
  <si>
    <t>請求明細</t>
    <rPh sb="0" eb="4">
      <t>セイキュウ</t>
    </rPh>
    <phoneticPr fontId="2"/>
  </si>
  <si>
    <t>文書番号</t>
    <rPh sb="0" eb="1">
      <t>ブンショ</t>
    </rPh>
    <phoneticPr fontId="2"/>
  </si>
  <si>
    <t>文書名</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</si>
  <si>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</si>
  <si>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</si>
  <si>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</si>
  <si>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</si>
  <si>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</si>
  <si>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</si>
  <si>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</si>
  <si>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</si>
  <si>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</si>
  <si>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</si>
  <si>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</si>
  <si>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</si>
  <si>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</si>
  <si>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</si>
  <si>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</si>
  <si>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</si>
  <si>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</si>
  <si>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</si>
  <si>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</si>
  <si>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</si>
  <si>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</si>
  <si>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</si>
  <si>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</si>
  <si>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</si>
  <si>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</si>
  <si>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</si>
  <si>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</si>
  <si>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</si>
  <si>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</si>
  <si>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</si>
  <si>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</si>
  <si>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</si>
  <si>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</si>
  <si>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</si>
  <si>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</si>
  <si>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</si>
  <si>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</si>
  <si>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</si>
  <si>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</si>
  <si>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</si>
  <si>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</si>
  <si>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</si>
  <si>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</si>
  <si>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</si>
  <si>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</si>
  <si>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</si>
  <si>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</si>
  <si>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</si>
  <si>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</si>
  <si>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</si>
  <si>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</si>
  <si>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</si>
  <si>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</si>
  <si>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</si>
  <si>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</si>
  <si>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</si>
  <si>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</si>
  <si>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</si>
  <si>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</si>
  <si>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</si>
  <si>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2019年度
税率10%</t>
  </si>
  <si>
    <t>20XX-12-15</t>
    <phoneticPr fontId="2"/>
  </si>
  <si>
    <t>1 (内税)</t>
    <rPh sb="3" eb="5">
      <t>ウチゼイ</t>
    </rPh>
    <phoneticPr fontId="2"/>
  </si>
  <si>
    <t>2019年度
税率10%</t>
    <rPh sb="4" eb="6">
      <t>ネn</t>
    </rPh>
    <rPh sb="6" eb="8">
      <t>ゼイリテゥ</t>
    </rPh>
    <phoneticPr fontId="2"/>
  </si>
  <si>
    <t>No.0011</t>
  </si>
  <si>
    <t>jbt-283</t>
    <phoneticPr fontId="2"/>
  </si>
  <si>
    <t>人参</t>
    <rPh sb="0" eb="2">
      <t>ニンジn</t>
    </rPh>
    <phoneticPr fontId="5"/>
  </si>
  <si>
    <t>jbg-20</t>
  </si>
  <si>
    <t>jbt-118</t>
    <phoneticPr fontId="2"/>
  </si>
  <si>
    <t>勢種別コード</t>
    <rPh sb="0" eb="3">
      <t>ゼイ</t>
    </rPh>
    <phoneticPr fontId="2"/>
  </si>
  <si>
    <t>消費税</t>
  </si>
  <si>
    <t>消費税</t>
    <rPh sb="0" eb="3">
      <t>ショウヒ</t>
    </rPh>
    <phoneticPr fontId="2"/>
  </si>
  <si>
    <t>消費税</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</si>
  <si>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</si>
  <si>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</si>
  <si>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</si>
  <si>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</si>
  <si>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</si>
  <si>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</si>
  <si>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</si>
  <si>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</si>
  <si>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</si>
  <si>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</si>
  <si>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</si>
  <si>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</si>
  <si>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</si>
  <si>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</si>
  <si>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</si>
  <si>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</si>
  <si>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</si>
  <si>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</si>
  <si>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2019年度
税率8%(軽減)</t>
    <phoneticPr fontId="2"/>
  </si>
  <si>
    <t>2019年度
税率8%(軽減)</t>
    <rPh sb="4" eb="6">
      <t>ネn</t>
    </rPh>
    <rPh sb="6" eb="8">
      <t>ゼイリテゥ</t>
    </rPh>
    <rPh sb="11" eb="12">
      <t>ケイゲn</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</si>
  <si>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</si>
  <si>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</si>
  <si>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</si>
  <si>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</si>
  <si>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適格請求書と仕入明細書を一の書類で交付する場合</t>
    <rPh sb="0" eb="5">
      <t>テキ</t>
    </rPh>
    <rPh sb="6" eb="8">
      <t>シイレ</t>
    </rPh>
    <rPh sb="8" eb="11">
      <t>m</t>
    </rPh>
    <rPh sb="12" eb="13">
      <t>ヒトテゥ</t>
    </rPh>
    <rPh sb="17" eb="19">
      <t>コウヘゥ</t>
    </rPh>
    <phoneticPr fontId="2"/>
  </si>
  <si>
    <t>仕入明細書において対価の返還等について記載した場合</t>
    <rPh sb="0" eb="5">
      <t>シイレ</t>
    </rPh>
    <rPh sb="9" eb="11">
      <t>タイカノ</t>
    </rPh>
    <rPh sb="19" eb="21">
      <t>キサイ</t>
    </rPh>
    <phoneticPr fontId="2"/>
  </si>
  <si>
    <t>書面と電磁的記録を合わせた仕入明細書</t>
    <rPh sb="0" eb="2">
      <t>ショメn</t>
    </rPh>
    <rPh sb="3" eb="8">
      <t>デンジ</t>
    </rPh>
    <rPh sb="9" eb="10">
      <t>アワセ</t>
    </rPh>
    <rPh sb="13" eb="18">
      <t>シイレ</t>
    </rPh>
    <phoneticPr fontId="2"/>
  </si>
  <si>
    <t>仕入明細書等の記載事項</t>
    <rPh sb="0" eb="5">
      <t>シイレ</t>
    </rPh>
    <rPh sb="5" eb="6">
      <t>トウ</t>
    </rPh>
    <rPh sb="7" eb="11">
      <t>キサイ</t>
    </rPh>
    <phoneticPr fontId="2"/>
  </si>
  <si>
    <t>書面と電磁的記録による適格請求書の交付</t>
    <rPh sb="0" eb="2">
      <t>ショメn</t>
    </rPh>
    <rPh sb="3" eb="8">
      <t>デンジ</t>
    </rPh>
    <rPh sb="11" eb="16">
      <t>テキカク</t>
    </rPh>
    <phoneticPr fontId="2"/>
  </si>
  <si>
    <t>複数書類で適格請求書の記載事項を満たす場合の消費税額等の端数処理</t>
    <rPh sb="0" eb="4">
      <t>フクスウ</t>
    </rPh>
    <rPh sb="5" eb="10">
      <t>テキカク</t>
    </rPh>
    <rPh sb="11" eb="15">
      <t>キサイ</t>
    </rPh>
    <rPh sb="22" eb="27">
      <t>ショウヒ</t>
    </rPh>
    <rPh sb="28" eb="32">
      <t>ハスウ</t>
    </rPh>
    <phoneticPr fontId="2"/>
  </si>
  <si>
    <t>一定期間の取引をまとめた請求書の交付</t>
    <rPh sb="0" eb="4">
      <t>イッテ</t>
    </rPh>
    <rPh sb="5" eb="7">
      <t>トリヒキ</t>
    </rPh>
    <rPh sb="12" eb="15">
      <t>セイキュウ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</si>
</sst>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8">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s>
  <fills count="4">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s>
  <cellStyleXfs count="3">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248">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24" xfId="0" applyBorder="1" applyAlignment="1">
      <alignment horizontal="center" vertical="center" wrapText="1"/>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28" xfId="0" applyBorder="1" applyAlignment="1">
      <alignment horizontal="center" vertical="center"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22" xfId="0" applyBorder="1" applyAlignment="1">
      <alignment horizontal="center" vertical="center" wrapText="1"/>
    </xf>
    <xf numFmtId="0" fontId="3" fillId="0" borderId="22" xfId="0" applyFont="1" applyBorder="1" applyAlignment="1">
      <alignment horizontal="center" vertical="center" wrapText="1"/>
    </xf>
    <xf numFmtId="0" fontId="3" fillId="0" borderId="5" xfId="0" applyFont="1" applyBorder="1" applyAlignment="1">
      <alignment horizontal="center" vertical="center" wrapText="1"/>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8" xfId="0" applyNumberFormat="1" applyBorder="1">
      <alignment vertical="center"/>
    </xf>
    <xf numFmtId="9" fontId="0" fillId="0" borderId="16" xfId="0" applyNumberFormat="1" applyBorder="1">
      <alignment vertical="center"/>
    </xf>
    <xf numFmtId="9" fontId="0" fillId="0" borderId="28"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8"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1"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3"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3" xfId="0" applyBorder="1" applyAlignment="1">
      <alignment horizontal="center" vertical="center" wrapText="1"/>
    </xf>
    <xf numFmtId="0" fontId="0" fillId="2" borderId="15" xfId="0" applyFill="1" applyBorder="1">
      <alignment vertical="center"/>
    </xf>
    <xf numFmtId="6" fontId="0" fillId="0" borderId="8" xfId="0" applyNumberFormat="1" applyBorder="1" applyAlignment="1">
      <alignment horizontal="center" vertical="center"/>
    </xf>
    <xf numFmtId="6" fontId="0" fillId="0" borderId="2" xfId="0" applyNumberFormat="1" applyBorder="1" applyAlignment="1">
      <alignment horizontal="center" vertical="center"/>
    </xf>
    <xf numFmtId="6" fontId="0" fillId="0" borderId="12" xfId="0" applyNumberFormat="1" applyBorder="1" applyAlignment="1">
      <alignment horizontal="center"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6" fontId="7" fillId="0" borderId="8" xfId="0" applyNumberFormat="1" applyFont="1" applyBorder="1" applyAlignment="1">
      <alignment horizontal="center" vertical="center"/>
    </xf>
    <xf numFmtId="6" fontId="7" fillId="0" borderId="2" xfId="0" applyNumberFormat="1" applyFont="1" applyBorder="1" applyAlignment="1">
      <alignment horizontal="center"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6"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5" xfId="0" applyNumberFormat="1" applyBorder="1">
      <alignment vertical="center"/>
    </xf>
    <xf numFmtId="0" fontId="0" fillId="2" borderId="28" xfId="0" applyFill="1" applyBorder="1">
      <alignment vertical="center"/>
    </xf>
    <xf numFmtId="6" fontId="0" fillId="0" borderId="22" xfId="0" applyNumberFormat="1" applyBorder="1">
      <alignment vertical="center"/>
    </xf>
    <xf numFmtId="6" fontId="0" fillId="0" borderId="28" xfId="1" applyFont="1" applyBorder="1">
      <alignment vertical="center"/>
    </xf>
    <xf numFmtId="6" fontId="0" fillId="0" borderId="16" xfId="1" applyFont="1" applyBorder="1">
      <alignment vertical="center"/>
    </xf>
    <xf numFmtId="6" fontId="0" fillId="0" borderId="31"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6" xfId="0" applyFont="1" applyFill="1" applyBorder="1">
      <alignment vertical="center"/>
    </xf>
    <xf numFmtId="0" fontId="7" fillId="0" borderId="22" xfId="0" applyFont="1" applyBorder="1">
      <alignment vertical="center"/>
    </xf>
    <xf numFmtId="0" fontId="7" fillId="0" borderId="28"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4" xfId="0" applyFont="1" applyFill="1" applyBorder="1">
      <alignment vertical="center"/>
    </xf>
    <xf numFmtId="0" fontId="7" fillId="3" borderId="35" xfId="0" applyFont="1" applyFill="1" applyBorder="1">
      <alignment vertical="center"/>
    </xf>
    <xf numFmtId="0" fontId="7" fillId="0" borderId="22" xfId="0" quotePrefix="1" applyFont="1" applyBorder="1" applyAlignment="1">
      <alignment horizontal="center" vertical="center"/>
    </xf>
    <xf numFmtId="0" fontId="7" fillId="0" borderId="28"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4" xfId="0" applyFill="1" applyBorder="1">
      <alignment vertical="center"/>
    </xf>
    <xf numFmtId="0" fontId="0" fillId="3" borderId="3" xfId="0" applyFill="1" applyBorder="1">
      <alignment vertical="center"/>
    </xf>
    <xf numFmtId="0" fontId="0" fillId="3" borderId="35" xfId="0" applyFill="1" applyBorder="1">
      <alignment vertical="center"/>
    </xf>
    <xf numFmtId="0" fontId="0" fillId="3" borderId="26" xfId="0" applyFill="1" applyBorder="1">
      <alignment vertical="center"/>
    </xf>
    <xf numFmtId="0" fontId="0" fillId="0" borderId="22" xfId="0" quotePrefix="1" applyBorder="1" applyAlignment="1">
      <alignment horizontal="center" vertical="center"/>
    </xf>
    <xf numFmtId="0" fontId="0" fillId="0" borderId="28" xfId="0" quotePrefix="1" applyBorder="1" applyAlignment="1">
      <alignment horizontal="center" vertical="center"/>
    </xf>
    <xf numFmtId="0" fontId="0" fillId="0" borderId="16" xfId="0" quotePrefix="1" applyBorder="1" applyAlignment="1">
      <alignment horizontal="center" vertical="center"/>
    </xf>
    <xf numFmtId="0" fontId="0" fillId="0" borderId="31"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8" xfId="0" applyBorder="1">
      <alignment vertical="center"/>
    </xf>
    <xf numFmtId="0" fontId="0" fillId="0" borderId="16" xfId="0" applyBorder="1">
      <alignment vertical="center"/>
    </xf>
    <xf numFmtId="0" fontId="0" fillId="0" borderId="31" xfId="0" applyBorder="1">
      <alignment vertical="center"/>
    </xf>
    <xf numFmtId="0" fontId="0" fillId="0" borderId="27" xfId="0" applyBorder="1" applyAlignment="1">
      <alignment horizontal="center" vertical="center"/>
    </xf>
    <xf numFmtId="6" fontId="0" fillId="0" borderId="32" xfId="0" applyNumberFormat="1" applyBorder="1" applyAlignment="1">
      <alignment horizontal="center" vertical="center"/>
    </xf>
    <xf numFmtId="6" fontId="0" fillId="0" borderId="30"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cellXfs>
  <cellStyles count="3">
    <cellStyle name="パーセント" xfId="2" builtinId="5"/>
    <cellStyle name="通貨" xfId="1"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L37"/>
  <sheetViews>
    <sheetView tabSelected="1" workbookViewId="0">
      <selection activeCell="B1" sqref="B1"/>
    </sheetView>
  </sheetViews>
  <sheetFormatPr baseColWidth="10" defaultRowHeight="18"/>
  <cols>
    <col min="1" max="1" width="8" style="244" bestFit="1" customWidth="1"/>
    <col min="2" max="2" width="33.5" customWidth="1"/>
    <col min="3" max="12" width="15.83203125" customWidth="1"/>
  </cols>
  <sheetData>
    <row r="1" spans="1:12">
      <c r="B1" s="246" t="s">
        <v>183</v>
      </c>
    </row>
    <row r="2" spans="1:12" ht="19" thickBot="1">
      <c r="B2" s="46" t="s">
        <v>0</v>
      </c>
    </row>
    <row r="3" spans="1:12">
      <c r="A3" s="244">
        <f>ROW()-1</f>
        <v>2</v>
      </c>
      <c r="B3" t="s">
        <v>1</v>
      </c>
      <c r="C3" s="24" t="s">
        <v>2</v>
      </c>
      <c r="D3" s="28"/>
      <c r="E3" s="28"/>
      <c r="F3" s="29"/>
      <c r="G3" s="24" t="s">
        <v>25</v>
      </c>
      <c r="H3" s="28"/>
      <c r="I3" s="24" t="s">
        <v>27</v>
      </c>
      <c r="J3" s="29"/>
      <c r="K3" s="24" t="s">
        <v>91</v>
      </c>
      <c r="L3" s="29"/>
    </row>
    <row r="4" spans="1:12">
      <c r="A4" s="244">
        <f t="shared" ref="A4:A12" si="0">ROW()-1</f>
        <v>3</v>
      </c>
      <c r="B4" t="s">
        <v>3</v>
      </c>
      <c r="C4" s="25" t="s">
        <v>8</v>
      </c>
      <c r="D4" s="30"/>
      <c r="E4" s="30"/>
      <c r="F4" s="31"/>
      <c r="G4" s="25" t="s">
        <v>8</v>
      </c>
      <c r="H4" s="30"/>
      <c r="I4" s="25" t="s">
        <v>8</v>
      </c>
      <c r="J4" s="31"/>
      <c r="K4" s="25" t="s">
        <v>8</v>
      </c>
      <c r="L4" s="31"/>
    </row>
    <row r="5" spans="1:12">
      <c r="A5" s="244">
        <f t="shared" si="0"/>
        <v>4</v>
      </c>
      <c r="B5" t="s">
        <v>5</v>
      </c>
      <c r="C5" s="25" t="s">
        <v>7</v>
      </c>
      <c r="D5" s="30"/>
      <c r="E5" s="30"/>
      <c r="F5" s="31"/>
      <c r="G5" s="25" t="s">
        <v>7</v>
      </c>
      <c r="H5" s="30"/>
      <c r="I5" s="25" t="s">
        <v>7</v>
      </c>
      <c r="J5" s="31"/>
      <c r="K5" s="25" t="s">
        <v>7</v>
      </c>
      <c r="L5" s="31"/>
    </row>
    <row r="6" spans="1:12">
      <c r="A6" s="244">
        <f t="shared" si="0"/>
        <v>5</v>
      </c>
      <c r="B6" t="s">
        <v>9</v>
      </c>
      <c r="C6" s="83" t="s">
        <v>130</v>
      </c>
      <c r="D6" s="30"/>
      <c r="E6" s="30"/>
      <c r="F6" s="31"/>
      <c r="G6" s="25" t="s">
        <v>137</v>
      </c>
      <c r="H6" s="30"/>
      <c r="I6" s="25" t="s">
        <v>133</v>
      </c>
      <c r="J6" s="31"/>
      <c r="K6" s="25" t="s">
        <v>139</v>
      </c>
      <c r="L6" s="31"/>
    </row>
    <row r="7" spans="1:12">
      <c r="A7" s="244">
        <f t="shared" si="0"/>
        <v>6</v>
      </c>
      <c r="B7" s="39" t="s">
        <v>68</v>
      </c>
      <c r="C7" s="26">
        <f>SUM(C11:F11)</f>
        <v>11960</v>
      </c>
      <c r="D7" s="30"/>
      <c r="E7" s="32"/>
      <c r="F7" s="33"/>
      <c r="G7" s="26">
        <f>SUM(G11:H11)</f>
        <v>7640</v>
      </c>
      <c r="H7" s="30"/>
      <c r="I7" s="27">
        <f>SUM(I11:J11)</f>
        <v>9800</v>
      </c>
      <c r="J7" s="31"/>
      <c r="K7" s="27">
        <f>SUM(K11:L11)</f>
        <v>79800</v>
      </c>
      <c r="L7" s="31"/>
    </row>
    <row r="8" spans="1:12">
      <c r="A8" s="244">
        <f t="shared" si="0"/>
        <v>7</v>
      </c>
      <c r="B8" t="s">
        <v>17</v>
      </c>
      <c r="C8" s="13">
        <v>0.1</v>
      </c>
      <c r="D8" s="8">
        <v>0.08</v>
      </c>
      <c r="E8" s="30"/>
      <c r="F8" s="31"/>
      <c r="G8" s="13">
        <v>0.1</v>
      </c>
      <c r="H8" s="8">
        <v>0.08</v>
      </c>
      <c r="I8" s="13">
        <v>0.1</v>
      </c>
      <c r="J8" s="21">
        <v>0.08</v>
      </c>
      <c r="K8" s="13">
        <v>0.1</v>
      </c>
      <c r="L8" s="21">
        <v>0.08</v>
      </c>
    </row>
    <row r="9" spans="1:12">
      <c r="A9" s="244">
        <f t="shared" si="0"/>
        <v>8</v>
      </c>
      <c r="B9" s="39" t="s">
        <v>67</v>
      </c>
      <c r="C9" s="14">
        <f>SUM(E11:F11)</f>
        <v>4400</v>
      </c>
      <c r="D9" s="9">
        <f>SUM(C11:D11)</f>
        <v>7560</v>
      </c>
      <c r="E9" s="30"/>
      <c r="F9" s="31"/>
      <c r="G9" s="14">
        <v>0</v>
      </c>
      <c r="H9" s="9">
        <f>SUM(G11:H11)</f>
        <v>7640</v>
      </c>
      <c r="I9" s="14">
        <f>I11</f>
        <v>5200</v>
      </c>
      <c r="J9" s="22">
        <f>J11</f>
        <v>4600</v>
      </c>
      <c r="K9" s="14">
        <f>K11</f>
        <v>56400</v>
      </c>
      <c r="L9" s="22">
        <f>SUM(L11:M11)</f>
        <v>23400</v>
      </c>
    </row>
    <row r="10" spans="1:12">
      <c r="A10" s="244">
        <f t="shared" si="0"/>
        <v>9</v>
      </c>
      <c r="B10" t="s">
        <v>10</v>
      </c>
      <c r="C10" s="15" t="s">
        <v>12</v>
      </c>
      <c r="D10" s="4" t="s">
        <v>13</v>
      </c>
      <c r="E10" s="4" t="s">
        <v>14</v>
      </c>
      <c r="F10" s="16" t="s">
        <v>15</v>
      </c>
      <c r="G10" s="15" t="s">
        <v>18</v>
      </c>
      <c r="H10" s="4" t="s">
        <v>22</v>
      </c>
      <c r="I10" s="13" t="s">
        <v>20</v>
      </c>
      <c r="J10" s="21" t="s">
        <v>23</v>
      </c>
      <c r="K10" s="13" t="s">
        <v>20</v>
      </c>
      <c r="L10" s="21" t="s">
        <v>23</v>
      </c>
    </row>
    <row r="11" spans="1:12">
      <c r="A11" s="244">
        <f t="shared" si="0"/>
        <v>10</v>
      </c>
      <c r="B11" t="s">
        <v>66</v>
      </c>
      <c r="C11" s="14">
        <v>5400</v>
      </c>
      <c r="D11" s="7">
        <v>2160</v>
      </c>
      <c r="E11" s="7">
        <v>1100</v>
      </c>
      <c r="F11" s="17">
        <v>3300</v>
      </c>
      <c r="G11" s="14">
        <v>5400</v>
      </c>
      <c r="H11" s="7">
        <v>2240</v>
      </c>
      <c r="I11" s="14">
        <v>5200</v>
      </c>
      <c r="J11" s="22">
        <v>4600</v>
      </c>
      <c r="K11" s="14">
        <v>56400</v>
      </c>
      <c r="L11" s="22">
        <v>23400</v>
      </c>
    </row>
    <row r="12" spans="1:12" ht="19" thickBot="1">
      <c r="A12" s="244">
        <f t="shared" si="0"/>
        <v>11</v>
      </c>
      <c r="B12" t="s">
        <v>11</v>
      </c>
      <c r="C12" s="18">
        <v>0.08</v>
      </c>
      <c r="D12" s="19">
        <v>0.08</v>
      </c>
      <c r="E12" s="19">
        <v>0.1</v>
      </c>
      <c r="F12" s="20">
        <v>0.1</v>
      </c>
      <c r="G12" s="18">
        <v>0.08</v>
      </c>
      <c r="H12" s="19">
        <v>0.08</v>
      </c>
      <c r="I12" s="52">
        <v>0.1</v>
      </c>
      <c r="J12" s="53">
        <v>0.08</v>
      </c>
      <c r="K12" s="52">
        <v>0.1</v>
      </c>
      <c r="L12" s="53">
        <v>0.08</v>
      </c>
    </row>
    <row r="14" spans="1:12" ht="19" thickBot="1">
      <c r="B14" s="46" t="s">
        <v>21</v>
      </c>
    </row>
    <row r="15" spans="1:12">
      <c r="A15" s="244" t="s">
        <v>33</v>
      </c>
      <c r="B15" t="s">
        <v>30</v>
      </c>
      <c r="C15" s="24" t="s">
        <v>76</v>
      </c>
      <c r="D15" s="28"/>
      <c r="E15" s="28"/>
      <c r="F15" s="29"/>
      <c r="H15" s="1"/>
      <c r="I15" s="1"/>
      <c r="J15" s="1"/>
      <c r="K15" s="3"/>
    </row>
    <row r="16" spans="1:12">
      <c r="A16" s="244" t="s">
        <v>34</v>
      </c>
      <c r="B16" s="11" t="s">
        <v>31</v>
      </c>
      <c r="C16" s="25" t="s">
        <v>119</v>
      </c>
      <c r="D16" s="30"/>
      <c r="E16" s="30"/>
      <c r="F16" s="31"/>
      <c r="H16" s="1"/>
      <c r="I16" s="3"/>
      <c r="J16" s="3"/>
      <c r="K16" s="3"/>
    </row>
    <row r="17" spans="1:6">
      <c r="A17" s="244" t="s">
        <v>35</v>
      </c>
      <c r="B17" s="11" t="s">
        <v>3</v>
      </c>
      <c r="C17" s="25" t="s">
        <v>8</v>
      </c>
      <c r="D17" s="30"/>
      <c r="E17" s="30"/>
      <c r="F17" s="31"/>
    </row>
    <row r="18" spans="1:6">
      <c r="A18" s="244" t="s">
        <v>39</v>
      </c>
      <c r="B18" s="11" t="s">
        <v>28</v>
      </c>
      <c r="C18" s="25" t="s">
        <v>29</v>
      </c>
      <c r="D18" s="30"/>
      <c r="E18" s="30"/>
      <c r="F18" s="31"/>
    </row>
    <row r="19" spans="1:6">
      <c r="A19" s="244" t="s">
        <v>37</v>
      </c>
      <c r="B19" s="11" t="s">
        <v>5</v>
      </c>
      <c r="C19" s="25" t="s">
        <v>7</v>
      </c>
      <c r="D19" s="30"/>
      <c r="E19" s="30"/>
      <c r="F19" s="31"/>
    </row>
    <row r="20" spans="1:6">
      <c r="A20" s="244" t="s">
        <v>32</v>
      </c>
      <c r="B20" s="34" t="s">
        <v>40</v>
      </c>
      <c r="C20" s="41" t="s">
        <v>43</v>
      </c>
      <c r="D20" s="30"/>
      <c r="E20" s="30"/>
      <c r="F20" s="31"/>
    </row>
    <row r="21" spans="1:6">
      <c r="A21" s="244" t="s">
        <v>41</v>
      </c>
      <c r="B21" s="34" t="s">
        <v>42</v>
      </c>
      <c r="C21" s="41" t="s">
        <v>44</v>
      </c>
      <c r="D21" s="30"/>
      <c r="E21" s="30"/>
      <c r="F21" s="31"/>
    </row>
    <row r="22" spans="1:6">
      <c r="A22" s="244" t="s">
        <v>54</v>
      </c>
      <c r="B22" s="188" t="s">
        <v>56</v>
      </c>
      <c r="C22" s="42" t="s">
        <v>116</v>
      </c>
      <c r="D22" s="30"/>
      <c r="E22" s="30"/>
      <c r="F22" s="31"/>
    </row>
    <row r="23" spans="1:6">
      <c r="A23" s="245" t="s">
        <v>45</v>
      </c>
      <c r="B23" s="115" t="s">
        <v>46</v>
      </c>
      <c r="C23" s="219"/>
      <c r="D23" s="30"/>
      <c r="E23" s="30"/>
      <c r="F23" s="31"/>
    </row>
    <row r="24" spans="1:6">
      <c r="A24" s="244" t="s">
        <v>47</v>
      </c>
      <c r="B24" s="35" t="s">
        <v>46</v>
      </c>
      <c r="C24" s="26">
        <f>C28+D28</f>
        <v>109200</v>
      </c>
      <c r="D24" s="30"/>
      <c r="E24" s="30"/>
      <c r="F24" s="31"/>
    </row>
    <row r="25" spans="1:6">
      <c r="A25" s="244" t="s">
        <v>48</v>
      </c>
      <c r="B25" s="35" t="s">
        <v>49</v>
      </c>
      <c r="C25" s="26">
        <f>C24-C26</f>
        <v>100000</v>
      </c>
      <c r="D25" s="30"/>
      <c r="E25" s="30"/>
      <c r="F25" s="31"/>
    </row>
    <row r="26" spans="1:6">
      <c r="A26" s="244" t="s">
        <v>50</v>
      </c>
      <c r="B26" s="35" t="s">
        <v>51</v>
      </c>
      <c r="C26" s="26">
        <f>C29+D29</f>
        <v>9200</v>
      </c>
      <c r="D26" s="30"/>
      <c r="E26" s="30"/>
      <c r="F26" s="31"/>
    </row>
    <row r="27" spans="1:6">
      <c r="A27" s="245" t="s">
        <v>52</v>
      </c>
      <c r="B27" s="113" t="s">
        <v>53</v>
      </c>
      <c r="C27" s="219"/>
      <c r="D27" s="221"/>
      <c r="E27" s="30"/>
      <c r="F27" s="31"/>
    </row>
    <row r="28" spans="1:6" ht="19">
      <c r="A28" s="244" t="s">
        <v>55</v>
      </c>
      <c r="B28" s="44" t="s">
        <v>153</v>
      </c>
      <c r="C28" s="12">
        <f>SUM(C9,G9,I9,K9)</f>
        <v>66000</v>
      </c>
      <c r="D28" s="55">
        <f>D9+H9+J9+L9</f>
        <v>43200</v>
      </c>
      <c r="E28" s="30"/>
      <c r="F28" s="31"/>
    </row>
    <row r="29" spans="1:6">
      <c r="A29" s="244" t="s">
        <v>84</v>
      </c>
      <c r="B29" s="35" t="s">
        <v>16</v>
      </c>
      <c r="C29" s="50">
        <f>ROUND(C28*10/110,0)</f>
        <v>6000</v>
      </c>
      <c r="D29" s="56">
        <f>ROUND(D28*8/108,0)</f>
        <v>3200</v>
      </c>
      <c r="E29" s="30"/>
      <c r="F29" s="31"/>
    </row>
    <row r="30" spans="1:6">
      <c r="A30" s="244" t="s">
        <v>148</v>
      </c>
      <c r="B30" s="35" t="s">
        <v>149</v>
      </c>
      <c r="C30" s="125" t="s">
        <v>151</v>
      </c>
      <c r="D30" s="126" t="s">
        <v>150</v>
      </c>
      <c r="E30" s="30"/>
      <c r="F30" s="31"/>
    </row>
    <row r="31" spans="1:6">
      <c r="A31" s="244" t="s">
        <v>58</v>
      </c>
      <c r="B31" s="35" t="s">
        <v>57</v>
      </c>
      <c r="C31" s="37">
        <v>0.1</v>
      </c>
      <c r="D31" s="57">
        <v>0.08</v>
      </c>
      <c r="E31" s="30"/>
      <c r="F31" s="31"/>
    </row>
    <row r="32" spans="1:6">
      <c r="A32" s="244" t="s">
        <v>60</v>
      </c>
      <c r="B32" s="35" t="s">
        <v>59</v>
      </c>
      <c r="C32" s="42">
        <v>9</v>
      </c>
      <c r="D32" s="54">
        <v>8</v>
      </c>
      <c r="E32" s="30"/>
      <c r="F32" s="31"/>
    </row>
    <row r="33" spans="1:6" ht="38">
      <c r="A33" s="244" t="s">
        <v>61</v>
      </c>
      <c r="B33" s="35" t="s">
        <v>62</v>
      </c>
      <c r="C33" s="81" t="s">
        <v>140</v>
      </c>
      <c r="D33" s="82" t="s">
        <v>171</v>
      </c>
      <c r="E33" s="30"/>
      <c r="F33" s="31"/>
    </row>
    <row r="34" spans="1:6">
      <c r="A34" s="245" t="s">
        <v>63</v>
      </c>
      <c r="B34" s="113" t="s">
        <v>64</v>
      </c>
      <c r="C34" s="219"/>
      <c r="D34" s="221"/>
      <c r="E34" s="221"/>
      <c r="F34" s="222"/>
    </row>
    <row r="35" spans="1:6" ht="19">
      <c r="A35" s="244" t="s">
        <v>65</v>
      </c>
      <c r="B35" s="44" t="s">
        <v>168</v>
      </c>
      <c r="C35" s="42" t="s">
        <v>2</v>
      </c>
      <c r="D35" s="54" t="s">
        <v>24</v>
      </c>
      <c r="E35" s="54" t="s">
        <v>26</v>
      </c>
      <c r="F35" s="45" t="s">
        <v>90</v>
      </c>
    </row>
    <row r="36" spans="1:6">
      <c r="A36" s="244" t="s">
        <v>70</v>
      </c>
      <c r="B36" s="35" t="s">
        <v>72</v>
      </c>
      <c r="C36" s="42" t="s">
        <v>116</v>
      </c>
      <c r="D36" s="54" t="s">
        <v>116</v>
      </c>
      <c r="E36" s="54" t="s">
        <v>116</v>
      </c>
      <c r="F36" s="45" t="s">
        <v>116</v>
      </c>
    </row>
    <row r="37" spans="1:6" ht="19" thickBot="1">
      <c r="A37" s="244" t="s">
        <v>69</v>
      </c>
      <c r="B37" s="35" t="s">
        <v>71</v>
      </c>
      <c r="C37" s="197">
        <f>C7</f>
        <v>11960</v>
      </c>
      <c r="D37" s="199">
        <f>G7</f>
        <v>7640</v>
      </c>
      <c r="E37" s="199">
        <f>I7</f>
        <v>9800</v>
      </c>
      <c r="F37" s="198">
        <f>K7</f>
        <v>79800</v>
      </c>
    </row>
  </sheetData>
  <phoneticPr fontId="2"/>
  <pageMargins left="0.7" right="0.7" top="0.75" bottom="0.75" header="0.3" footer="0.3"/>
  <ignoredErrors>
    <ignoredError sqref="C7 I7 K7 C9:D9 H9 L9 G7" formulaRange="1"/>
    <ignoredError sqref="C2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L39"/>
  <sheetViews>
    <sheetView workbookViewId="0">
      <selection activeCell="B3" sqref="B3"/>
    </sheetView>
  </sheetViews>
  <sheetFormatPr baseColWidth="10" defaultRowHeight="18"/>
  <cols>
    <col min="1" max="1" width="8" style="244" bestFit="1" customWidth="1"/>
    <col min="2" max="2" width="40.6640625" customWidth="1"/>
    <col min="3" max="14" width="15.83203125" customWidth="1"/>
  </cols>
  <sheetData>
    <row r="1" spans="1:11" ht="19" thickBot="1">
      <c r="B1" s="246" t="s">
        <v>178</v>
      </c>
      <c r="I1" s="11"/>
      <c r="J1" s="11"/>
      <c r="K1" s="11"/>
    </row>
    <row r="2" spans="1:11">
      <c r="A2" s="244" t="s">
        <v>33</v>
      </c>
      <c r="B2" t="s">
        <v>94</v>
      </c>
      <c r="C2" s="24" t="s">
        <v>76</v>
      </c>
      <c r="D2" s="28"/>
      <c r="E2" s="28"/>
      <c r="F2" s="28"/>
      <c r="G2" s="28"/>
      <c r="H2" s="28"/>
      <c r="I2" s="28"/>
      <c r="J2" s="28"/>
      <c r="K2" s="29"/>
    </row>
    <row r="3" spans="1:11">
      <c r="A3" s="244" t="s">
        <v>34</v>
      </c>
      <c r="B3" s="11" t="s">
        <v>31</v>
      </c>
      <c r="C3" s="25" t="s">
        <v>117</v>
      </c>
      <c r="D3" s="30"/>
      <c r="E3" s="30"/>
      <c r="F3" s="30"/>
      <c r="G3" s="30"/>
      <c r="H3" s="30"/>
      <c r="I3" s="30"/>
      <c r="J3" s="30"/>
      <c r="K3" s="31"/>
    </row>
    <row r="4" spans="1:11">
      <c r="A4" s="244" t="s">
        <v>35</v>
      </c>
      <c r="B4" s="11" t="s">
        <v>3</v>
      </c>
      <c r="C4" s="25" t="s">
        <v>96</v>
      </c>
      <c r="D4" s="30"/>
      <c r="E4" s="30"/>
      <c r="F4" s="30"/>
      <c r="G4" s="30"/>
      <c r="H4" s="30"/>
      <c r="I4" s="30"/>
      <c r="J4" s="30"/>
      <c r="K4" s="31"/>
    </row>
    <row r="5" spans="1:11">
      <c r="A5" s="244" t="s">
        <v>39</v>
      </c>
      <c r="B5" s="11" t="s">
        <v>28</v>
      </c>
      <c r="C5" s="25" t="s">
        <v>29</v>
      </c>
      <c r="D5" s="30"/>
      <c r="E5" s="30"/>
      <c r="F5" s="30"/>
      <c r="G5" s="30"/>
      <c r="H5" s="30"/>
      <c r="I5" s="30"/>
      <c r="J5" s="30"/>
      <c r="K5" s="31"/>
    </row>
    <row r="6" spans="1:11">
      <c r="A6" s="244" t="s">
        <v>37</v>
      </c>
      <c r="B6" s="11" t="s">
        <v>5</v>
      </c>
      <c r="C6" s="25" t="s">
        <v>95</v>
      </c>
      <c r="D6" s="30"/>
      <c r="E6" s="30"/>
      <c r="F6" s="30"/>
      <c r="G6" s="30"/>
      <c r="H6" s="30"/>
      <c r="I6" s="30"/>
      <c r="J6" s="30"/>
      <c r="K6" s="31"/>
    </row>
    <row r="7" spans="1:11">
      <c r="A7" s="244" t="s">
        <v>32</v>
      </c>
      <c r="B7" s="34" t="s">
        <v>40</v>
      </c>
      <c r="C7" s="41" t="s">
        <v>89</v>
      </c>
      <c r="D7" s="30"/>
      <c r="E7" s="30"/>
      <c r="F7" s="30"/>
      <c r="G7" s="30"/>
      <c r="H7" s="30"/>
      <c r="I7" s="30"/>
      <c r="J7" s="30"/>
      <c r="K7" s="31"/>
    </row>
    <row r="8" spans="1:11">
      <c r="A8" s="244" t="s">
        <v>54</v>
      </c>
      <c r="B8" s="188" t="s">
        <v>56</v>
      </c>
      <c r="C8" s="42" t="s">
        <v>116</v>
      </c>
      <c r="D8" s="30"/>
      <c r="E8" s="30"/>
      <c r="F8" s="30"/>
      <c r="G8" s="30"/>
      <c r="H8" s="30"/>
      <c r="I8" s="30"/>
      <c r="J8" s="30"/>
      <c r="K8" s="31"/>
    </row>
    <row r="9" spans="1:11">
      <c r="A9" s="138" t="s">
        <v>147</v>
      </c>
      <c r="B9" s="139" t="s">
        <v>160</v>
      </c>
      <c r="C9" s="219"/>
      <c r="D9" s="220"/>
      <c r="E9" s="30"/>
      <c r="F9" s="30"/>
      <c r="G9" s="30"/>
      <c r="H9" s="30"/>
      <c r="I9" s="30"/>
      <c r="J9" s="30"/>
      <c r="K9" s="31"/>
    </row>
    <row r="10" spans="1:11">
      <c r="A10" s="140" t="s">
        <v>155</v>
      </c>
      <c r="B10" s="141" t="s">
        <v>161</v>
      </c>
      <c r="C10" s="12">
        <f>K36</f>
        <v>-1100</v>
      </c>
      <c r="D10" s="62">
        <f>J36</f>
        <v>-1080</v>
      </c>
      <c r="E10" s="30"/>
      <c r="F10" s="30"/>
      <c r="G10" s="30"/>
      <c r="H10" s="30"/>
      <c r="I10" s="30"/>
      <c r="J10" s="30"/>
      <c r="K10" s="31"/>
    </row>
    <row r="11" spans="1:11">
      <c r="A11" s="140" t="s">
        <v>162</v>
      </c>
      <c r="B11" s="141" t="s">
        <v>16</v>
      </c>
      <c r="C11" s="50">
        <f>ROUND(C10*10/110,0)</f>
        <v>-100</v>
      </c>
      <c r="D11" s="63">
        <f>ROUND(D10*8/108,0)</f>
        <v>-80</v>
      </c>
      <c r="E11" s="30"/>
      <c r="F11" s="30"/>
      <c r="G11" s="30"/>
      <c r="H11" s="30"/>
      <c r="I11" s="30"/>
      <c r="J11" s="30"/>
      <c r="K11" s="31"/>
    </row>
    <row r="12" spans="1:11">
      <c r="A12" s="140" t="s">
        <v>156</v>
      </c>
      <c r="B12" s="141" t="s">
        <v>159</v>
      </c>
      <c r="C12" s="65">
        <v>8</v>
      </c>
      <c r="D12" s="122">
        <v>9</v>
      </c>
      <c r="E12" s="30"/>
      <c r="F12" s="30"/>
      <c r="G12" s="30"/>
      <c r="H12" s="30"/>
      <c r="I12" s="30"/>
      <c r="J12" s="30"/>
      <c r="K12" s="31"/>
    </row>
    <row r="13" spans="1:11">
      <c r="A13" s="140" t="s">
        <v>157</v>
      </c>
      <c r="B13" s="141" t="s">
        <v>158</v>
      </c>
      <c r="C13" s="37">
        <v>0.08</v>
      </c>
      <c r="D13" s="118">
        <v>0.1</v>
      </c>
      <c r="E13" s="30"/>
      <c r="F13" s="30"/>
      <c r="G13" s="30"/>
      <c r="H13" s="30"/>
      <c r="I13" s="30"/>
      <c r="J13" s="30"/>
      <c r="K13" s="31"/>
    </row>
    <row r="14" spans="1:11">
      <c r="A14" s="245" t="s">
        <v>45</v>
      </c>
      <c r="B14" s="115" t="s">
        <v>46</v>
      </c>
      <c r="C14" s="219"/>
      <c r="D14" s="30"/>
      <c r="E14" s="30"/>
      <c r="F14" s="30"/>
      <c r="G14" s="30"/>
      <c r="H14" s="30"/>
      <c r="I14" s="30"/>
      <c r="J14" s="30"/>
      <c r="K14" s="31"/>
    </row>
    <row r="15" spans="1:11">
      <c r="A15" s="244" t="s">
        <v>47</v>
      </c>
      <c r="B15" s="35" t="s">
        <v>46</v>
      </c>
      <c r="C15" s="26">
        <f>SUM(C20:D20,C10:D10)</f>
        <v>129020</v>
      </c>
      <c r="D15" s="30"/>
      <c r="E15" s="30"/>
      <c r="F15" s="30"/>
      <c r="G15" s="30"/>
      <c r="H15" s="30"/>
      <c r="I15" s="30"/>
      <c r="J15" s="30"/>
      <c r="K15" s="31"/>
    </row>
    <row r="16" spans="1:11" ht="19">
      <c r="A16" s="140" t="s">
        <v>165</v>
      </c>
      <c r="B16" s="144" t="s">
        <v>166</v>
      </c>
      <c r="C16" s="26">
        <f>SUM(C10:D10)</f>
        <v>-2180</v>
      </c>
      <c r="D16" s="30"/>
      <c r="E16" s="30"/>
      <c r="F16" s="30"/>
      <c r="G16" s="30"/>
      <c r="H16" s="30"/>
      <c r="I16" s="30"/>
      <c r="J16" s="30"/>
      <c r="K16" s="31"/>
    </row>
    <row r="17" spans="1:12">
      <c r="A17" s="244" t="s">
        <v>48</v>
      </c>
      <c r="B17" s="35" t="s">
        <v>49</v>
      </c>
      <c r="C17" s="26">
        <f>C15-C18</f>
        <v>118000</v>
      </c>
      <c r="D17" s="30"/>
      <c r="E17" s="30"/>
      <c r="F17" s="30"/>
      <c r="G17" s="30"/>
      <c r="H17" s="30"/>
      <c r="I17" s="30"/>
      <c r="J17" s="30"/>
      <c r="K17" s="31"/>
    </row>
    <row r="18" spans="1:12">
      <c r="A18" s="244" t="s">
        <v>50</v>
      </c>
      <c r="B18" s="35" t="s">
        <v>51</v>
      </c>
      <c r="C18" s="26">
        <f>SUM(C21:D21,C11:D11)</f>
        <v>11020</v>
      </c>
      <c r="D18" s="30"/>
      <c r="E18" s="30"/>
      <c r="F18" s="30"/>
      <c r="G18" s="30"/>
      <c r="H18" s="30"/>
      <c r="I18" s="30"/>
      <c r="J18" s="30"/>
      <c r="K18" s="31"/>
    </row>
    <row r="19" spans="1:12">
      <c r="A19" s="245" t="s">
        <v>52</v>
      </c>
      <c r="B19" s="113" t="s">
        <v>53</v>
      </c>
      <c r="C19" s="219"/>
      <c r="D19" s="221"/>
      <c r="E19" s="30"/>
      <c r="F19" s="30"/>
      <c r="G19" s="30"/>
      <c r="H19" s="30"/>
      <c r="I19" s="30"/>
      <c r="J19" s="30"/>
      <c r="K19" s="31"/>
    </row>
    <row r="20" spans="1:12" ht="19">
      <c r="A20" s="244" t="s">
        <v>55</v>
      </c>
      <c r="B20" s="44" t="s">
        <v>153</v>
      </c>
      <c r="C20" s="12">
        <f>E29+G29+I29</f>
        <v>88000</v>
      </c>
      <c r="D20" s="62">
        <f>SUM(C29:D29,F29,H29)</f>
        <v>43200</v>
      </c>
      <c r="E20" s="30"/>
      <c r="F20" s="30"/>
      <c r="G20" s="30"/>
      <c r="H20" s="30"/>
      <c r="I20" s="30"/>
      <c r="J20" s="30"/>
      <c r="K20" s="31"/>
    </row>
    <row r="21" spans="1:12">
      <c r="A21" s="244" t="s">
        <v>84</v>
      </c>
      <c r="B21" s="35" t="s">
        <v>16</v>
      </c>
      <c r="C21" s="50">
        <f>ROUND(C20*10/110,0)</f>
        <v>8000</v>
      </c>
      <c r="D21" s="63">
        <f>ROUND(D20*8/108,0)</f>
        <v>3200</v>
      </c>
      <c r="E21" s="30"/>
      <c r="F21" s="30"/>
      <c r="G21" s="30"/>
      <c r="H21" s="30"/>
      <c r="I21" s="30"/>
      <c r="J21" s="30"/>
      <c r="K21" s="31"/>
    </row>
    <row r="22" spans="1:12">
      <c r="A22" s="244" t="s">
        <v>148</v>
      </c>
      <c r="B22" s="35" t="s">
        <v>149</v>
      </c>
      <c r="C22" s="125" t="s">
        <v>151</v>
      </c>
      <c r="D22" s="126" t="s">
        <v>150</v>
      </c>
      <c r="E22" s="30"/>
      <c r="F22" s="30"/>
      <c r="G22" s="30"/>
      <c r="H22" s="30"/>
      <c r="I22" s="30"/>
      <c r="J22" s="30"/>
      <c r="K22" s="31"/>
    </row>
    <row r="23" spans="1:12">
      <c r="A23" s="244" t="s">
        <v>58</v>
      </c>
      <c r="B23" s="35" t="s">
        <v>57</v>
      </c>
      <c r="C23" s="37">
        <v>0.1</v>
      </c>
      <c r="D23" s="6">
        <v>0.08</v>
      </c>
      <c r="E23" s="30"/>
      <c r="F23" s="30"/>
      <c r="G23" s="30"/>
      <c r="H23" s="30"/>
      <c r="I23" s="30"/>
      <c r="J23" s="30"/>
      <c r="K23" s="31"/>
    </row>
    <row r="24" spans="1:12">
      <c r="A24" s="244" t="s">
        <v>60</v>
      </c>
      <c r="B24" s="35" t="s">
        <v>59</v>
      </c>
      <c r="C24" s="42">
        <v>9</v>
      </c>
      <c r="D24" s="40">
        <v>8</v>
      </c>
      <c r="E24" s="30"/>
      <c r="F24" s="30"/>
      <c r="G24" s="30"/>
      <c r="H24" s="30"/>
      <c r="I24" s="30"/>
      <c r="J24" s="30"/>
      <c r="K24" s="31"/>
    </row>
    <row r="25" spans="1:12" ht="38">
      <c r="A25" s="244" t="s">
        <v>61</v>
      </c>
      <c r="B25" s="35" t="s">
        <v>62</v>
      </c>
      <c r="C25" s="81" t="s">
        <v>140</v>
      </c>
      <c r="D25" s="82" t="s">
        <v>171</v>
      </c>
      <c r="E25" s="30"/>
      <c r="F25" s="30"/>
      <c r="G25" s="30"/>
      <c r="H25" s="30"/>
      <c r="I25" s="30"/>
      <c r="J25" s="30"/>
      <c r="K25" s="31"/>
    </row>
    <row r="26" spans="1:12">
      <c r="A26" s="245" t="s">
        <v>63</v>
      </c>
      <c r="B26" s="113" t="s">
        <v>64</v>
      </c>
      <c r="C26" s="219"/>
      <c r="D26" s="221"/>
      <c r="E26" s="221"/>
      <c r="F26" s="221"/>
      <c r="G26" s="221"/>
      <c r="H26" s="221"/>
      <c r="I26" s="221"/>
      <c r="J26" s="221"/>
      <c r="K26" s="222"/>
    </row>
    <row r="27" spans="1:12" ht="19">
      <c r="A27" s="244" t="s">
        <v>97</v>
      </c>
      <c r="B27" s="44" t="s">
        <v>9</v>
      </c>
      <c r="C27" s="223" t="s">
        <v>119</v>
      </c>
      <c r="D27" s="224" t="s">
        <v>120</v>
      </c>
      <c r="E27" s="224" t="s">
        <v>120</v>
      </c>
      <c r="F27" s="224" t="s">
        <v>121</v>
      </c>
      <c r="G27" s="224" t="s">
        <v>122</v>
      </c>
      <c r="H27" s="224" t="s">
        <v>124</v>
      </c>
      <c r="I27" s="225" t="s">
        <v>123</v>
      </c>
      <c r="J27" s="226" t="s">
        <v>125</v>
      </c>
      <c r="K27" s="225" t="s">
        <v>125</v>
      </c>
    </row>
    <row r="28" spans="1:12">
      <c r="A28" s="244" t="s">
        <v>70</v>
      </c>
      <c r="B28" s="35" t="s">
        <v>72</v>
      </c>
      <c r="C28" s="234" t="s">
        <v>116</v>
      </c>
      <c r="D28" s="94" t="s">
        <v>116</v>
      </c>
      <c r="E28" s="94" t="s">
        <v>116</v>
      </c>
      <c r="F28" s="94" t="s">
        <v>116</v>
      </c>
      <c r="G28" s="94" t="s">
        <v>116</v>
      </c>
      <c r="H28" s="94" t="s">
        <v>116</v>
      </c>
      <c r="I28" s="95" t="s">
        <v>116</v>
      </c>
      <c r="J28" s="235" t="s">
        <v>116</v>
      </c>
      <c r="K28" s="236" t="s">
        <v>116</v>
      </c>
    </row>
    <row r="29" spans="1:12">
      <c r="A29" s="244" t="s">
        <v>69</v>
      </c>
      <c r="B29" s="35" t="s">
        <v>71</v>
      </c>
      <c r="C29" s="12">
        <v>5400</v>
      </c>
      <c r="D29" s="62">
        <v>10800</v>
      </c>
      <c r="E29" s="7">
        <v>2200</v>
      </c>
      <c r="F29" s="7">
        <v>21600</v>
      </c>
      <c r="G29" s="7">
        <v>38500</v>
      </c>
      <c r="H29" s="7">
        <v>5400</v>
      </c>
      <c r="I29" s="17">
        <v>47300</v>
      </c>
      <c r="J29" s="186"/>
      <c r="K29" s="187"/>
      <c r="L29" s="3"/>
    </row>
    <row r="30" spans="1:12">
      <c r="A30" s="245" t="s">
        <v>102</v>
      </c>
      <c r="B30" s="114" t="s">
        <v>103</v>
      </c>
      <c r="C30" s="227"/>
      <c r="D30" s="228"/>
      <c r="E30" s="228"/>
      <c r="F30" s="228"/>
      <c r="G30" s="228"/>
      <c r="H30" s="228"/>
      <c r="I30" s="229"/>
      <c r="J30" s="220"/>
      <c r="K30" s="229"/>
    </row>
    <row r="31" spans="1:12">
      <c r="A31" s="244" t="s">
        <v>104</v>
      </c>
      <c r="B31" s="59" t="s">
        <v>105</v>
      </c>
      <c r="C31" s="65">
        <v>8</v>
      </c>
      <c r="D31" s="66">
        <v>8</v>
      </c>
      <c r="E31" s="66">
        <v>9</v>
      </c>
      <c r="F31" s="66">
        <v>8</v>
      </c>
      <c r="G31" s="66">
        <v>9</v>
      </c>
      <c r="H31" s="66">
        <v>8</v>
      </c>
      <c r="I31" s="67">
        <v>9</v>
      </c>
      <c r="J31" s="122">
        <v>9</v>
      </c>
      <c r="K31" s="67">
        <v>8</v>
      </c>
    </row>
    <row r="32" spans="1:12">
      <c r="A32" s="244" t="s">
        <v>106</v>
      </c>
      <c r="B32" s="59" t="s">
        <v>57</v>
      </c>
      <c r="C32" s="37">
        <v>0.08</v>
      </c>
      <c r="D32" s="6">
        <v>0.08</v>
      </c>
      <c r="E32" s="6">
        <v>0.1</v>
      </c>
      <c r="F32" s="6">
        <v>0.08</v>
      </c>
      <c r="G32" s="6">
        <v>0.1</v>
      </c>
      <c r="H32" s="6">
        <v>0.08</v>
      </c>
      <c r="I32" s="38">
        <v>0.1</v>
      </c>
      <c r="J32" s="118">
        <v>0.08</v>
      </c>
      <c r="K32" s="38">
        <v>0.1</v>
      </c>
    </row>
    <row r="33" spans="1:11">
      <c r="A33" s="245" t="s">
        <v>98</v>
      </c>
      <c r="B33" s="114" t="s">
        <v>99</v>
      </c>
      <c r="C33" s="227"/>
      <c r="D33" s="228"/>
      <c r="E33" s="228"/>
      <c r="F33" s="228"/>
      <c r="G33" s="228"/>
      <c r="H33" s="228"/>
      <c r="I33" s="229"/>
      <c r="J33" s="220"/>
      <c r="K33" s="229"/>
    </row>
    <row r="34" spans="1:11">
      <c r="A34" s="244" t="s">
        <v>101</v>
      </c>
      <c r="B34" s="59" t="s">
        <v>100</v>
      </c>
      <c r="C34" s="230" t="s">
        <v>107</v>
      </c>
      <c r="D34" s="231" t="s">
        <v>12</v>
      </c>
      <c r="E34" s="231" t="s">
        <v>83</v>
      </c>
      <c r="F34" s="231" t="s">
        <v>19</v>
      </c>
      <c r="G34" s="231" t="s">
        <v>15</v>
      </c>
      <c r="H34" s="231" t="s">
        <v>108</v>
      </c>
      <c r="I34" s="232" t="s">
        <v>20</v>
      </c>
      <c r="J34" s="233" t="s">
        <v>112</v>
      </c>
      <c r="K34" s="232" t="s">
        <v>14</v>
      </c>
    </row>
    <row r="35" spans="1:11">
      <c r="A35" s="245" t="s">
        <v>109</v>
      </c>
      <c r="B35" s="114" t="s">
        <v>110</v>
      </c>
      <c r="C35" s="69"/>
      <c r="D35" s="70"/>
      <c r="E35" s="70"/>
      <c r="F35" s="70"/>
      <c r="G35" s="70"/>
      <c r="H35" s="70"/>
      <c r="I35" s="68"/>
      <c r="J35" s="220"/>
      <c r="K35" s="229"/>
    </row>
    <row r="36" spans="1:11" ht="19">
      <c r="A36" s="182" t="s">
        <v>164</v>
      </c>
      <c r="B36" s="168" t="s">
        <v>163</v>
      </c>
      <c r="C36" s="112"/>
      <c r="D36" s="106"/>
      <c r="E36" s="106"/>
      <c r="F36" s="106"/>
      <c r="G36" s="106"/>
      <c r="H36" s="106"/>
      <c r="I36" s="185"/>
      <c r="J36" s="9">
        <v>-1080</v>
      </c>
      <c r="K36" s="22">
        <v>-1100</v>
      </c>
    </row>
    <row r="37" spans="1:11" ht="39" thickBot="1">
      <c r="A37" s="244" t="s">
        <v>111</v>
      </c>
      <c r="B37" s="60" t="s">
        <v>154</v>
      </c>
      <c r="C37" s="71"/>
      <c r="D37" s="72"/>
      <c r="E37" s="72"/>
      <c r="F37" s="72"/>
      <c r="G37" s="72"/>
      <c r="H37" s="72"/>
      <c r="I37" s="124"/>
      <c r="J37" s="123" t="s">
        <v>113</v>
      </c>
      <c r="K37" s="73" t="s">
        <v>114</v>
      </c>
    </row>
    <row r="38" spans="1:11">
      <c r="B38" s="128" t="s">
        <v>167</v>
      </c>
    </row>
    <row r="39" spans="1:11">
      <c r="B39" s="128" t="s">
        <v>170</v>
      </c>
    </row>
  </sheetData>
  <phoneticPr fontId="2"/>
  <pageMargins left="0.7" right="0.7" top="0.75" bottom="0.75" header="0.3" footer="0.3"/>
  <ignoredErrors>
    <ignoredError sqref="C17 D2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N40"/>
  <sheetViews>
    <sheetView workbookViewId="0">
      <selection activeCell="B1" sqref="B1"/>
    </sheetView>
  </sheetViews>
  <sheetFormatPr baseColWidth="10" defaultRowHeight="18"/>
  <cols>
    <col min="1" max="1" width="8" style="182" bestFit="1" customWidth="1"/>
    <col min="2" max="2" width="39.33203125" style="128" customWidth="1"/>
    <col min="3" max="13" width="15.83203125" style="128" customWidth="1"/>
    <col min="14" max="16384" width="10.83203125" style="128"/>
  </cols>
  <sheetData>
    <row r="1" spans="1:10" ht="19" thickBot="1">
      <c r="B1" s="246" t="s">
        <v>177</v>
      </c>
      <c r="I1" s="129"/>
      <c r="J1" s="129"/>
    </row>
    <row r="2" spans="1:10">
      <c r="A2" s="182" t="s">
        <v>33</v>
      </c>
      <c r="B2" s="128" t="s">
        <v>94</v>
      </c>
      <c r="C2" s="130" t="s">
        <v>76</v>
      </c>
      <c r="D2" s="131"/>
      <c r="E2" s="131"/>
      <c r="F2" s="131"/>
      <c r="G2" s="131"/>
      <c r="H2" s="131"/>
      <c r="I2" s="131"/>
      <c r="J2" s="132"/>
    </row>
    <row r="3" spans="1:10">
      <c r="A3" s="182" t="s">
        <v>34</v>
      </c>
      <c r="B3" s="129" t="s">
        <v>31</v>
      </c>
      <c r="C3" s="133" t="s">
        <v>117</v>
      </c>
      <c r="D3" s="134"/>
      <c r="E3" s="134"/>
      <c r="F3" s="134"/>
      <c r="G3" s="134"/>
      <c r="H3" s="134"/>
      <c r="I3" s="134"/>
      <c r="J3" s="135"/>
    </row>
    <row r="4" spans="1:10">
      <c r="A4" s="182" t="s">
        <v>35</v>
      </c>
      <c r="B4" s="129" t="s">
        <v>3</v>
      </c>
      <c r="C4" s="133" t="s">
        <v>96</v>
      </c>
      <c r="D4" s="134"/>
      <c r="E4" s="134"/>
      <c r="F4" s="134"/>
      <c r="G4" s="134"/>
      <c r="H4" s="134"/>
      <c r="I4" s="134"/>
      <c r="J4" s="135"/>
    </row>
    <row r="5" spans="1:10">
      <c r="A5" s="182" t="s">
        <v>39</v>
      </c>
      <c r="B5" s="129" t="s">
        <v>28</v>
      </c>
      <c r="C5" s="133" t="s">
        <v>29</v>
      </c>
      <c r="D5" s="134"/>
      <c r="E5" s="134"/>
      <c r="F5" s="134"/>
      <c r="G5" s="134"/>
      <c r="H5" s="134"/>
      <c r="I5" s="134"/>
      <c r="J5" s="135"/>
    </row>
    <row r="6" spans="1:10">
      <c r="A6" s="182" t="s">
        <v>37</v>
      </c>
      <c r="B6" s="129" t="s">
        <v>5</v>
      </c>
      <c r="C6" s="133" t="s">
        <v>95</v>
      </c>
      <c r="D6" s="134"/>
      <c r="E6" s="134"/>
      <c r="F6" s="134"/>
      <c r="G6" s="134"/>
      <c r="H6" s="134"/>
      <c r="I6" s="134"/>
      <c r="J6" s="135"/>
    </row>
    <row r="7" spans="1:10">
      <c r="A7" s="182" t="s">
        <v>174</v>
      </c>
      <c r="B7" s="129" t="s">
        <v>175</v>
      </c>
      <c r="C7" s="133" t="s">
        <v>176</v>
      </c>
      <c r="D7" s="134"/>
      <c r="E7" s="134"/>
      <c r="F7" s="134"/>
      <c r="G7" s="134"/>
      <c r="H7" s="134"/>
      <c r="I7" s="134"/>
      <c r="J7" s="135"/>
    </row>
    <row r="8" spans="1:10">
      <c r="A8" s="182" t="s">
        <v>32</v>
      </c>
      <c r="B8" s="136" t="s">
        <v>40</v>
      </c>
      <c r="C8" s="137" t="s">
        <v>118</v>
      </c>
      <c r="D8" s="134"/>
      <c r="E8" s="134"/>
      <c r="F8" s="134"/>
      <c r="G8" s="134"/>
      <c r="H8" s="134"/>
      <c r="I8" s="134"/>
      <c r="J8" s="135"/>
    </row>
    <row r="9" spans="1:10">
      <c r="A9" s="182" t="s">
        <v>54</v>
      </c>
      <c r="B9" s="191" t="s">
        <v>56</v>
      </c>
      <c r="C9" s="190" t="s">
        <v>116</v>
      </c>
      <c r="D9" s="134"/>
      <c r="E9" s="134"/>
      <c r="F9" s="134"/>
      <c r="G9" s="134"/>
      <c r="H9" s="134"/>
      <c r="I9" s="134"/>
      <c r="J9" s="135"/>
    </row>
    <row r="10" spans="1:10">
      <c r="A10" s="138" t="s">
        <v>147</v>
      </c>
      <c r="B10" s="139" t="s">
        <v>160</v>
      </c>
      <c r="C10" s="213"/>
      <c r="D10" s="134"/>
      <c r="E10" s="134"/>
      <c r="F10" s="134"/>
      <c r="G10" s="134"/>
      <c r="H10" s="134"/>
      <c r="I10" s="134"/>
      <c r="J10" s="135"/>
    </row>
    <row r="11" spans="1:10">
      <c r="A11" s="140" t="s">
        <v>155</v>
      </c>
      <c r="B11" s="141" t="s">
        <v>161</v>
      </c>
      <c r="C11" s="177">
        <f>J37</f>
        <v>-3300</v>
      </c>
      <c r="D11" s="134"/>
      <c r="E11" s="134"/>
      <c r="F11" s="134"/>
      <c r="G11" s="134"/>
      <c r="H11" s="134"/>
      <c r="I11" s="134"/>
      <c r="J11" s="135"/>
    </row>
    <row r="12" spans="1:10">
      <c r="A12" s="140" t="s">
        <v>162</v>
      </c>
      <c r="B12" s="141" t="s">
        <v>16</v>
      </c>
      <c r="C12" s="177">
        <f>ROUND(C11*10/110,0)</f>
        <v>-300</v>
      </c>
      <c r="D12" s="134"/>
      <c r="E12" s="134"/>
      <c r="F12" s="134"/>
      <c r="G12" s="134"/>
      <c r="H12" s="134"/>
      <c r="I12" s="134"/>
      <c r="J12" s="135"/>
    </row>
    <row r="13" spans="1:10" ht="18" customHeight="1">
      <c r="A13" s="140" t="s">
        <v>156</v>
      </c>
      <c r="B13" s="141" t="s">
        <v>159</v>
      </c>
      <c r="C13" s="147">
        <v>9</v>
      </c>
      <c r="D13" s="134"/>
      <c r="E13" s="134"/>
      <c r="F13" s="134"/>
      <c r="G13" s="134"/>
      <c r="H13" s="134"/>
      <c r="I13" s="134"/>
      <c r="J13" s="135"/>
    </row>
    <row r="14" spans="1:10" ht="18" customHeight="1">
      <c r="A14" s="140" t="s">
        <v>157</v>
      </c>
      <c r="B14" s="141" t="s">
        <v>158</v>
      </c>
      <c r="C14" s="178">
        <v>0.1</v>
      </c>
      <c r="D14" s="134"/>
      <c r="E14" s="134"/>
      <c r="F14" s="134"/>
      <c r="G14" s="134"/>
      <c r="H14" s="134"/>
      <c r="I14" s="134"/>
      <c r="J14" s="135"/>
    </row>
    <row r="15" spans="1:10">
      <c r="A15" s="183" t="s">
        <v>45</v>
      </c>
      <c r="B15" s="139" t="s">
        <v>46</v>
      </c>
      <c r="C15" s="213"/>
      <c r="D15" s="134"/>
      <c r="E15" s="134"/>
      <c r="F15" s="134"/>
      <c r="G15" s="134"/>
      <c r="H15" s="134"/>
      <c r="I15" s="134"/>
      <c r="J15" s="135"/>
    </row>
    <row r="16" spans="1:10">
      <c r="A16" s="182" t="s">
        <v>47</v>
      </c>
      <c r="B16" s="141" t="s">
        <v>46</v>
      </c>
      <c r="C16" s="142">
        <f>SUM(C21,D21,C11)</f>
        <v>127900</v>
      </c>
      <c r="D16" s="134"/>
      <c r="E16" s="134"/>
      <c r="F16" s="134"/>
      <c r="G16" s="134"/>
      <c r="H16" s="134"/>
      <c r="I16" s="134"/>
      <c r="J16" s="135"/>
    </row>
    <row r="17" spans="1:14" ht="19">
      <c r="A17" s="182" t="s">
        <v>165</v>
      </c>
      <c r="B17" s="144" t="s">
        <v>166</v>
      </c>
      <c r="C17" s="142">
        <f>C11</f>
        <v>-3300</v>
      </c>
      <c r="D17" s="134"/>
      <c r="E17" s="134"/>
      <c r="F17" s="134"/>
      <c r="G17" s="134"/>
      <c r="H17" s="134"/>
      <c r="I17" s="134"/>
      <c r="J17" s="135"/>
    </row>
    <row r="18" spans="1:14">
      <c r="A18" s="182" t="s">
        <v>48</v>
      </c>
      <c r="B18" s="141" t="s">
        <v>49</v>
      </c>
      <c r="C18" s="142">
        <f>C16-C19</f>
        <v>117000</v>
      </c>
      <c r="D18" s="134"/>
      <c r="E18" s="134"/>
      <c r="F18" s="134"/>
      <c r="G18" s="134"/>
      <c r="H18" s="134"/>
      <c r="I18" s="134"/>
      <c r="J18" s="135"/>
    </row>
    <row r="19" spans="1:14">
      <c r="A19" s="182" t="s">
        <v>50</v>
      </c>
      <c r="B19" s="141" t="s">
        <v>51</v>
      </c>
      <c r="C19" s="142">
        <f>SUM(C22,D22,C12)</f>
        <v>10900</v>
      </c>
      <c r="D19" s="134"/>
      <c r="E19" s="134"/>
      <c r="F19" s="134"/>
      <c r="G19" s="134"/>
      <c r="H19" s="134"/>
      <c r="I19" s="134"/>
      <c r="J19" s="135"/>
      <c r="N19" s="136"/>
    </row>
    <row r="20" spans="1:14">
      <c r="A20" s="183" t="s">
        <v>52</v>
      </c>
      <c r="B20" s="143" t="s">
        <v>53</v>
      </c>
      <c r="C20" s="213"/>
      <c r="D20" s="214"/>
      <c r="E20" s="134"/>
      <c r="F20" s="134"/>
      <c r="G20" s="134"/>
      <c r="H20" s="134"/>
      <c r="I20" s="134"/>
      <c r="J20" s="135"/>
    </row>
    <row r="21" spans="1:14" ht="19">
      <c r="A21" s="182" t="s">
        <v>55</v>
      </c>
      <c r="B21" s="144" t="s">
        <v>153</v>
      </c>
      <c r="C21" s="145">
        <f>E30+G30+I30</f>
        <v>88000</v>
      </c>
      <c r="D21" s="146">
        <f>SUM(C30:D30,F30,H30)</f>
        <v>43200</v>
      </c>
      <c r="E21" s="134"/>
      <c r="F21" s="134"/>
      <c r="G21" s="134"/>
      <c r="H21" s="134"/>
      <c r="I21" s="134"/>
      <c r="J21" s="135"/>
    </row>
    <row r="22" spans="1:14">
      <c r="A22" s="182" t="s">
        <v>84</v>
      </c>
      <c r="B22" s="141" t="s">
        <v>16</v>
      </c>
      <c r="C22" s="149">
        <f>ROUND(C21*10/110,0)</f>
        <v>8000</v>
      </c>
      <c r="D22" s="150">
        <f>ROUND(D21*8/108,0)</f>
        <v>3200</v>
      </c>
      <c r="E22" s="134"/>
      <c r="F22" s="134"/>
      <c r="G22" s="134"/>
      <c r="H22" s="134"/>
      <c r="I22" s="134"/>
      <c r="J22" s="135"/>
    </row>
    <row r="23" spans="1:14">
      <c r="A23" s="182" t="s">
        <v>148</v>
      </c>
      <c r="B23" s="141" t="s">
        <v>149</v>
      </c>
      <c r="C23" s="151" t="s">
        <v>151</v>
      </c>
      <c r="D23" s="152" t="s">
        <v>150</v>
      </c>
      <c r="E23" s="134"/>
      <c r="F23" s="134"/>
      <c r="G23" s="134"/>
      <c r="H23" s="134"/>
      <c r="I23" s="134"/>
      <c r="J23" s="135"/>
    </row>
    <row r="24" spans="1:14">
      <c r="A24" s="182" t="s">
        <v>58</v>
      </c>
      <c r="B24" s="141" t="s">
        <v>57</v>
      </c>
      <c r="C24" s="153">
        <v>0.1</v>
      </c>
      <c r="D24" s="154">
        <v>0.08</v>
      </c>
      <c r="E24" s="134"/>
      <c r="F24" s="134"/>
      <c r="G24" s="134"/>
      <c r="H24" s="134"/>
      <c r="I24" s="134"/>
      <c r="J24" s="135"/>
    </row>
    <row r="25" spans="1:14">
      <c r="A25" s="182" t="s">
        <v>60</v>
      </c>
      <c r="B25" s="141" t="s">
        <v>59</v>
      </c>
      <c r="C25" s="147">
        <v>9</v>
      </c>
      <c r="D25" s="148">
        <v>8</v>
      </c>
      <c r="E25" s="134"/>
      <c r="F25" s="134"/>
      <c r="G25" s="134"/>
      <c r="H25" s="134"/>
      <c r="I25" s="134"/>
      <c r="J25" s="135"/>
    </row>
    <row r="26" spans="1:14" ht="38">
      <c r="A26" s="182" t="s">
        <v>61</v>
      </c>
      <c r="B26" s="141" t="s">
        <v>62</v>
      </c>
      <c r="C26" s="81" t="s">
        <v>140</v>
      </c>
      <c r="D26" s="82" t="s">
        <v>171</v>
      </c>
      <c r="E26" s="134"/>
      <c r="F26" s="134"/>
      <c r="G26" s="134"/>
      <c r="H26" s="134"/>
      <c r="I26" s="134"/>
      <c r="J26" s="135"/>
    </row>
    <row r="27" spans="1:14">
      <c r="A27" s="183" t="s">
        <v>63</v>
      </c>
      <c r="B27" s="143" t="s">
        <v>64</v>
      </c>
      <c r="C27" s="213"/>
      <c r="D27" s="214"/>
      <c r="E27" s="214"/>
      <c r="F27" s="214"/>
      <c r="G27" s="214"/>
      <c r="H27" s="214"/>
      <c r="I27" s="214"/>
      <c r="J27" s="208"/>
    </row>
    <row r="28" spans="1:14" ht="19">
      <c r="A28" s="182" t="s">
        <v>97</v>
      </c>
      <c r="B28" s="144" t="s">
        <v>9</v>
      </c>
      <c r="C28" s="215" t="s">
        <v>119</v>
      </c>
      <c r="D28" s="216" t="s">
        <v>120</v>
      </c>
      <c r="E28" s="216" t="s">
        <v>120</v>
      </c>
      <c r="F28" s="216" t="s">
        <v>121</v>
      </c>
      <c r="G28" s="216" t="s">
        <v>122</v>
      </c>
      <c r="H28" s="216" t="s">
        <v>124</v>
      </c>
      <c r="I28" s="217" t="s">
        <v>123</v>
      </c>
      <c r="J28" s="218" t="s">
        <v>125</v>
      </c>
    </row>
    <row r="29" spans="1:14">
      <c r="A29" s="182" t="s">
        <v>70</v>
      </c>
      <c r="B29" s="141" t="s">
        <v>72</v>
      </c>
      <c r="C29" s="147" t="s">
        <v>116</v>
      </c>
      <c r="D29" s="148" t="s">
        <v>116</v>
      </c>
      <c r="E29" s="148" t="s">
        <v>116</v>
      </c>
      <c r="F29" s="148" t="s">
        <v>116</v>
      </c>
      <c r="G29" s="148" t="s">
        <v>116</v>
      </c>
      <c r="H29" s="148" t="s">
        <v>116</v>
      </c>
      <c r="I29" s="158" t="s">
        <v>116</v>
      </c>
      <c r="J29" s="192" t="s">
        <v>116</v>
      </c>
    </row>
    <row r="30" spans="1:14">
      <c r="A30" s="182" t="s">
        <v>69</v>
      </c>
      <c r="B30" s="141" t="s">
        <v>71</v>
      </c>
      <c r="C30" s="145">
        <v>5400</v>
      </c>
      <c r="D30" s="146">
        <v>10800</v>
      </c>
      <c r="E30" s="155">
        <v>2200</v>
      </c>
      <c r="F30" s="155">
        <v>21600</v>
      </c>
      <c r="G30" s="155">
        <v>38500</v>
      </c>
      <c r="H30" s="155">
        <v>5400</v>
      </c>
      <c r="I30" s="156">
        <v>47300</v>
      </c>
      <c r="J30" s="184"/>
      <c r="K30" s="157"/>
    </row>
    <row r="31" spans="1:14">
      <c r="A31" s="183" t="s">
        <v>102</v>
      </c>
      <c r="B31" s="159" t="s">
        <v>103</v>
      </c>
      <c r="C31" s="205"/>
      <c r="D31" s="206"/>
      <c r="E31" s="206"/>
      <c r="F31" s="206"/>
      <c r="G31" s="206"/>
      <c r="H31" s="206"/>
      <c r="I31" s="207"/>
      <c r="J31" s="208"/>
    </row>
    <row r="32" spans="1:14">
      <c r="A32" s="182" t="s">
        <v>104</v>
      </c>
      <c r="B32" s="160" t="s">
        <v>105</v>
      </c>
      <c r="C32" s="161">
        <v>8</v>
      </c>
      <c r="D32" s="162">
        <v>8</v>
      </c>
      <c r="E32" s="162">
        <v>9</v>
      </c>
      <c r="F32" s="162">
        <v>8</v>
      </c>
      <c r="G32" s="162">
        <v>9</v>
      </c>
      <c r="H32" s="162">
        <v>8</v>
      </c>
      <c r="I32" s="163">
        <v>9</v>
      </c>
      <c r="J32" s="164">
        <v>9</v>
      </c>
    </row>
    <row r="33" spans="1:10">
      <c r="A33" s="182" t="s">
        <v>106</v>
      </c>
      <c r="B33" s="160" t="s">
        <v>57</v>
      </c>
      <c r="C33" s="153">
        <v>0.08</v>
      </c>
      <c r="D33" s="154">
        <v>0.08</v>
      </c>
      <c r="E33" s="154">
        <v>0.1</v>
      </c>
      <c r="F33" s="154">
        <v>0.08</v>
      </c>
      <c r="G33" s="154">
        <v>0.1</v>
      </c>
      <c r="H33" s="154">
        <v>0.08</v>
      </c>
      <c r="I33" s="165">
        <v>0.1</v>
      </c>
      <c r="J33" s="166">
        <v>0.1</v>
      </c>
    </row>
    <row r="34" spans="1:10">
      <c r="A34" s="183" t="s">
        <v>98</v>
      </c>
      <c r="B34" s="159" t="s">
        <v>99</v>
      </c>
      <c r="C34" s="205"/>
      <c r="D34" s="206"/>
      <c r="E34" s="206"/>
      <c r="F34" s="206"/>
      <c r="G34" s="206"/>
      <c r="H34" s="206"/>
      <c r="I34" s="207"/>
      <c r="J34" s="167"/>
    </row>
    <row r="35" spans="1:10">
      <c r="A35" s="182" t="s">
        <v>101</v>
      </c>
      <c r="B35" s="160" t="s">
        <v>100</v>
      </c>
      <c r="C35" s="209" t="s">
        <v>107</v>
      </c>
      <c r="D35" s="210" t="s">
        <v>12</v>
      </c>
      <c r="E35" s="210" t="s">
        <v>83</v>
      </c>
      <c r="F35" s="210" t="s">
        <v>19</v>
      </c>
      <c r="G35" s="210" t="s">
        <v>15</v>
      </c>
      <c r="H35" s="210" t="s">
        <v>108</v>
      </c>
      <c r="I35" s="211" t="s">
        <v>20</v>
      </c>
      <c r="J35" s="212"/>
    </row>
    <row r="36" spans="1:10">
      <c r="A36" s="183" t="s">
        <v>109</v>
      </c>
      <c r="B36" s="159" t="s">
        <v>110</v>
      </c>
      <c r="C36" s="169"/>
      <c r="D36" s="170"/>
      <c r="E36" s="170"/>
      <c r="F36" s="170"/>
      <c r="G36" s="170"/>
      <c r="H36" s="170"/>
      <c r="I36" s="171"/>
      <c r="J36" s="208"/>
    </row>
    <row r="37" spans="1:10" ht="19">
      <c r="A37" s="182" t="s">
        <v>164</v>
      </c>
      <c r="B37" s="168" t="s">
        <v>163</v>
      </c>
      <c r="C37" s="179"/>
      <c r="D37" s="180"/>
      <c r="E37" s="180"/>
      <c r="F37" s="180"/>
      <c r="G37" s="180"/>
      <c r="H37" s="180"/>
      <c r="I37" s="181"/>
      <c r="J37" s="172">
        <v>-3300</v>
      </c>
    </row>
    <row r="38" spans="1:10" ht="39" thickBot="1">
      <c r="A38" s="182" t="s">
        <v>111</v>
      </c>
      <c r="B38" s="168" t="s">
        <v>154</v>
      </c>
      <c r="C38" s="173"/>
      <c r="D38" s="174"/>
      <c r="E38" s="174"/>
      <c r="F38" s="174"/>
      <c r="G38" s="174"/>
      <c r="H38" s="174"/>
      <c r="I38" s="175"/>
      <c r="J38" s="176" t="s">
        <v>115</v>
      </c>
    </row>
    <row r="39" spans="1:10">
      <c r="B39" s="128" t="s">
        <v>167</v>
      </c>
    </row>
    <row r="40" spans="1:10">
      <c r="B40" s="128" t="s">
        <v>170</v>
      </c>
    </row>
  </sheetData>
  <phoneticPr fontId="2"/>
  <pageMargins left="0.7" right="0.7" top="0.75" bottom="0.75" header="0.3" footer="0.3"/>
  <ignoredErrors>
    <ignoredError sqref="D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S32"/>
  <sheetViews>
    <sheetView workbookViewId="0">
      <selection activeCell="B1" sqref="B1"/>
    </sheetView>
  </sheetViews>
  <sheetFormatPr baseColWidth="10" defaultRowHeight="18"/>
  <cols>
    <col min="1" max="1" width="8" style="244" bestFit="1" customWidth="1"/>
    <col min="2" max="2" width="32.33203125" customWidth="1"/>
    <col min="3" max="3" width="16.5" bestFit="1" customWidth="1"/>
    <col min="4" max="4" width="12.83203125" customWidth="1"/>
    <col min="5" max="23" width="10.83203125" customWidth="1"/>
  </cols>
  <sheetData>
    <row r="1" spans="1:19">
      <c r="B1" s="246" t="s">
        <v>183</v>
      </c>
    </row>
    <row r="2" spans="1:19" ht="19" thickBot="1">
      <c r="B2" s="46" t="s">
        <v>21</v>
      </c>
    </row>
    <row r="3" spans="1:19">
      <c r="A3" s="244" t="s">
        <v>33</v>
      </c>
      <c r="B3" t="s">
        <v>30</v>
      </c>
      <c r="C3" s="24" t="s">
        <v>76</v>
      </c>
      <c r="D3" s="28"/>
      <c r="E3" s="28"/>
      <c r="F3" s="28"/>
      <c r="G3" s="28"/>
      <c r="H3" s="84"/>
      <c r="I3" s="84"/>
      <c r="J3" s="84"/>
      <c r="K3" s="85"/>
      <c r="L3" s="28"/>
      <c r="M3" s="28"/>
      <c r="N3" s="28"/>
      <c r="O3" s="28"/>
      <c r="P3" s="28"/>
      <c r="Q3" s="28"/>
      <c r="R3" s="28"/>
      <c r="S3" s="29"/>
    </row>
    <row r="4" spans="1:19">
      <c r="A4" s="244" t="s">
        <v>34</v>
      </c>
      <c r="B4" t="s">
        <v>31</v>
      </c>
      <c r="C4" s="25" t="s">
        <v>119</v>
      </c>
      <c r="D4" s="86"/>
      <c r="E4" s="86"/>
      <c r="F4" s="86"/>
      <c r="G4" s="86"/>
      <c r="H4" s="87"/>
      <c r="I4" s="88"/>
      <c r="J4" s="88"/>
      <c r="K4" s="88"/>
      <c r="L4" s="86"/>
      <c r="M4" s="86"/>
      <c r="N4" s="86"/>
      <c r="O4" s="86"/>
      <c r="P4" s="86"/>
      <c r="Q4" s="86"/>
      <c r="R4" s="86"/>
      <c r="S4" s="31"/>
    </row>
    <row r="5" spans="1:19">
      <c r="A5" s="244" t="s">
        <v>35</v>
      </c>
      <c r="B5" t="s">
        <v>3</v>
      </c>
      <c r="C5" s="25" t="s">
        <v>8</v>
      </c>
      <c r="D5" s="86"/>
      <c r="E5" s="86"/>
      <c r="F5" s="86"/>
      <c r="G5" s="86"/>
      <c r="H5" s="86"/>
      <c r="I5" s="86"/>
      <c r="J5" s="86"/>
      <c r="K5" s="86"/>
      <c r="L5" s="86"/>
      <c r="M5" s="86"/>
      <c r="N5" s="86"/>
      <c r="O5" s="86"/>
      <c r="P5" s="86"/>
      <c r="Q5" s="86"/>
      <c r="R5" s="86"/>
      <c r="S5" s="31"/>
    </row>
    <row r="6" spans="1:19">
      <c r="A6" s="244" t="s">
        <v>39</v>
      </c>
      <c r="B6" t="s">
        <v>28</v>
      </c>
      <c r="C6" s="25" t="s">
        <v>29</v>
      </c>
      <c r="D6" s="86"/>
      <c r="E6" s="86"/>
      <c r="F6" s="86"/>
      <c r="G6" s="86"/>
      <c r="H6" s="86"/>
      <c r="I6" s="86"/>
      <c r="J6" s="86"/>
      <c r="K6" s="86"/>
      <c r="L6" s="86"/>
      <c r="M6" s="86"/>
      <c r="N6" s="86"/>
      <c r="O6" s="86"/>
      <c r="P6" s="86"/>
      <c r="Q6" s="86"/>
      <c r="R6" s="86"/>
      <c r="S6" s="31"/>
    </row>
    <row r="7" spans="1:19">
      <c r="A7" s="244" t="s">
        <v>37</v>
      </c>
      <c r="B7" t="s">
        <v>5</v>
      </c>
      <c r="C7" s="25" t="s">
        <v>7</v>
      </c>
      <c r="D7" s="86"/>
      <c r="E7" s="86"/>
      <c r="F7" s="86"/>
      <c r="G7" s="86"/>
      <c r="H7" s="86"/>
      <c r="I7" s="86"/>
      <c r="J7" s="86"/>
      <c r="K7" s="86"/>
      <c r="L7" s="86"/>
      <c r="M7" s="86"/>
      <c r="N7" s="86"/>
      <c r="O7" s="86"/>
      <c r="P7" s="86"/>
      <c r="Q7" s="86"/>
      <c r="R7" s="86"/>
      <c r="S7" s="31"/>
    </row>
    <row r="8" spans="1:19">
      <c r="A8" s="244" t="s">
        <v>32</v>
      </c>
      <c r="B8" t="s">
        <v>40</v>
      </c>
      <c r="C8" s="25" t="s">
        <v>43</v>
      </c>
      <c r="D8" s="86"/>
      <c r="E8" s="86"/>
      <c r="F8" s="86"/>
      <c r="G8" s="86"/>
      <c r="H8" s="86"/>
      <c r="I8" s="86"/>
      <c r="J8" s="86"/>
      <c r="K8" s="86"/>
      <c r="L8" s="86"/>
      <c r="M8" s="86"/>
      <c r="N8" s="86"/>
      <c r="O8" s="86"/>
      <c r="P8" s="86"/>
      <c r="Q8" s="86"/>
      <c r="R8" s="86"/>
      <c r="S8" s="31"/>
    </row>
    <row r="9" spans="1:19">
      <c r="A9" s="244" t="s">
        <v>41</v>
      </c>
      <c r="B9" t="s">
        <v>42</v>
      </c>
      <c r="C9" s="25" t="s">
        <v>44</v>
      </c>
      <c r="D9" s="86"/>
      <c r="E9" s="86"/>
      <c r="F9" s="86"/>
      <c r="G9" s="86"/>
      <c r="H9" s="86"/>
      <c r="I9" s="86"/>
      <c r="J9" s="86"/>
      <c r="K9" s="86"/>
      <c r="L9" s="86"/>
      <c r="M9" s="86"/>
      <c r="N9" s="86"/>
      <c r="O9" s="86"/>
      <c r="P9" s="86"/>
      <c r="Q9" s="86"/>
      <c r="R9" s="86"/>
      <c r="S9" s="31"/>
    </row>
    <row r="10" spans="1:19">
      <c r="A10" s="244" t="s">
        <v>54</v>
      </c>
      <c r="B10" s="105" t="s">
        <v>56</v>
      </c>
      <c r="C10" s="42" t="s">
        <v>142</v>
      </c>
      <c r="D10" s="86"/>
      <c r="E10" s="86"/>
      <c r="F10" s="86"/>
      <c r="G10" s="86"/>
      <c r="H10" s="86"/>
      <c r="I10" s="86"/>
      <c r="J10" s="86"/>
      <c r="K10" s="86"/>
      <c r="L10" s="86"/>
      <c r="M10" s="86"/>
      <c r="N10" s="86"/>
      <c r="O10" s="86"/>
      <c r="P10" s="86"/>
      <c r="Q10" s="86"/>
      <c r="R10" s="86"/>
      <c r="S10" s="31"/>
    </row>
    <row r="11" spans="1:19">
      <c r="A11" s="245" t="s">
        <v>45</v>
      </c>
      <c r="B11" s="89" t="s">
        <v>46</v>
      </c>
      <c r="C11" s="219"/>
      <c r="D11" s="86"/>
      <c r="E11" s="86"/>
      <c r="F11" s="86"/>
      <c r="G11" s="86"/>
      <c r="H11" s="86"/>
      <c r="I11" s="86"/>
      <c r="J11" s="86"/>
      <c r="K11" s="86"/>
      <c r="L11" s="86"/>
      <c r="M11" s="86"/>
      <c r="N11" s="86"/>
      <c r="O11" s="86"/>
      <c r="P11" s="86"/>
      <c r="Q11" s="86"/>
      <c r="R11" s="86"/>
      <c r="S11" s="31"/>
    </row>
    <row r="12" spans="1:19">
      <c r="A12" s="244" t="s">
        <v>47</v>
      </c>
      <c r="B12" s="90" t="s">
        <v>46</v>
      </c>
      <c r="C12" s="26">
        <f>C16+D16</f>
        <v>109200</v>
      </c>
      <c r="D12" s="86"/>
      <c r="E12" s="86"/>
      <c r="F12" s="86"/>
      <c r="G12" s="86"/>
      <c r="H12" s="86"/>
      <c r="I12" s="86"/>
      <c r="J12" s="86"/>
      <c r="K12" s="86"/>
      <c r="L12" s="86"/>
      <c r="M12" s="86"/>
      <c r="N12" s="86"/>
      <c r="O12" s="86"/>
      <c r="P12" s="86"/>
      <c r="Q12" s="86"/>
      <c r="R12" s="86"/>
      <c r="S12" s="31"/>
    </row>
    <row r="13" spans="1:19">
      <c r="A13" s="244" t="s">
        <v>48</v>
      </c>
      <c r="B13" s="90" t="s">
        <v>49</v>
      </c>
      <c r="C13" s="26">
        <f>C12-C14</f>
        <v>100000</v>
      </c>
      <c r="D13" s="86"/>
      <c r="E13" s="86"/>
      <c r="F13" s="86"/>
      <c r="G13" s="86"/>
      <c r="H13" s="86"/>
      <c r="I13" s="86"/>
      <c r="J13" s="86"/>
      <c r="K13" s="86"/>
      <c r="L13" s="86"/>
      <c r="M13" s="86"/>
      <c r="N13" s="86"/>
      <c r="O13" s="86"/>
      <c r="P13" s="86"/>
      <c r="Q13" s="86"/>
      <c r="R13" s="86"/>
      <c r="S13" s="31"/>
    </row>
    <row r="14" spans="1:19">
      <c r="A14" s="244" t="s">
        <v>50</v>
      </c>
      <c r="B14" s="90" t="s">
        <v>51</v>
      </c>
      <c r="C14" s="26">
        <f>C17+D17</f>
        <v>9200</v>
      </c>
      <c r="D14" s="86"/>
      <c r="E14" s="86"/>
      <c r="F14" s="86"/>
      <c r="G14" s="86"/>
      <c r="H14" s="86"/>
      <c r="I14" s="86"/>
      <c r="J14" s="86"/>
      <c r="K14" s="86"/>
      <c r="L14" s="86"/>
      <c r="M14" s="86"/>
      <c r="N14" s="86"/>
      <c r="O14" s="86"/>
      <c r="P14" s="86"/>
      <c r="Q14" s="86"/>
      <c r="R14" s="86"/>
      <c r="S14" s="31"/>
    </row>
    <row r="15" spans="1:19">
      <c r="A15" s="245" t="s">
        <v>52</v>
      </c>
      <c r="B15" s="91" t="s">
        <v>53</v>
      </c>
      <c r="C15" s="219"/>
      <c r="D15" s="221"/>
      <c r="E15" s="86"/>
      <c r="F15" s="86"/>
      <c r="G15" s="86"/>
      <c r="H15" s="86"/>
      <c r="I15" s="86"/>
      <c r="J15" s="86"/>
      <c r="K15" s="86"/>
      <c r="L15" s="86"/>
      <c r="M15" s="86"/>
      <c r="N15" s="86"/>
      <c r="O15" s="86"/>
      <c r="P15" s="86"/>
      <c r="Q15" s="86"/>
      <c r="R15" s="86"/>
      <c r="S15" s="31"/>
    </row>
    <row r="16" spans="1:19" ht="19">
      <c r="A16" s="244" t="s">
        <v>55</v>
      </c>
      <c r="B16" s="92" t="s">
        <v>153</v>
      </c>
      <c r="C16" s="12">
        <f>SUM(D27,M27,Q27)</f>
        <v>66000</v>
      </c>
      <c r="D16" s="55">
        <f>SUM(C27,I27,L27,P27)</f>
        <v>43200</v>
      </c>
      <c r="E16" s="86"/>
      <c r="F16" s="86"/>
      <c r="G16" s="86"/>
      <c r="H16" s="86"/>
      <c r="I16" s="86"/>
      <c r="J16" s="86"/>
      <c r="K16" s="86"/>
      <c r="L16" s="86"/>
      <c r="M16" s="86"/>
      <c r="N16" s="86"/>
      <c r="O16" s="86"/>
      <c r="P16" s="86"/>
      <c r="Q16" s="86"/>
      <c r="R16" s="86"/>
      <c r="S16" s="31"/>
    </row>
    <row r="17" spans="1:19">
      <c r="A17" s="244" t="s">
        <v>84</v>
      </c>
      <c r="B17" s="90" t="s">
        <v>16</v>
      </c>
      <c r="C17" s="50">
        <f>ROUND(C16*10/110,0)</f>
        <v>6000</v>
      </c>
      <c r="D17" s="56">
        <f>ROUND(D16*8/108,0)</f>
        <v>3200</v>
      </c>
      <c r="E17" s="86"/>
      <c r="F17" s="86"/>
      <c r="G17" s="86"/>
      <c r="H17" s="86"/>
      <c r="I17" s="86"/>
      <c r="J17" s="86"/>
      <c r="K17" s="86"/>
      <c r="L17" s="86"/>
      <c r="M17" s="86"/>
      <c r="N17" s="86"/>
      <c r="O17" s="86"/>
      <c r="P17" s="86"/>
      <c r="Q17" s="86"/>
      <c r="R17" s="86"/>
      <c r="S17" s="31"/>
    </row>
    <row r="18" spans="1:19">
      <c r="A18" s="244" t="s">
        <v>148</v>
      </c>
      <c r="B18" s="35" t="s">
        <v>149</v>
      </c>
      <c r="C18" s="125" t="s">
        <v>151</v>
      </c>
      <c r="D18" s="126" t="s">
        <v>150</v>
      </c>
      <c r="E18" s="86"/>
      <c r="F18" s="86"/>
      <c r="G18" s="86"/>
      <c r="H18" s="86"/>
      <c r="I18" s="86"/>
      <c r="J18" s="86"/>
      <c r="K18" s="86"/>
      <c r="L18" s="86"/>
      <c r="M18" s="86"/>
      <c r="N18" s="86"/>
      <c r="O18" s="86"/>
      <c r="P18" s="86"/>
      <c r="Q18" s="86"/>
      <c r="R18" s="86"/>
      <c r="S18" s="31"/>
    </row>
    <row r="19" spans="1:19">
      <c r="A19" s="244" t="s">
        <v>58</v>
      </c>
      <c r="B19" s="90" t="s">
        <v>57</v>
      </c>
      <c r="C19" s="37">
        <v>0.1</v>
      </c>
      <c r="D19" s="57">
        <v>0.08</v>
      </c>
      <c r="E19" s="86"/>
      <c r="F19" s="86"/>
      <c r="G19" s="86"/>
      <c r="H19" s="86"/>
      <c r="I19" s="86"/>
      <c r="J19" s="86"/>
      <c r="K19" s="86"/>
      <c r="L19" s="86"/>
      <c r="M19" s="86"/>
      <c r="N19" s="86"/>
      <c r="O19" s="86"/>
      <c r="P19" s="86"/>
      <c r="Q19" s="86"/>
      <c r="R19" s="86"/>
      <c r="S19" s="31"/>
    </row>
    <row r="20" spans="1:19">
      <c r="A20" s="244" t="s">
        <v>60</v>
      </c>
      <c r="B20" s="90" t="s">
        <v>59</v>
      </c>
      <c r="C20" s="42">
        <v>9</v>
      </c>
      <c r="D20" s="54">
        <v>8</v>
      </c>
      <c r="E20" s="86"/>
      <c r="F20" s="86"/>
      <c r="G20" s="86"/>
      <c r="H20" s="86"/>
      <c r="I20" s="86"/>
      <c r="J20" s="86"/>
      <c r="K20" s="86"/>
      <c r="L20" s="86"/>
      <c r="M20" s="86"/>
      <c r="N20" s="86"/>
      <c r="O20" s="86"/>
      <c r="P20" s="86"/>
      <c r="Q20" s="86"/>
      <c r="R20" s="86"/>
      <c r="S20" s="31"/>
    </row>
    <row r="21" spans="1:19" ht="38">
      <c r="A21" s="244" t="s">
        <v>61</v>
      </c>
      <c r="B21" s="90" t="s">
        <v>62</v>
      </c>
      <c r="C21" s="80" t="s">
        <v>143</v>
      </c>
      <c r="D21" s="58" t="s">
        <v>172</v>
      </c>
      <c r="E21" s="86"/>
      <c r="F21" s="32"/>
      <c r="G21" s="32"/>
      <c r="H21" s="86"/>
      <c r="I21" s="86"/>
      <c r="J21" s="86"/>
      <c r="K21" s="86"/>
      <c r="L21" s="86"/>
      <c r="M21" s="86"/>
      <c r="N21" s="86"/>
      <c r="O21" s="86"/>
      <c r="P21" s="86"/>
      <c r="Q21" s="86"/>
      <c r="R21" s="86"/>
      <c r="S21" s="31"/>
    </row>
    <row r="22" spans="1:19">
      <c r="A22" s="245" t="s">
        <v>63</v>
      </c>
      <c r="B22" s="91" t="s">
        <v>64</v>
      </c>
      <c r="C22" s="219"/>
      <c r="D22" s="221"/>
      <c r="E22" s="221"/>
      <c r="F22" s="221"/>
      <c r="G22" s="221"/>
      <c r="H22" s="221"/>
      <c r="I22" s="221"/>
      <c r="J22" s="221"/>
      <c r="K22" s="221"/>
      <c r="L22" s="221"/>
      <c r="M22" s="221"/>
      <c r="N22" s="221"/>
      <c r="O22" s="221"/>
      <c r="P22" s="221"/>
      <c r="Q22" s="221"/>
      <c r="R22" s="221"/>
      <c r="S22" s="222"/>
    </row>
    <row r="23" spans="1:19" ht="19">
      <c r="A23" s="244" t="s">
        <v>65</v>
      </c>
      <c r="B23" s="92" t="s">
        <v>168</v>
      </c>
      <c r="C23" s="42" t="s">
        <v>144</v>
      </c>
      <c r="D23" s="40" t="s">
        <v>144</v>
      </c>
      <c r="E23" s="40" t="s">
        <v>144</v>
      </c>
      <c r="F23" s="40" t="s">
        <v>144</v>
      </c>
      <c r="G23" s="40" t="s">
        <v>144</v>
      </c>
      <c r="H23" s="45" t="s">
        <v>144</v>
      </c>
      <c r="I23" s="40" t="s">
        <v>24</v>
      </c>
      <c r="J23" s="40" t="s">
        <v>24</v>
      </c>
      <c r="K23" s="45" t="s">
        <v>24</v>
      </c>
      <c r="L23" s="40" t="s">
        <v>26</v>
      </c>
      <c r="M23" s="40" t="s">
        <v>26</v>
      </c>
      <c r="N23" s="40" t="s">
        <v>26</v>
      </c>
      <c r="O23" s="45" t="s">
        <v>26</v>
      </c>
      <c r="P23" s="40" t="s">
        <v>90</v>
      </c>
      <c r="Q23" s="40" t="s">
        <v>90</v>
      </c>
      <c r="R23" s="40" t="s">
        <v>90</v>
      </c>
      <c r="S23" s="45" t="s">
        <v>90</v>
      </c>
    </row>
    <row r="24" spans="1:19" ht="19">
      <c r="A24" s="244" t="s">
        <v>145</v>
      </c>
      <c r="B24" s="92" t="s">
        <v>169</v>
      </c>
      <c r="C24" s="103"/>
      <c r="D24" s="104"/>
      <c r="E24" s="110">
        <v>1</v>
      </c>
      <c r="F24" s="110">
        <v>2</v>
      </c>
      <c r="G24" s="110">
        <v>3</v>
      </c>
      <c r="H24" s="111">
        <v>4</v>
      </c>
      <c r="I24" s="104"/>
      <c r="J24" s="110">
        <v>1</v>
      </c>
      <c r="K24" s="111">
        <v>2</v>
      </c>
      <c r="L24" s="104"/>
      <c r="M24" s="104"/>
      <c r="N24" s="110">
        <v>1</v>
      </c>
      <c r="O24" s="111">
        <v>2</v>
      </c>
      <c r="P24" s="104"/>
      <c r="Q24" s="104"/>
      <c r="R24" s="110">
        <v>1</v>
      </c>
      <c r="S24" s="111">
        <v>2</v>
      </c>
    </row>
    <row r="25" spans="1:19" ht="19">
      <c r="A25" s="244" t="s">
        <v>97</v>
      </c>
      <c r="B25" s="92" t="s">
        <v>9</v>
      </c>
      <c r="C25" s="196"/>
      <c r="D25" s="240"/>
      <c r="E25" s="61" t="s">
        <v>129</v>
      </c>
      <c r="F25" s="61" t="s">
        <v>129</v>
      </c>
      <c r="G25" s="61" t="s">
        <v>129</v>
      </c>
      <c r="H25" s="109" t="s">
        <v>129</v>
      </c>
      <c r="I25" s="196"/>
      <c r="J25" s="61" t="s">
        <v>136</v>
      </c>
      <c r="K25" s="109" t="s">
        <v>136</v>
      </c>
      <c r="L25" s="196"/>
      <c r="M25" s="240"/>
      <c r="N25" s="61" t="s">
        <v>132</v>
      </c>
      <c r="O25" s="109" t="s">
        <v>132</v>
      </c>
      <c r="P25" s="196"/>
      <c r="Q25" s="240"/>
      <c r="R25" s="61" t="s">
        <v>138</v>
      </c>
      <c r="S25" s="109" t="s">
        <v>138</v>
      </c>
    </row>
    <row r="26" spans="1:19">
      <c r="A26" s="244" t="s">
        <v>70</v>
      </c>
      <c r="B26" s="90" t="s">
        <v>72</v>
      </c>
      <c r="C26" s="42" t="s">
        <v>142</v>
      </c>
      <c r="D26" s="40" t="s">
        <v>142</v>
      </c>
      <c r="E26" s="40" t="s">
        <v>142</v>
      </c>
      <c r="F26" s="40" t="s">
        <v>142</v>
      </c>
      <c r="G26" s="40" t="s">
        <v>142</v>
      </c>
      <c r="H26" s="45" t="s">
        <v>142</v>
      </c>
      <c r="I26" s="40" t="s">
        <v>142</v>
      </c>
      <c r="J26" s="40" t="s">
        <v>142</v>
      </c>
      <c r="K26" s="45" t="s">
        <v>142</v>
      </c>
      <c r="L26" s="40" t="s">
        <v>142</v>
      </c>
      <c r="M26" s="40" t="s">
        <v>142</v>
      </c>
      <c r="N26" s="40" t="s">
        <v>142</v>
      </c>
      <c r="O26" s="45" t="s">
        <v>142</v>
      </c>
      <c r="P26" s="40" t="s">
        <v>142</v>
      </c>
      <c r="Q26" s="40" t="s">
        <v>142</v>
      </c>
      <c r="R26" s="40" t="s">
        <v>142</v>
      </c>
      <c r="S26" s="45" t="s">
        <v>142</v>
      </c>
    </row>
    <row r="27" spans="1:19">
      <c r="A27" s="244" t="s">
        <v>69</v>
      </c>
      <c r="B27" s="90" t="s">
        <v>71</v>
      </c>
      <c r="C27" s="12">
        <f>SUM(E27:F27)</f>
        <v>7560</v>
      </c>
      <c r="D27" s="62">
        <f>SUM(G27:H27)</f>
        <v>4400</v>
      </c>
      <c r="E27" s="62">
        <v>5400</v>
      </c>
      <c r="F27" s="62">
        <v>2160</v>
      </c>
      <c r="G27" s="62">
        <v>1100</v>
      </c>
      <c r="H27" s="36">
        <v>3300</v>
      </c>
      <c r="I27" s="62">
        <f>SUM(J27:K27)</f>
        <v>7640</v>
      </c>
      <c r="J27" s="62">
        <v>5400</v>
      </c>
      <c r="K27" s="36">
        <v>2240</v>
      </c>
      <c r="L27" s="62">
        <f>O27</f>
        <v>4600</v>
      </c>
      <c r="M27" s="62">
        <f>N27</f>
        <v>5200</v>
      </c>
      <c r="N27" s="62">
        <v>5200</v>
      </c>
      <c r="O27" s="17">
        <v>4600</v>
      </c>
      <c r="P27" s="62">
        <f>S27</f>
        <v>23400</v>
      </c>
      <c r="Q27" s="62">
        <f>R27</f>
        <v>56400</v>
      </c>
      <c r="R27" s="62">
        <v>56400</v>
      </c>
      <c r="S27" s="22">
        <v>23400</v>
      </c>
    </row>
    <row r="28" spans="1:19">
      <c r="A28" s="245" t="s">
        <v>102</v>
      </c>
      <c r="B28" s="96" t="s">
        <v>103</v>
      </c>
      <c r="C28" s="227"/>
      <c r="D28" s="228"/>
      <c r="E28" s="228"/>
      <c r="F28" s="228"/>
      <c r="G28" s="228"/>
      <c r="H28" s="229"/>
      <c r="I28" s="228"/>
      <c r="J28" s="228"/>
      <c r="K28" s="229"/>
      <c r="L28" s="228"/>
      <c r="M28" s="228"/>
      <c r="N28" s="228"/>
      <c r="O28" s="229"/>
      <c r="P28" s="228"/>
      <c r="Q28" s="228"/>
      <c r="R28" s="228"/>
      <c r="S28" s="229"/>
    </row>
    <row r="29" spans="1:19">
      <c r="A29" s="244" t="s">
        <v>104</v>
      </c>
      <c r="B29" s="97" t="s">
        <v>105</v>
      </c>
      <c r="C29" s="65">
        <v>8</v>
      </c>
      <c r="D29" s="66">
        <v>9</v>
      </c>
      <c r="E29" s="66">
        <v>8</v>
      </c>
      <c r="F29" s="66">
        <v>8</v>
      </c>
      <c r="G29" s="66">
        <v>9</v>
      </c>
      <c r="H29" s="67">
        <v>9</v>
      </c>
      <c r="I29" s="66">
        <v>8</v>
      </c>
      <c r="J29" s="66">
        <v>8</v>
      </c>
      <c r="K29" s="67">
        <v>8</v>
      </c>
      <c r="L29" s="66">
        <v>8</v>
      </c>
      <c r="M29" s="66">
        <v>9</v>
      </c>
      <c r="N29" s="66">
        <v>9</v>
      </c>
      <c r="O29" s="67">
        <v>8</v>
      </c>
      <c r="P29" s="66">
        <v>8</v>
      </c>
      <c r="Q29" s="66">
        <v>9</v>
      </c>
      <c r="R29" s="66">
        <v>9</v>
      </c>
      <c r="S29" s="67">
        <v>8</v>
      </c>
    </row>
    <row r="30" spans="1:19">
      <c r="A30" s="244" t="s">
        <v>106</v>
      </c>
      <c r="B30" s="97" t="s">
        <v>57</v>
      </c>
      <c r="C30" s="98">
        <v>0.08</v>
      </c>
      <c r="D30" s="99">
        <v>0.1</v>
      </c>
      <c r="E30" s="99">
        <v>0.08</v>
      </c>
      <c r="F30" s="99">
        <v>0.08</v>
      </c>
      <c r="G30" s="99">
        <v>0.1</v>
      </c>
      <c r="H30" s="100">
        <v>0.1</v>
      </c>
      <c r="I30" s="101">
        <v>0.08</v>
      </c>
      <c r="J30" s="101">
        <v>0.08</v>
      </c>
      <c r="K30" s="102">
        <v>0.08</v>
      </c>
      <c r="L30" s="99">
        <v>0.08</v>
      </c>
      <c r="M30" s="99">
        <v>0.1</v>
      </c>
      <c r="N30" s="99">
        <v>0.1</v>
      </c>
      <c r="O30" s="100">
        <v>0.08</v>
      </c>
      <c r="P30" s="101">
        <v>0.08</v>
      </c>
      <c r="Q30" s="101">
        <v>0.1</v>
      </c>
      <c r="R30" s="101">
        <v>0.1</v>
      </c>
      <c r="S30" s="102">
        <v>0.08</v>
      </c>
    </row>
    <row r="31" spans="1:19">
      <c r="A31" s="245" t="s">
        <v>98</v>
      </c>
      <c r="B31" s="96" t="s">
        <v>99</v>
      </c>
      <c r="C31" s="196"/>
      <c r="D31" s="240"/>
      <c r="E31" s="228"/>
      <c r="F31" s="228"/>
      <c r="G31" s="228"/>
      <c r="H31" s="229"/>
      <c r="I31" s="240"/>
      <c r="J31" s="228"/>
      <c r="K31" s="229"/>
      <c r="L31" s="240"/>
      <c r="M31" s="240"/>
      <c r="N31" s="228"/>
      <c r="O31" s="229"/>
      <c r="P31" s="240"/>
      <c r="Q31" s="240"/>
      <c r="R31" s="228"/>
      <c r="S31" s="229"/>
    </row>
    <row r="32" spans="1:19" ht="19" thickBot="1">
      <c r="A32" s="244" t="s">
        <v>101</v>
      </c>
      <c r="B32" s="97" t="s">
        <v>100</v>
      </c>
      <c r="C32" s="241"/>
      <c r="D32" s="242"/>
      <c r="E32" s="243" t="s">
        <v>12</v>
      </c>
      <c r="F32" s="75" t="s">
        <v>13</v>
      </c>
      <c r="G32" s="75" t="s">
        <v>14</v>
      </c>
      <c r="H32" s="43" t="s">
        <v>15</v>
      </c>
      <c r="I32" s="242"/>
      <c r="J32" s="243" t="s">
        <v>18</v>
      </c>
      <c r="K32" s="43" t="s">
        <v>22</v>
      </c>
      <c r="L32" s="242"/>
      <c r="M32" s="242"/>
      <c r="N32" s="243" t="s">
        <v>20</v>
      </c>
      <c r="O32" s="43" t="s">
        <v>23</v>
      </c>
      <c r="P32" s="242"/>
      <c r="Q32" s="242"/>
      <c r="R32" s="243" t="s">
        <v>20</v>
      </c>
      <c r="S32" s="43" t="s">
        <v>146</v>
      </c>
    </row>
  </sheetData>
  <phoneticPr fontId="2"/>
  <pageMargins left="0.7" right="0.7" top="0.75" bottom="0.75" header="0.3" footer="0.3"/>
  <ignoredErrors>
    <ignoredError sqref="C27:D27" formulaRange="1"/>
    <ignoredError sqref="C1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L38"/>
  <sheetViews>
    <sheetView workbookViewId="0">
      <selection activeCell="B1" sqref="B1"/>
    </sheetView>
  </sheetViews>
  <sheetFormatPr baseColWidth="10" defaultRowHeight="18"/>
  <cols>
    <col min="1" max="1" width="8" style="244" bestFit="1" customWidth="1"/>
    <col min="2" max="2" width="32.33203125" customWidth="1"/>
    <col min="3" max="12" width="15.83203125" customWidth="1"/>
  </cols>
  <sheetData>
    <row r="1" spans="1:12">
      <c r="B1" s="247" t="s">
        <v>182</v>
      </c>
    </row>
    <row r="2" spans="1:12" ht="19" thickBot="1">
      <c r="B2" s="46" t="s">
        <v>0</v>
      </c>
    </row>
    <row r="3" spans="1:12">
      <c r="A3" s="244">
        <f>ROW()-1</f>
        <v>2</v>
      </c>
      <c r="B3" t="s">
        <v>1</v>
      </c>
      <c r="C3" s="24" t="s">
        <v>2</v>
      </c>
      <c r="D3" s="28"/>
      <c r="E3" s="28"/>
      <c r="F3" s="29"/>
      <c r="G3" s="24" t="s">
        <v>25</v>
      </c>
      <c r="H3" s="28"/>
      <c r="I3" s="24" t="s">
        <v>27</v>
      </c>
      <c r="J3" s="29"/>
      <c r="K3" s="24" t="s">
        <v>91</v>
      </c>
      <c r="L3" s="29"/>
    </row>
    <row r="4" spans="1:12">
      <c r="A4" s="244">
        <f t="shared" ref="A4:A13" si="0">ROW()-1</f>
        <v>3</v>
      </c>
      <c r="B4" t="s">
        <v>3</v>
      </c>
      <c r="C4" s="25" t="s">
        <v>8</v>
      </c>
      <c r="D4" s="30"/>
      <c r="E4" s="30"/>
      <c r="F4" s="31"/>
      <c r="G4" s="25" t="s">
        <v>8</v>
      </c>
      <c r="H4" s="30"/>
      <c r="I4" s="25" t="s">
        <v>8</v>
      </c>
      <c r="J4" s="31"/>
      <c r="K4" s="25" t="s">
        <v>8</v>
      </c>
      <c r="L4" s="31"/>
    </row>
    <row r="5" spans="1:12">
      <c r="A5" s="244">
        <f t="shared" si="0"/>
        <v>4</v>
      </c>
      <c r="B5" t="s">
        <v>5</v>
      </c>
      <c r="C5" s="25" t="s">
        <v>7</v>
      </c>
      <c r="D5" s="30"/>
      <c r="E5" s="30"/>
      <c r="F5" s="31"/>
      <c r="G5" s="25" t="s">
        <v>7</v>
      </c>
      <c r="H5" s="30"/>
      <c r="I5" s="25" t="s">
        <v>7</v>
      </c>
      <c r="J5" s="31"/>
      <c r="K5" s="25" t="s">
        <v>7</v>
      </c>
      <c r="L5" s="31"/>
    </row>
    <row r="6" spans="1:12">
      <c r="A6" s="244">
        <f t="shared" si="0"/>
        <v>5</v>
      </c>
      <c r="B6" t="s">
        <v>9</v>
      </c>
      <c r="C6" s="25" t="s">
        <v>130</v>
      </c>
      <c r="D6" s="30"/>
      <c r="E6" s="30"/>
      <c r="F6" s="31"/>
      <c r="G6" s="25" t="s">
        <v>137</v>
      </c>
      <c r="H6" s="30"/>
      <c r="I6" s="25" t="s">
        <v>133</v>
      </c>
      <c r="J6" s="31"/>
      <c r="K6" s="25" t="s">
        <v>139</v>
      </c>
      <c r="L6" s="31"/>
    </row>
    <row r="7" spans="1:12">
      <c r="A7" s="244">
        <f t="shared" si="0"/>
        <v>6</v>
      </c>
      <c r="B7" s="39" t="s">
        <v>68</v>
      </c>
      <c r="C7" s="26">
        <f>SUM(C12:F12)</f>
        <v>12800</v>
      </c>
      <c r="D7" s="30"/>
      <c r="E7" s="32"/>
      <c r="F7" s="33"/>
      <c r="G7" s="26">
        <f>SUM(G12:H12)</f>
        <v>4460</v>
      </c>
      <c r="H7" s="30"/>
      <c r="I7" s="27">
        <f>SUM(I12:J12)</f>
        <v>5480</v>
      </c>
      <c r="J7" s="31"/>
      <c r="K7" s="27">
        <f>SUM(K12:L12)</f>
        <v>86460</v>
      </c>
      <c r="L7" s="31"/>
    </row>
    <row r="8" spans="1:12">
      <c r="A8" s="244">
        <f t="shared" si="0"/>
        <v>7</v>
      </c>
      <c r="B8" t="s">
        <v>17</v>
      </c>
      <c r="C8" s="13">
        <v>0.1</v>
      </c>
      <c r="D8" s="8">
        <v>0.08</v>
      </c>
      <c r="E8" s="30"/>
      <c r="F8" s="31"/>
      <c r="G8" s="13">
        <v>0.1</v>
      </c>
      <c r="H8" s="8">
        <v>0.08</v>
      </c>
      <c r="I8" s="13">
        <v>0.1</v>
      </c>
      <c r="J8" s="21">
        <v>0.08</v>
      </c>
      <c r="K8" s="13">
        <v>0.1</v>
      </c>
      <c r="L8" s="21">
        <v>0.08</v>
      </c>
    </row>
    <row r="9" spans="1:12">
      <c r="A9" s="244">
        <f t="shared" si="0"/>
        <v>8</v>
      </c>
      <c r="B9" s="39" t="s">
        <v>67</v>
      </c>
      <c r="C9" s="14">
        <f>SUM(E12:F12)</f>
        <v>5100</v>
      </c>
      <c r="D9" s="9">
        <f>SUM(C12:D12)</f>
        <v>7700</v>
      </c>
      <c r="E9" s="30"/>
      <c r="F9" s="31"/>
      <c r="G9" s="14">
        <f t="shared" ref="G9:L9" si="1">G12</f>
        <v>2220</v>
      </c>
      <c r="H9" s="9">
        <f t="shared" si="1"/>
        <v>2240</v>
      </c>
      <c r="I9" s="14">
        <f t="shared" si="1"/>
        <v>1200</v>
      </c>
      <c r="J9" s="22">
        <f t="shared" si="1"/>
        <v>4280</v>
      </c>
      <c r="K9" s="14">
        <f t="shared" si="1"/>
        <v>57480</v>
      </c>
      <c r="L9" s="22">
        <f t="shared" si="1"/>
        <v>28980</v>
      </c>
    </row>
    <row r="10" spans="1:12">
      <c r="A10" s="244">
        <f t="shared" si="0"/>
        <v>9</v>
      </c>
      <c r="B10" t="s">
        <v>85</v>
      </c>
      <c r="C10" s="12">
        <f>ROUND(C9*10/110,0)</f>
        <v>464</v>
      </c>
      <c r="D10" s="9">
        <f>ROUND(D9*8/108,0)</f>
        <v>570</v>
      </c>
      <c r="E10" s="30"/>
      <c r="F10" s="31"/>
      <c r="G10" s="12">
        <f>ROUND(G9*10/110,0)</f>
        <v>202</v>
      </c>
      <c r="H10" s="9">
        <f>ROUND(H9*8/108,0)</f>
        <v>166</v>
      </c>
      <c r="I10" s="12">
        <f>ROUND(I9*10/110,0)</f>
        <v>109</v>
      </c>
      <c r="J10" s="23">
        <f>ROUND(J9*8/108,0)</f>
        <v>317</v>
      </c>
      <c r="K10" s="12">
        <f>ROUND(K9*10/110,0)</f>
        <v>5225</v>
      </c>
      <c r="L10" s="23">
        <f>ROUND(L9*8/108,0)</f>
        <v>2147</v>
      </c>
    </row>
    <row r="11" spans="1:12">
      <c r="A11" s="244">
        <f t="shared" si="0"/>
        <v>10</v>
      </c>
      <c r="B11" t="s">
        <v>10</v>
      </c>
      <c r="C11" s="15" t="s">
        <v>12</v>
      </c>
      <c r="D11" s="4" t="s">
        <v>13</v>
      </c>
      <c r="E11" s="4" t="s">
        <v>14</v>
      </c>
      <c r="F11" s="16" t="s">
        <v>15</v>
      </c>
      <c r="G11" s="15" t="s">
        <v>93</v>
      </c>
      <c r="H11" s="4" t="s">
        <v>22</v>
      </c>
      <c r="I11" s="13" t="s">
        <v>15</v>
      </c>
      <c r="J11" s="21" t="s">
        <v>23</v>
      </c>
      <c r="K11" s="13" t="s">
        <v>20</v>
      </c>
      <c r="L11" s="21" t="s">
        <v>92</v>
      </c>
    </row>
    <row r="12" spans="1:12">
      <c r="A12" s="244">
        <f t="shared" si="0"/>
        <v>11</v>
      </c>
      <c r="B12" t="s">
        <v>66</v>
      </c>
      <c r="C12" s="14">
        <v>5400</v>
      </c>
      <c r="D12" s="7">
        <v>2300</v>
      </c>
      <c r="E12" s="7">
        <v>1100</v>
      </c>
      <c r="F12" s="17">
        <v>4000</v>
      </c>
      <c r="G12" s="14">
        <v>2220</v>
      </c>
      <c r="H12" s="7">
        <v>2240</v>
      </c>
      <c r="I12" s="14">
        <v>1200</v>
      </c>
      <c r="J12" s="22">
        <v>4280</v>
      </c>
      <c r="K12" s="14">
        <v>57480</v>
      </c>
      <c r="L12" s="22">
        <v>28980</v>
      </c>
    </row>
    <row r="13" spans="1:12" ht="19" thickBot="1">
      <c r="A13" s="244">
        <f t="shared" si="0"/>
        <v>12</v>
      </c>
      <c r="B13" t="s">
        <v>11</v>
      </c>
      <c r="C13" s="18">
        <v>0.08</v>
      </c>
      <c r="D13" s="19">
        <v>0.08</v>
      </c>
      <c r="E13" s="19">
        <v>0.1</v>
      </c>
      <c r="F13" s="20">
        <v>0.1</v>
      </c>
      <c r="G13" s="18">
        <v>0.1</v>
      </c>
      <c r="H13" s="19">
        <v>0.08</v>
      </c>
      <c r="I13" s="52">
        <v>0.1</v>
      </c>
      <c r="J13" s="53">
        <v>0.08</v>
      </c>
      <c r="K13" s="52">
        <v>0.1</v>
      </c>
      <c r="L13" s="53">
        <v>0.08</v>
      </c>
    </row>
    <row r="15" spans="1:12" ht="19" thickBot="1">
      <c r="B15" s="46" t="s">
        <v>21</v>
      </c>
      <c r="J15" s="2"/>
      <c r="K15" s="2"/>
    </row>
    <row r="16" spans="1:12">
      <c r="A16" s="244" t="s">
        <v>33</v>
      </c>
      <c r="B16" t="s">
        <v>30</v>
      </c>
      <c r="C16" s="24" t="s">
        <v>76</v>
      </c>
      <c r="D16" s="28"/>
      <c r="E16" s="28"/>
      <c r="F16" s="29"/>
      <c r="H16" s="1"/>
      <c r="I16" s="1"/>
      <c r="J16" s="1"/>
      <c r="K16" s="3"/>
    </row>
    <row r="17" spans="1:11">
      <c r="A17" s="244" t="s">
        <v>34</v>
      </c>
      <c r="B17" s="11" t="s">
        <v>31</v>
      </c>
      <c r="C17" s="25" t="s">
        <v>119</v>
      </c>
      <c r="D17" s="30"/>
      <c r="E17" s="30"/>
      <c r="F17" s="31"/>
      <c r="H17" s="1"/>
      <c r="I17" s="3"/>
      <c r="J17" s="3"/>
      <c r="K17" s="3"/>
    </row>
    <row r="18" spans="1:11">
      <c r="A18" s="244" t="s">
        <v>35</v>
      </c>
      <c r="B18" s="11" t="s">
        <v>3</v>
      </c>
      <c r="C18" s="25" t="s">
        <v>8</v>
      </c>
      <c r="D18" s="30"/>
      <c r="E18" s="30"/>
      <c r="F18" s="31"/>
      <c r="I18" s="1"/>
    </row>
    <row r="19" spans="1:11">
      <c r="A19" s="244" t="s">
        <v>39</v>
      </c>
      <c r="B19" s="11" t="s">
        <v>28</v>
      </c>
      <c r="C19" s="25" t="s">
        <v>29</v>
      </c>
      <c r="D19" s="30"/>
      <c r="E19" s="30"/>
      <c r="F19" s="31"/>
      <c r="I19" s="3"/>
    </row>
    <row r="20" spans="1:11">
      <c r="A20" s="244" t="s">
        <v>37</v>
      </c>
      <c r="B20" s="11" t="s">
        <v>5</v>
      </c>
      <c r="C20" s="25" t="s">
        <v>7</v>
      </c>
      <c r="D20" s="30"/>
      <c r="E20" s="30"/>
      <c r="F20" s="31"/>
    </row>
    <row r="21" spans="1:11">
      <c r="A21" s="244" t="s">
        <v>32</v>
      </c>
      <c r="B21" s="34" t="s">
        <v>40</v>
      </c>
      <c r="C21" s="41" t="s">
        <v>43</v>
      </c>
      <c r="D21" s="30"/>
      <c r="E21" s="30"/>
      <c r="F21" s="31"/>
    </row>
    <row r="22" spans="1:11">
      <c r="A22" s="244" t="s">
        <v>41</v>
      </c>
      <c r="B22" s="34" t="s">
        <v>42</v>
      </c>
      <c r="C22" s="41" t="s">
        <v>44</v>
      </c>
      <c r="D22" s="30"/>
      <c r="E22" s="30"/>
      <c r="F22" s="31"/>
    </row>
    <row r="23" spans="1:11">
      <c r="A23" s="244" t="s">
        <v>54</v>
      </c>
      <c r="B23" s="188" t="s">
        <v>56</v>
      </c>
      <c r="C23" s="42" t="s">
        <v>116</v>
      </c>
      <c r="D23" s="30"/>
      <c r="E23" s="30"/>
      <c r="F23" s="31"/>
    </row>
    <row r="24" spans="1:11">
      <c r="A24" s="245" t="s">
        <v>45</v>
      </c>
      <c r="B24" s="115" t="s">
        <v>46</v>
      </c>
      <c r="C24" s="219"/>
      <c r="D24" s="30"/>
      <c r="E24" s="30"/>
      <c r="F24" s="31"/>
    </row>
    <row r="25" spans="1:11">
      <c r="A25" s="244" t="s">
        <v>47</v>
      </c>
      <c r="B25" s="35" t="s">
        <v>46</v>
      </c>
      <c r="C25" s="26">
        <f>C29+D29</f>
        <v>109200</v>
      </c>
      <c r="D25" s="30"/>
      <c r="E25" s="30"/>
      <c r="F25" s="31"/>
    </row>
    <row r="26" spans="1:11">
      <c r="A26" s="244" t="s">
        <v>48</v>
      </c>
      <c r="B26" s="35" t="s">
        <v>49</v>
      </c>
      <c r="C26" s="26">
        <f>C25-C27</f>
        <v>100000</v>
      </c>
      <c r="D26" s="30"/>
      <c r="E26" s="30"/>
      <c r="F26" s="31"/>
    </row>
    <row r="27" spans="1:11">
      <c r="A27" s="244" t="s">
        <v>50</v>
      </c>
      <c r="B27" s="35" t="s">
        <v>51</v>
      </c>
      <c r="C27" s="26">
        <f>C30+D30</f>
        <v>9200</v>
      </c>
      <c r="D27" s="30"/>
      <c r="E27" s="30"/>
      <c r="F27" s="31"/>
    </row>
    <row r="28" spans="1:11">
      <c r="A28" s="245" t="s">
        <v>52</v>
      </c>
      <c r="B28" s="113" t="s">
        <v>53</v>
      </c>
      <c r="C28" s="219"/>
      <c r="D28" s="221"/>
      <c r="E28" s="30"/>
      <c r="F28" s="31"/>
    </row>
    <row r="29" spans="1:11" ht="19">
      <c r="A29" s="244" t="s">
        <v>55</v>
      </c>
      <c r="B29" s="44" t="s">
        <v>153</v>
      </c>
      <c r="C29" s="12">
        <f>SUM(C9,G9,I9,K9)</f>
        <v>66000</v>
      </c>
      <c r="D29" s="55">
        <f>D9+H9+J9+L9</f>
        <v>43200</v>
      </c>
      <c r="E29" s="30"/>
      <c r="F29" s="31"/>
    </row>
    <row r="30" spans="1:11">
      <c r="A30" s="244" t="s">
        <v>84</v>
      </c>
      <c r="B30" s="35" t="s">
        <v>16</v>
      </c>
      <c r="C30" s="50">
        <f>SUM(C10,G10,I10,K10)</f>
        <v>6000</v>
      </c>
      <c r="D30" s="56">
        <f>SUM(D10,H10,J10,L10)</f>
        <v>3200</v>
      </c>
      <c r="E30" s="30"/>
      <c r="F30" s="31"/>
    </row>
    <row r="31" spans="1:11">
      <c r="A31" s="244" t="s">
        <v>148</v>
      </c>
      <c r="B31" s="35" t="s">
        <v>149</v>
      </c>
      <c r="C31" s="125" t="s">
        <v>151</v>
      </c>
      <c r="D31" s="126" t="s">
        <v>150</v>
      </c>
      <c r="E31" s="30"/>
      <c r="F31" s="31"/>
    </row>
    <row r="32" spans="1:11">
      <c r="A32" s="244" t="s">
        <v>58</v>
      </c>
      <c r="B32" s="35" t="s">
        <v>57</v>
      </c>
      <c r="C32" s="37">
        <v>0.1</v>
      </c>
      <c r="D32" s="57">
        <v>0.08</v>
      </c>
      <c r="E32" s="30"/>
      <c r="F32" s="31"/>
    </row>
    <row r="33" spans="1:6">
      <c r="A33" s="244" t="s">
        <v>60</v>
      </c>
      <c r="B33" s="35" t="s">
        <v>59</v>
      </c>
      <c r="C33" s="42">
        <v>9</v>
      </c>
      <c r="D33" s="54">
        <v>8</v>
      </c>
      <c r="E33" s="30"/>
      <c r="F33" s="31"/>
    </row>
    <row r="34" spans="1:6" ht="38">
      <c r="A34" s="244" t="s">
        <v>61</v>
      </c>
      <c r="B34" s="35" t="s">
        <v>62</v>
      </c>
      <c r="C34" s="81" t="s">
        <v>140</v>
      </c>
      <c r="D34" s="82" t="s">
        <v>171</v>
      </c>
      <c r="E34" s="30"/>
      <c r="F34" s="31"/>
    </row>
    <row r="35" spans="1:6">
      <c r="A35" s="245" t="s">
        <v>63</v>
      </c>
      <c r="B35" s="113" t="s">
        <v>64</v>
      </c>
      <c r="C35" s="219"/>
      <c r="D35" s="221"/>
      <c r="E35" s="221"/>
      <c r="F35" s="222"/>
    </row>
    <row r="36" spans="1:6" ht="19">
      <c r="A36" s="244" t="s">
        <v>65</v>
      </c>
      <c r="B36" s="44" t="s">
        <v>168</v>
      </c>
      <c r="C36" s="42" t="s">
        <v>2</v>
      </c>
      <c r="D36" s="54" t="s">
        <v>24</v>
      </c>
      <c r="E36" s="54" t="s">
        <v>26</v>
      </c>
      <c r="F36" s="45" t="s">
        <v>90</v>
      </c>
    </row>
    <row r="37" spans="1:6">
      <c r="A37" s="244" t="s">
        <v>70</v>
      </c>
      <c r="B37" s="35" t="s">
        <v>72</v>
      </c>
      <c r="C37" s="42" t="s">
        <v>116</v>
      </c>
      <c r="D37" s="54" t="s">
        <v>116</v>
      </c>
      <c r="E37" s="54" t="s">
        <v>116</v>
      </c>
      <c r="F37" s="45" t="s">
        <v>116</v>
      </c>
    </row>
    <row r="38" spans="1:6" ht="19" thickBot="1">
      <c r="A38" s="244" t="s">
        <v>69</v>
      </c>
      <c r="B38" s="35" t="s">
        <v>71</v>
      </c>
      <c r="C38" s="197">
        <f>C7</f>
        <v>12800</v>
      </c>
      <c r="D38" s="199">
        <f>G7</f>
        <v>4460</v>
      </c>
      <c r="E38" s="199">
        <f>I7</f>
        <v>5480</v>
      </c>
      <c r="F38" s="198">
        <f>K7</f>
        <v>86460</v>
      </c>
    </row>
  </sheetData>
  <phoneticPr fontId="2"/>
  <pageMargins left="0.7" right="0.7" top="0.75" bottom="0.75" header="0.3" footer="0.3"/>
  <ignoredErrors>
    <ignoredError sqref="G7 I7 C7 K7 C9:D9" formulaRange="1"/>
    <ignoredError sqref="H10:K10 C2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W34"/>
  <sheetViews>
    <sheetView workbookViewId="0">
      <selection activeCell="B1" sqref="B1"/>
    </sheetView>
  </sheetViews>
  <sheetFormatPr baseColWidth="10" defaultRowHeight="18"/>
  <cols>
    <col min="1" max="1" width="8" style="244" bestFit="1" customWidth="1"/>
    <col min="2" max="2" width="32.6640625" customWidth="1"/>
    <col min="3" max="3" width="16.5" bestFit="1" customWidth="1"/>
    <col min="4" max="4" width="12.1640625" customWidth="1"/>
    <col min="5" max="22" width="10.83203125" customWidth="1"/>
    <col min="23" max="24" width="15.83203125" customWidth="1"/>
  </cols>
  <sheetData>
    <row r="1" spans="1:23">
      <c r="B1" s="247" t="s">
        <v>182</v>
      </c>
    </row>
    <row r="2" spans="1:23" ht="19" thickBot="1">
      <c r="B2" s="46" t="s">
        <v>21</v>
      </c>
      <c r="W2" s="2"/>
    </row>
    <row r="3" spans="1:23">
      <c r="A3" s="244" t="s">
        <v>33</v>
      </c>
      <c r="B3" t="s">
        <v>30</v>
      </c>
      <c r="C3" s="24" t="s">
        <v>76</v>
      </c>
      <c r="D3" s="28"/>
      <c r="E3" s="28"/>
      <c r="F3" s="28"/>
      <c r="G3" s="28"/>
      <c r="H3" s="28"/>
      <c r="I3" s="28"/>
      <c r="J3" s="28"/>
      <c r="K3" s="28"/>
      <c r="L3" s="28"/>
      <c r="M3" s="28"/>
      <c r="N3" s="28"/>
      <c r="O3" s="28"/>
      <c r="P3" s="28"/>
      <c r="Q3" s="28"/>
      <c r="R3" s="28"/>
      <c r="S3" s="28"/>
      <c r="T3" s="29"/>
      <c r="W3" s="3"/>
    </row>
    <row r="4" spans="1:23">
      <c r="A4" s="244" t="s">
        <v>34</v>
      </c>
      <c r="B4" t="s">
        <v>31</v>
      </c>
      <c r="C4" s="25" t="s">
        <v>119</v>
      </c>
      <c r="D4" s="86"/>
      <c r="E4" s="86"/>
      <c r="F4" s="86"/>
      <c r="G4" s="86"/>
      <c r="H4" s="86"/>
      <c r="I4" s="86"/>
      <c r="J4" s="86"/>
      <c r="K4" s="86"/>
      <c r="L4" s="86"/>
      <c r="M4" s="86"/>
      <c r="N4" s="86"/>
      <c r="O4" s="86"/>
      <c r="P4" s="86"/>
      <c r="Q4" s="86"/>
      <c r="R4" s="86"/>
      <c r="S4" s="86"/>
      <c r="T4" s="31"/>
      <c r="W4" s="3"/>
    </row>
    <row r="5" spans="1:23">
      <c r="A5" s="244" t="s">
        <v>35</v>
      </c>
      <c r="B5" t="s">
        <v>3</v>
      </c>
      <c r="C5" s="25" t="s">
        <v>8</v>
      </c>
      <c r="D5" s="86"/>
      <c r="E5" s="86"/>
      <c r="F5" s="86"/>
      <c r="G5" s="86"/>
      <c r="H5" s="86"/>
      <c r="I5" s="86"/>
      <c r="J5" s="86"/>
      <c r="K5" s="86"/>
      <c r="L5" s="86"/>
      <c r="M5" s="86"/>
      <c r="N5" s="86"/>
      <c r="O5" s="86"/>
      <c r="P5" s="86"/>
      <c r="Q5" s="86"/>
      <c r="R5" s="86"/>
      <c r="S5" s="86"/>
      <c r="T5" s="31"/>
    </row>
    <row r="6" spans="1:23">
      <c r="A6" s="244" t="s">
        <v>39</v>
      </c>
      <c r="B6" t="s">
        <v>28</v>
      </c>
      <c r="C6" s="25" t="s">
        <v>29</v>
      </c>
      <c r="D6" s="86"/>
      <c r="E6" s="86"/>
      <c r="F6" s="86"/>
      <c r="G6" s="86"/>
      <c r="H6" s="86"/>
      <c r="I6" s="86"/>
      <c r="J6" s="86"/>
      <c r="K6" s="86"/>
      <c r="L6" s="86"/>
      <c r="M6" s="86"/>
      <c r="N6" s="86"/>
      <c r="O6" s="86"/>
      <c r="P6" s="86"/>
      <c r="Q6" s="86"/>
      <c r="R6" s="86"/>
      <c r="S6" s="86"/>
      <c r="T6" s="31"/>
    </row>
    <row r="7" spans="1:23">
      <c r="A7" s="244" t="s">
        <v>37</v>
      </c>
      <c r="B7" t="s">
        <v>5</v>
      </c>
      <c r="C7" s="25" t="s">
        <v>7</v>
      </c>
      <c r="D7" s="86"/>
      <c r="E7" s="86"/>
      <c r="F7" s="86"/>
      <c r="G7" s="86"/>
      <c r="H7" s="86"/>
      <c r="I7" s="86"/>
      <c r="J7" s="86"/>
      <c r="K7" s="86"/>
      <c r="L7" s="86"/>
      <c r="M7" s="86"/>
      <c r="N7" s="86"/>
      <c r="O7" s="86"/>
      <c r="P7" s="86"/>
      <c r="Q7" s="86"/>
      <c r="R7" s="86"/>
      <c r="S7" s="86"/>
      <c r="T7" s="31"/>
    </row>
    <row r="8" spans="1:23">
      <c r="A8" s="244" t="s">
        <v>32</v>
      </c>
      <c r="B8" t="s">
        <v>40</v>
      </c>
      <c r="C8" s="25" t="s">
        <v>43</v>
      </c>
      <c r="D8" s="86"/>
      <c r="E8" s="86"/>
      <c r="F8" s="86"/>
      <c r="G8" s="86"/>
      <c r="H8" s="86"/>
      <c r="I8" s="86"/>
      <c r="J8" s="86"/>
      <c r="K8" s="86"/>
      <c r="L8" s="86"/>
      <c r="M8" s="86"/>
      <c r="N8" s="86"/>
      <c r="O8" s="86"/>
      <c r="P8" s="86"/>
      <c r="Q8" s="86"/>
      <c r="R8" s="86"/>
      <c r="S8" s="86"/>
      <c r="T8" s="31"/>
    </row>
    <row r="9" spans="1:23">
      <c r="A9" s="244" t="s">
        <v>41</v>
      </c>
      <c r="B9" t="s">
        <v>42</v>
      </c>
      <c r="C9" s="25" t="s">
        <v>44</v>
      </c>
      <c r="D9" s="86"/>
      <c r="E9" s="86"/>
      <c r="F9" s="86"/>
      <c r="G9" s="86"/>
      <c r="H9" s="86"/>
      <c r="I9" s="86"/>
      <c r="J9" s="86"/>
      <c r="K9" s="86"/>
      <c r="L9" s="86"/>
      <c r="M9" s="86"/>
      <c r="N9" s="86"/>
      <c r="O9" s="86"/>
      <c r="P9" s="86"/>
      <c r="Q9" s="86"/>
      <c r="R9" s="86"/>
      <c r="S9" s="86"/>
      <c r="T9" s="31"/>
    </row>
    <row r="10" spans="1:23">
      <c r="A10" s="244" t="s">
        <v>54</v>
      </c>
      <c r="B10" s="105" t="s">
        <v>56</v>
      </c>
      <c r="C10" s="42" t="s">
        <v>142</v>
      </c>
      <c r="D10" s="86"/>
      <c r="E10" s="86"/>
      <c r="F10" s="86"/>
      <c r="G10" s="86"/>
      <c r="H10" s="86"/>
      <c r="I10" s="86"/>
      <c r="J10" s="86"/>
      <c r="K10" s="86"/>
      <c r="L10" s="86"/>
      <c r="M10" s="86"/>
      <c r="N10" s="86"/>
      <c r="O10" s="86"/>
      <c r="P10" s="86"/>
      <c r="Q10" s="86"/>
      <c r="R10" s="86"/>
      <c r="S10" s="86"/>
      <c r="T10" s="31"/>
    </row>
    <row r="11" spans="1:23">
      <c r="A11" s="245" t="s">
        <v>45</v>
      </c>
      <c r="B11" s="89" t="s">
        <v>46</v>
      </c>
      <c r="C11" s="219"/>
      <c r="D11" s="86"/>
      <c r="E11" s="86"/>
      <c r="F11" s="86"/>
      <c r="G11" s="86"/>
      <c r="H11" s="86"/>
      <c r="I11" s="86"/>
      <c r="J11" s="86"/>
      <c r="K11" s="86"/>
      <c r="L11" s="86"/>
      <c r="M11" s="86"/>
      <c r="N11" s="86"/>
      <c r="O11" s="86"/>
      <c r="P11" s="86"/>
      <c r="Q11" s="86"/>
      <c r="R11" s="86"/>
      <c r="S11" s="86"/>
      <c r="T11" s="31"/>
    </row>
    <row r="12" spans="1:23">
      <c r="A12" s="244" t="s">
        <v>47</v>
      </c>
      <c r="B12" s="90" t="s">
        <v>46</v>
      </c>
      <c r="C12" s="26">
        <f>C16+D16</f>
        <v>109200</v>
      </c>
      <c r="D12" s="86"/>
      <c r="E12" s="86"/>
      <c r="F12" s="86"/>
      <c r="G12" s="86"/>
      <c r="H12" s="86"/>
      <c r="I12" s="86"/>
      <c r="J12" s="86"/>
      <c r="K12" s="86"/>
      <c r="L12" s="86"/>
      <c r="M12" s="86"/>
      <c r="N12" s="86"/>
      <c r="O12" s="86"/>
      <c r="P12" s="86"/>
      <c r="Q12" s="86"/>
      <c r="R12" s="86"/>
      <c r="S12" s="86"/>
      <c r="T12" s="31"/>
    </row>
    <row r="13" spans="1:23">
      <c r="A13" s="244" t="s">
        <v>48</v>
      </c>
      <c r="B13" s="90" t="s">
        <v>49</v>
      </c>
      <c r="C13" s="26">
        <f>C12-C14</f>
        <v>100000</v>
      </c>
      <c r="D13" s="86"/>
      <c r="E13" s="86"/>
      <c r="F13" s="86"/>
      <c r="G13" s="86"/>
      <c r="H13" s="86"/>
      <c r="I13" s="86"/>
      <c r="J13" s="86"/>
      <c r="K13" s="86"/>
      <c r="L13" s="86"/>
      <c r="M13" s="86"/>
      <c r="N13" s="86"/>
      <c r="O13" s="86"/>
      <c r="P13" s="86"/>
      <c r="Q13" s="86"/>
      <c r="R13" s="86"/>
      <c r="S13" s="86"/>
      <c r="T13" s="31"/>
    </row>
    <row r="14" spans="1:23">
      <c r="A14" s="244" t="s">
        <v>50</v>
      </c>
      <c r="B14" s="90" t="s">
        <v>51</v>
      </c>
      <c r="C14" s="26">
        <f>C17+D17</f>
        <v>9200</v>
      </c>
      <c r="D14" s="86"/>
      <c r="E14" s="86"/>
      <c r="F14" s="86"/>
      <c r="G14" s="86"/>
      <c r="H14" s="86"/>
      <c r="I14" s="86"/>
      <c r="J14" s="86"/>
      <c r="K14" s="86"/>
      <c r="L14" s="86"/>
      <c r="M14" s="86"/>
      <c r="N14" s="86"/>
      <c r="O14" s="86"/>
      <c r="P14" s="86"/>
      <c r="Q14" s="86"/>
      <c r="R14" s="86"/>
      <c r="S14" s="86"/>
      <c r="T14" s="31"/>
    </row>
    <row r="15" spans="1:23">
      <c r="A15" s="245" t="s">
        <v>52</v>
      </c>
      <c r="B15" s="91" t="s">
        <v>53</v>
      </c>
      <c r="C15" s="219"/>
      <c r="D15" s="221"/>
      <c r="E15" s="86"/>
      <c r="F15" s="86"/>
      <c r="G15" s="86"/>
      <c r="H15" s="86"/>
      <c r="I15" s="86"/>
      <c r="J15" s="86"/>
      <c r="K15" s="86"/>
      <c r="L15" s="86"/>
      <c r="M15" s="86"/>
      <c r="N15" s="86"/>
      <c r="O15" s="86"/>
      <c r="P15" s="86"/>
      <c r="Q15" s="86"/>
      <c r="R15" s="86"/>
      <c r="S15" s="86"/>
      <c r="T15" s="31"/>
    </row>
    <row r="16" spans="1:23" ht="19">
      <c r="A16" s="244" t="s">
        <v>55</v>
      </c>
      <c r="B16" s="92" t="s">
        <v>153</v>
      </c>
      <c r="C16" s="12">
        <f>SUM(C27,I27,M27,Q27)</f>
        <v>66000</v>
      </c>
      <c r="D16" s="55">
        <f>SUM(D27,J27,N27,R27)</f>
        <v>43200</v>
      </c>
      <c r="E16" s="86"/>
      <c r="F16" s="86"/>
      <c r="G16" s="86"/>
      <c r="H16" s="86"/>
      <c r="I16" s="86"/>
      <c r="J16" s="86"/>
      <c r="K16" s="86"/>
      <c r="L16" s="86"/>
      <c r="M16" s="86"/>
      <c r="N16" s="86"/>
      <c r="O16" s="86"/>
      <c r="P16" s="86"/>
      <c r="Q16" s="86"/>
      <c r="R16" s="86"/>
      <c r="S16" s="86"/>
      <c r="T16" s="31"/>
    </row>
    <row r="17" spans="1:20">
      <c r="A17" s="244" t="s">
        <v>84</v>
      </c>
      <c r="B17" s="90" t="s">
        <v>16</v>
      </c>
      <c r="C17" s="50">
        <f>ROUND(C16*10/110,0)</f>
        <v>6000</v>
      </c>
      <c r="D17" s="56">
        <f>ROUND(D16*8/108,0)</f>
        <v>3200</v>
      </c>
      <c r="E17" s="86"/>
      <c r="F17" s="86"/>
      <c r="G17" s="86"/>
      <c r="H17" s="86"/>
      <c r="I17" s="86"/>
      <c r="J17" s="86"/>
      <c r="K17" s="86"/>
      <c r="L17" s="86"/>
      <c r="M17" s="86"/>
      <c r="N17" s="86"/>
      <c r="O17" s="86"/>
      <c r="P17" s="86"/>
      <c r="Q17" s="86"/>
      <c r="R17" s="86"/>
      <c r="S17" s="86"/>
      <c r="T17" s="31"/>
    </row>
    <row r="18" spans="1:20">
      <c r="A18" s="244" t="s">
        <v>148</v>
      </c>
      <c r="B18" s="35" t="s">
        <v>149</v>
      </c>
      <c r="C18" s="125" t="s">
        <v>151</v>
      </c>
      <c r="D18" s="126" t="s">
        <v>150</v>
      </c>
      <c r="E18" s="86"/>
      <c r="F18" s="86"/>
      <c r="G18" s="86"/>
      <c r="H18" s="86"/>
      <c r="I18" s="86"/>
      <c r="J18" s="86"/>
      <c r="K18" s="86"/>
      <c r="L18" s="86"/>
      <c r="M18" s="86"/>
      <c r="N18" s="86"/>
      <c r="O18" s="86"/>
      <c r="P18" s="86"/>
      <c r="Q18" s="86"/>
      <c r="R18" s="86"/>
      <c r="S18" s="86"/>
      <c r="T18" s="31"/>
    </row>
    <row r="19" spans="1:20">
      <c r="A19" s="244" t="s">
        <v>58</v>
      </c>
      <c r="B19" s="90" t="s">
        <v>57</v>
      </c>
      <c r="C19" s="37">
        <v>0.1</v>
      </c>
      <c r="D19" s="57">
        <v>0.08</v>
      </c>
      <c r="E19" s="86"/>
      <c r="F19" s="86"/>
      <c r="G19" s="86"/>
      <c r="H19" s="86"/>
      <c r="I19" s="86"/>
      <c r="J19" s="86"/>
      <c r="K19" s="86"/>
      <c r="L19" s="86"/>
      <c r="M19" s="86"/>
      <c r="N19" s="86"/>
      <c r="O19" s="86"/>
      <c r="P19" s="86"/>
      <c r="Q19" s="86"/>
      <c r="R19" s="86"/>
      <c r="S19" s="86"/>
      <c r="T19" s="31"/>
    </row>
    <row r="20" spans="1:20">
      <c r="A20" s="244" t="s">
        <v>60</v>
      </c>
      <c r="B20" s="90" t="s">
        <v>59</v>
      </c>
      <c r="C20" s="42">
        <v>9</v>
      </c>
      <c r="D20" s="54">
        <v>8</v>
      </c>
      <c r="E20" s="86"/>
      <c r="F20" s="86"/>
      <c r="G20" s="86"/>
      <c r="H20" s="86"/>
      <c r="I20" s="86"/>
      <c r="J20" s="86"/>
      <c r="K20" s="86"/>
      <c r="L20" s="86"/>
      <c r="M20" s="86"/>
      <c r="N20" s="86"/>
      <c r="O20" s="86"/>
      <c r="P20" s="86"/>
      <c r="Q20" s="86"/>
      <c r="R20" s="86"/>
      <c r="S20" s="86"/>
      <c r="T20" s="31"/>
    </row>
    <row r="21" spans="1:20" ht="38">
      <c r="A21" s="244" t="s">
        <v>61</v>
      </c>
      <c r="B21" s="90" t="s">
        <v>62</v>
      </c>
      <c r="C21" s="80" t="s">
        <v>143</v>
      </c>
      <c r="D21" s="58" t="s">
        <v>172</v>
      </c>
      <c r="E21" s="86"/>
      <c r="F21" s="86"/>
      <c r="G21" s="86"/>
      <c r="H21" s="86"/>
      <c r="I21" s="86"/>
      <c r="J21" s="86"/>
      <c r="K21" s="86"/>
      <c r="L21" s="86"/>
      <c r="M21" s="86"/>
      <c r="N21" s="86"/>
      <c r="O21" s="86"/>
      <c r="P21" s="86"/>
      <c r="Q21" s="86"/>
      <c r="R21" s="86"/>
      <c r="S21" s="86"/>
      <c r="T21" s="31"/>
    </row>
    <row r="22" spans="1:20">
      <c r="A22" s="245" t="s">
        <v>63</v>
      </c>
      <c r="B22" s="91" t="s">
        <v>64</v>
      </c>
      <c r="C22" s="219"/>
      <c r="D22" s="221"/>
      <c r="E22" s="221"/>
      <c r="F22" s="221"/>
      <c r="G22" s="221"/>
      <c r="H22" s="221"/>
      <c r="I22" s="221"/>
      <c r="J22" s="221"/>
      <c r="K22" s="221"/>
      <c r="L22" s="221"/>
      <c r="M22" s="221"/>
      <c r="N22" s="221"/>
      <c r="O22" s="221"/>
      <c r="P22" s="221"/>
      <c r="Q22" s="221"/>
      <c r="R22" s="221"/>
      <c r="S22" s="221"/>
      <c r="T22" s="222"/>
    </row>
    <row r="23" spans="1:20" ht="19">
      <c r="A23" s="244" t="s">
        <v>65</v>
      </c>
      <c r="B23" s="92" t="s">
        <v>168</v>
      </c>
      <c r="C23" s="42" t="s">
        <v>144</v>
      </c>
      <c r="D23" s="40" t="s">
        <v>144</v>
      </c>
      <c r="E23" s="40" t="s">
        <v>144</v>
      </c>
      <c r="F23" s="40" t="s">
        <v>144</v>
      </c>
      <c r="G23" s="40" t="s">
        <v>144</v>
      </c>
      <c r="H23" s="45" t="s">
        <v>144</v>
      </c>
      <c r="I23" s="40" t="s">
        <v>24</v>
      </c>
      <c r="J23" s="40" t="s">
        <v>24</v>
      </c>
      <c r="K23" s="40" t="s">
        <v>24</v>
      </c>
      <c r="L23" s="45" t="s">
        <v>24</v>
      </c>
      <c r="M23" s="40" t="s">
        <v>26</v>
      </c>
      <c r="N23" s="40" t="s">
        <v>26</v>
      </c>
      <c r="O23" s="40" t="s">
        <v>26</v>
      </c>
      <c r="P23" s="45" t="s">
        <v>26</v>
      </c>
      <c r="Q23" s="5" t="s">
        <v>90</v>
      </c>
      <c r="R23" s="5" t="s">
        <v>90</v>
      </c>
      <c r="S23" s="5" t="s">
        <v>90</v>
      </c>
      <c r="T23" s="45" t="s">
        <v>90</v>
      </c>
    </row>
    <row r="24" spans="1:20" ht="19">
      <c r="A24" s="244" t="s">
        <v>145</v>
      </c>
      <c r="B24" s="92" t="s">
        <v>169</v>
      </c>
      <c r="C24" s="103"/>
      <c r="D24" s="104"/>
      <c r="E24" s="110">
        <v>1</v>
      </c>
      <c r="F24" s="110">
        <v>2</v>
      </c>
      <c r="G24" s="110">
        <v>3</v>
      </c>
      <c r="H24" s="111">
        <v>4</v>
      </c>
      <c r="I24" s="104"/>
      <c r="J24" s="104"/>
      <c r="K24" s="110">
        <v>1</v>
      </c>
      <c r="L24" s="111">
        <v>2</v>
      </c>
      <c r="M24" s="104"/>
      <c r="N24" s="104"/>
      <c r="O24" s="110">
        <v>1</v>
      </c>
      <c r="P24" s="111">
        <v>2</v>
      </c>
      <c r="Q24" s="200"/>
      <c r="R24" s="200"/>
      <c r="S24" s="110">
        <v>1</v>
      </c>
      <c r="T24" s="111">
        <v>2</v>
      </c>
    </row>
    <row r="25" spans="1:20" ht="19">
      <c r="A25" s="244" t="s">
        <v>97</v>
      </c>
      <c r="B25" s="92" t="s">
        <v>9</v>
      </c>
      <c r="C25" s="196"/>
      <c r="D25" s="240"/>
      <c r="E25" s="61" t="s">
        <v>129</v>
      </c>
      <c r="F25" s="61" t="s">
        <v>129</v>
      </c>
      <c r="G25" s="61" t="s">
        <v>129</v>
      </c>
      <c r="H25" s="109" t="s">
        <v>129</v>
      </c>
      <c r="I25" s="196"/>
      <c r="J25" s="240"/>
      <c r="K25" s="61" t="s">
        <v>136</v>
      </c>
      <c r="L25" s="109" t="s">
        <v>136</v>
      </c>
      <c r="M25" s="196"/>
      <c r="N25" s="240"/>
      <c r="O25" s="61" t="s">
        <v>132</v>
      </c>
      <c r="P25" s="109" t="s">
        <v>132</v>
      </c>
      <c r="Q25" s="196"/>
      <c r="R25" s="240"/>
      <c r="S25" s="61" t="s">
        <v>138</v>
      </c>
      <c r="T25" s="109" t="s">
        <v>138</v>
      </c>
    </row>
    <row r="26" spans="1:20">
      <c r="A26" s="244" t="s">
        <v>70</v>
      </c>
      <c r="B26" s="90" t="s">
        <v>72</v>
      </c>
      <c r="C26" s="42" t="s">
        <v>142</v>
      </c>
      <c r="D26" s="40" t="s">
        <v>142</v>
      </c>
      <c r="E26" s="40" t="s">
        <v>142</v>
      </c>
      <c r="F26" s="40" t="s">
        <v>142</v>
      </c>
      <c r="G26" s="40" t="s">
        <v>142</v>
      </c>
      <c r="H26" s="45" t="s">
        <v>142</v>
      </c>
      <c r="I26" s="40" t="s">
        <v>142</v>
      </c>
      <c r="J26" s="40" t="s">
        <v>142</v>
      </c>
      <c r="K26" s="40" t="s">
        <v>142</v>
      </c>
      <c r="L26" s="45" t="s">
        <v>142</v>
      </c>
      <c r="M26" s="40" t="s">
        <v>142</v>
      </c>
      <c r="N26" s="40" t="s">
        <v>142</v>
      </c>
      <c r="O26" s="40" t="s">
        <v>142</v>
      </c>
      <c r="P26" s="45" t="s">
        <v>142</v>
      </c>
      <c r="Q26" s="40" t="s">
        <v>142</v>
      </c>
      <c r="R26" s="40" t="s">
        <v>142</v>
      </c>
      <c r="S26" s="40" t="s">
        <v>142</v>
      </c>
      <c r="T26" s="45" t="s">
        <v>142</v>
      </c>
    </row>
    <row r="27" spans="1:20">
      <c r="A27" s="244" t="s">
        <v>69</v>
      </c>
      <c r="B27" s="90" t="s">
        <v>71</v>
      </c>
      <c r="C27" s="12">
        <f>SUM(G27:H27)</f>
        <v>5100</v>
      </c>
      <c r="D27" s="62">
        <f>SUM(E27:F27)</f>
        <v>7700</v>
      </c>
      <c r="E27" s="7">
        <v>5400</v>
      </c>
      <c r="F27" s="7">
        <v>2300</v>
      </c>
      <c r="G27" s="7">
        <v>1100</v>
      </c>
      <c r="H27" s="17">
        <v>4000</v>
      </c>
      <c r="I27" s="62">
        <f>K27</f>
        <v>2220</v>
      </c>
      <c r="J27" s="62">
        <f>L27</f>
        <v>2240</v>
      </c>
      <c r="K27" s="7">
        <v>2220</v>
      </c>
      <c r="L27" s="17">
        <v>2240</v>
      </c>
      <c r="M27" s="62">
        <f t="shared" ref="M27:N27" si="0">O27</f>
        <v>1200</v>
      </c>
      <c r="N27" s="62">
        <f t="shared" si="0"/>
        <v>4280</v>
      </c>
      <c r="O27" s="7">
        <v>1200</v>
      </c>
      <c r="P27" s="17">
        <v>4280</v>
      </c>
      <c r="Q27" s="62">
        <f t="shared" ref="Q27:R27" si="1">S27</f>
        <v>57480</v>
      </c>
      <c r="R27" s="62">
        <f t="shared" si="1"/>
        <v>28980</v>
      </c>
      <c r="S27" s="7">
        <v>57480</v>
      </c>
      <c r="T27" s="17">
        <v>28980</v>
      </c>
    </row>
    <row r="28" spans="1:20">
      <c r="A28" s="245" t="s">
        <v>102</v>
      </c>
      <c r="B28" s="96" t="s">
        <v>103</v>
      </c>
      <c r="C28" s="227"/>
      <c r="D28" s="228"/>
      <c r="E28" s="228"/>
      <c r="F28" s="228"/>
      <c r="G28" s="228"/>
      <c r="H28" s="229"/>
      <c r="I28" s="228"/>
      <c r="J28" s="228"/>
      <c r="K28" s="228"/>
      <c r="L28" s="229"/>
      <c r="M28" s="228"/>
      <c r="N28" s="228"/>
      <c r="O28" s="228"/>
      <c r="P28" s="229"/>
      <c r="Q28" s="228"/>
      <c r="R28" s="228"/>
      <c r="S28" s="228"/>
      <c r="T28" s="229"/>
    </row>
    <row r="29" spans="1:20">
      <c r="A29" s="244" t="s">
        <v>104</v>
      </c>
      <c r="B29" s="97" t="s">
        <v>105</v>
      </c>
      <c r="C29" s="10">
        <v>9</v>
      </c>
      <c r="D29" s="5">
        <v>8</v>
      </c>
      <c r="E29" s="5">
        <v>8</v>
      </c>
      <c r="F29" s="5">
        <v>8</v>
      </c>
      <c r="G29" s="5">
        <v>9</v>
      </c>
      <c r="H29" s="36">
        <v>9</v>
      </c>
      <c r="I29" s="5">
        <v>9</v>
      </c>
      <c r="J29" s="5">
        <v>8</v>
      </c>
      <c r="K29" s="5">
        <v>9</v>
      </c>
      <c r="L29" s="36">
        <v>8</v>
      </c>
      <c r="M29" s="5">
        <v>9</v>
      </c>
      <c r="N29" s="5">
        <v>8</v>
      </c>
      <c r="O29" s="5">
        <v>9</v>
      </c>
      <c r="P29" s="36">
        <v>8</v>
      </c>
      <c r="Q29" s="5">
        <v>9</v>
      </c>
      <c r="R29" s="5">
        <v>8</v>
      </c>
      <c r="S29" s="5">
        <v>9</v>
      </c>
      <c r="T29" s="36">
        <v>8</v>
      </c>
    </row>
    <row r="30" spans="1:20">
      <c r="A30" s="244" t="s">
        <v>106</v>
      </c>
      <c r="B30" s="97" t="s">
        <v>57</v>
      </c>
      <c r="C30" s="107">
        <v>0.1</v>
      </c>
      <c r="D30" s="108">
        <v>0.08</v>
      </c>
      <c r="E30" s="6">
        <v>0.08</v>
      </c>
      <c r="F30" s="6">
        <v>0.08</v>
      </c>
      <c r="G30" s="6">
        <v>0.1</v>
      </c>
      <c r="H30" s="38">
        <v>0.1</v>
      </c>
      <c r="I30" s="108">
        <v>0.1</v>
      </c>
      <c r="J30" s="108">
        <v>0.08</v>
      </c>
      <c r="K30" s="108">
        <v>0.1</v>
      </c>
      <c r="L30" s="38">
        <v>0.08</v>
      </c>
      <c r="M30" s="108">
        <v>0.1</v>
      </c>
      <c r="N30" s="108">
        <v>0.08</v>
      </c>
      <c r="O30" s="108">
        <v>0.1</v>
      </c>
      <c r="P30" s="38">
        <v>0.08</v>
      </c>
      <c r="Q30" s="108">
        <v>0.1</v>
      </c>
      <c r="R30" s="108">
        <v>0.08</v>
      </c>
      <c r="S30" s="108">
        <v>0.1</v>
      </c>
      <c r="T30" s="38">
        <v>0.08</v>
      </c>
    </row>
    <row r="31" spans="1:20">
      <c r="A31" s="245" t="s">
        <v>98</v>
      </c>
      <c r="B31" s="96" t="s">
        <v>99</v>
      </c>
      <c r="C31" s="69"/>
      <c r="D31" s="70"/>
      <c r="E31" s="228"/>
      <c r="F31" s="228"/>
      <c r="G31" s="228"/>
      <c r="H31" s="229"/>
      <c r="I31" s="70"/>
      <c r="J31" s="70"/>
      <c r="K31" s="228"/>
      <c r="L31" s="229"/>
      <c r="M31" s="70"/>
      <c r="N31" s="70"/>
      <c r="O31" s="228"/>
      <c r="P31" s="229"/>
      <c r="Q31" s="70"/>
      <c r="R31" s="70"/>
      <c r="S31" s="228"/>
      <c r="T31" s="229"/>
    </row>
    <row r="32" spans="1:20" ht="19" thickBot="1">
      <c r="A32" s="244" t="s">
        <v>101</v>
      </c>
      <c r="B32" s="97" t="s">
        <v>100</v>
      </c>
      <c r="C32" s="71"/>
      <c r="D32" s="72"/>
      <c r="E32" s="75" t="s">
        <v>12</v>
      </c>
      <c r="F32" s="75" t="s">
        <v>13</v>
      </c>
      <c r="G32" s="75" t="s">
        <v>14</v>
      </c>
      <c r="H32" s="76" t="s">
        <v>15</v>
      </c>
      <c r="I32" s="72"/>
      <c r="J32" s="72"/>
      <c r="K32" s="75" t="s">
        <v>93</v>
      </c>
      <c r="L32" s="76" t="s">
        <v>22</v>
      </c>
      <c r="M32" s="72"/>
      <c r="N32" s="72"/>
      <c r="O32" s="19" t="s">
        <v>15</v>
      </c>
      <c r="P32" s="76" t="s">
        <v>23</v>
      </c>
      <c r="Q32" s="72"/>
      <c r="R32" s="72"/>
      <c r="S32" s="19" t="s">
        <v>20</v>
      </c>
      <c r="T32" s="76" t="s">
        <v>92</v>
      </c>
    </row>
    <row r="34" spans="2:2">
      <c r="B34" s="105" t="s">
        <v>173</v>
      </c>
    </row>
  </sheetData>
  <phoneticPr fontId="2"/>
  <pageMargins left="0.7" right="0.7" top="0.75" bottom="0.75" header="0.3" footer="0.3"/>
  <ignoredErrors>
    <ignoredError sqref="C13" formula="1"/>
    <ignoredError sqref="C27:D27"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I41"/>
  <sheetViews>
    <sheetView workbookViewId="0">
      <selection activeCell="B1" sqref="B1"/>
    </sheetView>
  </sheetViews>
  <sheetFormatPr baseColWidth="10" defaultRowHeight="18"/>
  <cols>
    <col min="1" max="1" width="8" style="244" bestFit="1" customWidth="1"/>
    <col min="2" max="2" width="32.5" customWidth="1"/>
    <col min="3" max="11" width="15.83203125" customWidth="1"/>
  </cols>
  <sheetData>
    <row r="1" spans="1:9">
      <c r="B1" s="246" t="s">
        <v>181</v>
      </c>
    </row>
    <row r="2" spans="1:9" ht="19" thickBot="1">
      <c r="B2" s="46" t="s">
        <v>77</v>
      </c>
    </row>
    <row r="3" spans="1:9">
      <c r="A3" s="244">
        <f>ROW()-1</f>
        <v>2</v>
      </c>
      <c r="B3" t="s">
        <v>78</v>
      </c>
      <c r="C3" s="24" t="s">
        <v>2</v>
      </c>
      <c r="D3" s="28"/>
      <c r="E3" s="28"/>
      <c r="F3" s="24" t="s">
        <v>25</v>
      </c>
      <c r="G3" s="28"/>
      <c r="H3" s="28"/>
      <c r="I3" s="29"/>
    </row>
    <row r="4" spans="1:9">
      <c r="A4" s="244">
        <f>ROW()-1</f>
        <v>3</v>
      </c>
      <c r="B4" t="s">
        <v>79</v>
      </c>
      <c r="C4" s="25" t="s">
        <v>81</v>
      </c>
      <c r="D4" s="30"/>
      <c r="E4" s="30"/>
      <c r="F4" s="25" t="s">
        <v>82</v>
      </c>
      <c r="G4" s="30"/>
      <c r="H4" s="30"/>
      <c r="I4" s="31"/>
    </row>
    <row r="5" spans="1:9">
      <c r="A5" s="244">
        <f>ROW()-1</f>
        <v>4</v>
      </c>
      <c r="B5" t="s">
        <v>80</v>
      </c>
      <c r="C5" s="41" t="s">
        <v>44</v>
      </c>
      <c r="D5" s="30"/>
      <c r="E5" s="30"/>
      <c r="F5" s="41" t="s">
        <v>44</v>
      </c>
      <c r="G5" s="30"/>
      <c r="H5" s="30"/>
      <c r="I5" s="31"/>
    </row>
    <row r="6" spans="1:9">
      <c r="A6" s="244">
        <f t="shared" ref="A6:A14" si="0">ROW()-1</f>
        <v>5</v>
      </c>
      <c r="B6" t="s">
        <v>3</v>
      </c>
      <c r="C6" s="25" t="s">
        <v>8</v>
      </c>
      <c r="D6" s="30"/>
      <c r="E6" s="30"/>
      <c r="F6" s="25" t="s">
        <v>8</v>
      </c>
      <c r="G6" s="30"/>
      <c r="H6" s="30"/>
      <c r="I6" s="31"/>
    </row>
    <row r="7" spans="1:9">
      <c r="A7" s="244">
        <f t="shared" si="0"/>
        <v>6</v>
      </c>
      <c r="B7" t="s">
        <v>4</v>
      </c>
      <c r="C7" s="25" t="s">
        <v>74</v>
      </c>
      <c r="D7" s="30"/>
      <c r="E7" s="30"/>
      <c r="F7" s="25" t="s">
        <v>73</v>
      </c>
      <c r="G7" s="30"/>
      <c r="H7" s="30"/>
      <c r="I7" s="31"/>
    </row>
    <row r="8" spans="1:9">
      <c r="A8" s="244">
        <f t="shared" si="0"/>
        <v>7</v>
      </c>
      <c r="B8" t="s">
        <v>5</v>
      </c>
      <c r="C8" s="25" t="s">
        <v>7</v>
      </c>
      <c r="D8" s="30"/>
      <c r="E8" s="30"/>
      <c r="F8" s="25" t="s">
        <v>7</v>
      </c>
      <c r="G8" s="30"/>
      <c r="H8" s="30"/>
      <c r="I8" s="31"/>
    </row>
    <row r="9" spans="1:9">
      <c r="A9" s="244">
        <f t="shared" si="0"/>
        <v>8</v>
      </c>
      <c r="B9" t="s">
        <v>6</v>
      </c>
      <c r="C9" s="25" t="s">
        <v>75</v>
      </c>
      <c r="D9" s="30"/>
      <c r="E9" s="30"/>
      <c r="F9" s="25" t="s">
        <v>75</v>
      </c>
      <c r="G9" s="30"/>
      <c r="H9" s="30"/>
      <c r="I9" s="31"/>
    </row>
    <row r="10" spans="1:9">
      <c r="A10" s="244">
        <f t="shared" si="0"/>
        <v>9</v>
      </c>
      <c r="B10" s="39" t="s">
        <v>68</v>
      </c>
      <c r="C10" s="27">
        <f>SUM(C14:E14)</f>
        <v>66000</v>
      </c>
      <c r="D10" s="32"/>
      <c r="E10" s="32"/>
      <c r="F10" s="27">
        <f>SUM(F14:I14)</f>
        <v>43200</v>
      </c>
      <c r="G10" s="32"/>
      <c r="H10" s="32"/>
      <c r="I10" s="33"/>
    </row>
    <row r="11" spans="1:9">
      <c r="A11" s="244">
        <f t="shared" si="0"/>
        <v>10</v>
      </c>
      <c r="B11" t="s">
        <v>9</v>
      </c>
      <c r="C11" s="77" t="s">
        <v>130</v>
      </c>
      <c r="D11" s="78" t="s">
        <v>131</v>
      </c>
      <c r="E11" s="79" t="s">
        <v>133</v>
      </c>
      <c r="F11" s="77" t="s">
        <v>130</v>
      </c>
      <c r="G11" s="78" t="s">
        <v>134</v>
      </c>
      <c r="H11" s="78" t="s">
        <v>134</v>
      </c>
      <c r="I11" s="79" t="s">
        <v>135</v>
      </c>
    </row>
    <row r="12" spans="1:9">
      <c r="A12" s="244">
        <f t="shared" si="0"/>
        <v>11</v>
      </c>
      <c r="B12" t="s">
        <v>11</v>
      </c>
      <c r="C12" s="37">
        <v>0.1</v>
      </c>
      <c r="D12" s="6">
        <v>0.1</v>
      </c>
      <c r="E12" s="38">
        <v>0.1</v>
      </c>
      <c r="F12" s="37">
        <v>0.08</v>
      </c>
      <c r="G12" s="6">
        <v>0.08</v>
      </c>
      <c r="H12" s="6">
        <v>0.08</v>
      </c>
      <c r="I12" s="38">
        <v>0.08</v>
      </c>
    </row>
    <row r="13" spans="1:9">
      <c r="A13" s="244">
        <f t="shared" si="0"/>
        <v>12</v>
      </c>
      <c r="B13" t="s">
        <v>10</v>
      </c>
      <c r="C13" s="10" t="s">
        <v>83</v>
      </c>
      <c r="D13" s="5" t="s">
        <v>14</v>
      </c>
      <c r="E13" s="36" t="s">
        <v>15</v>
      </c>
      <c r="F13" s="37" t="s">
        <v>12</v>
      </c>
      <c r="G13" s="5" t="s">
        <v>18</v>
      </c>
      <c r="H13" s="5" t="s">
        <v>22</v>
      </c>
      <c r="I13" s="36" t="s">
        <v>23</v>
      </c>
    </row>
    <row r="14" spans="1:9" ht="19" thickBot="1">
      <c r="A14" s="244">
        <f t="shared" si="0"/>
        <v>13</v>
      </c>
      <c r="B14" t="s">
        <v>66</v>
      </c>
      <c r="C14" s="47">
        <v>2200</v>
      </c>
      <c r="D14" s="48">
        <v>1100</v>
      </c>
      <c r="E14" s="49">
        <v>62700</v>
      </c>
      <c r="F14" s="47">
        <v>15300</v>
      </c>
      <c r="G14" s="48">
        <v>7100</v>
      </c>
      <c r="H14" s="48">
        <v>12400</v>
      </c>
      <c r="I14" s="49">
        <v>8400</v>
      </c>
    </row>
    <row r="16" spans="1:9" ht="19" thickBot="1">
      <c r="B16" s="46" t="s">
        <v>21</v>
      </c>
    </row>
    <row r="17" spans="1:7">
      <c r="A17" s="244" t="s">
        <v>33</v>
      </c>
      <c r="B17" t="s">
        <v>30</v>
      </c>
      <c r="C17" s="24" t="s">
        <v>76</v>
      </c>
      <c r="D17" s="29"/>
      <c r="G17" s="1"/>
    </row>
    <row r="18" spans="1:7">
      <c r="A18" s="244" t="s">
        <v>34</v>
      </c>
      <c r="B18" s="11" t="s">
        <v>31</v>
      </c>
      <c r="C18" s="25" t="s">
        <v>119</v>
      </c>
      <c r="D18" s="31"/>
      <c r="G18" s="3"/>
    </row>
    <row r="19" spans="1:7">
      <c r="A19" s="244" t="s">
        <v>35</v>
      </c>
      <c r="B19" s="11" t="s">
        <v>3</v>
      </c>
      <c r="C19" s="25" t="s">
        <v>8</v>
      </c>
      <c r="D19" s="31"/>
      <c r="G19" s="3"/>
    </row>
    <row r="20" spans="1:7">
      <c r="A20" s="244" t="s">
        <v>39</v>
      </c>
      <c r="B20" s="11" t="s">
        <v>28</v>
      </c>
      <c r="C20" s="25" t="s">
        <v>29</v>
      </c>
      <c r="D20" s="31"/>
    </row>
    <row r="21" spans="1:7">
      <c r="A21" s="244" t="s">
        <v>36</v>
      </c>
      <c r="B21" s="11" t="s">
        <v>4</v>
      </c>
      <c r="C21" s="25" t="s">
        <v>73</v>
      </c>
      <c r="D21" s="31"/>
    </row>
    <row r="22" spans="1:7">
      <c r="A22" s="244" t="s">
        <v>37</v>
      </c>
      <c r="B22" s="11" t="s">
        <v>5</v>
      </c>
      <c r="C22" s="25" t="s">
        <v>7</v>
      </c>
      <c r="D22" s="31"/>
    </row>
    <row r="23" spans="1:7">
      <c r="A23" s="244" t="s">
        <v>38</v>
      </c>
      <c r="B23" s="11" t="s">
        <v>6</v>
      </c>
      <c r="C23" s="25" t="s">
        <v>75</v>
      </c>
      <c r="D23" s="31"/>
    </row>
    <row r="24" spans="1:7">
      <c r="A24" s="244" t="s">
        <v>32</v>
      </c>
      <c r="B24" s="34" t="s">
        <v>40</v>
      </c>
      <c r="C24" s="41" t="s">
        <v>43</v>
      </c>
      <c r="D24" s="31"/>
    </row>
    <row r="25" spans="1:7">
      <c r="A25" s="244" t="s">
        <v>41</v>
      </c>
      <c r="B25" s="34" t="s">
        <v>42</v>
      </c>
      <c r="C25" s="41" t="s">
        <v>44</v>
      </c>
      <c r="D25" s="31"/>
    </row>
    <row r="26" spans="1:7">
      <c r="A26" s="244" t="s">
        <v>54</v>
      </c>
      <c r="B26" s="188" t="s">
        <v>56</v>
      </c>
      <c r="C26" s="42" t="s">
        <v>116</v>
      </c>
      <c r="D26" s="31"/>
    </row>
    <row r="27" spans="1:7">
      <c r="A27" s="245" t="s">
        <v>45</v>
      </c>
      <c r="B27" s="115" t="s">
        <v>46</v>
      </c>
      <c r="C27" s="219"/>
      <c r="D27" s="31"/>
    </row>
    <row r="28" spans="1:7">
      <c r="A28" s="244" t="s">
        <v>47</v>
      </c>
      <c r="B28" s="35" t="s">
        <v>46</v>
      </c>
      <c r="C28" s="26">
        <f>C32+D32</f>
        <v>109200</v>
      </c>
      <c r="D28" s="31"/>
    </row>
    <row r="29" spans="1:7">
      <c r="A29" s="244" t="s">
        <v>48</v>
      </c>
      <c r="B29" s="35" t="s">
        <v>49</v>
      </c>
      <c r="C29" s="26">
        <f>C28-C30</f>
        <v>100000</v>
      </c>
      <c r="D29" s="31"/>
    </row>
    <row r="30" spans="1:7">
      <c r="A30" s="244" t="s">
        <v>50</v>
      </c>
      <c r="B30" s="35" t="s">
        <v>51</v>
      </c>
      <c r="C30" s="26">
        <f>C33+D33</f>
        <v>9200</v>
      </c>
      <c r="D30" s="31"/>
    </row>
    <row r="31" spans="1:7">
      <c r="A31" s="245" t="s">
        <v>52</v>
      </c>
      <c r="B31" s="113" t="s">
        <v>53</v>
      </c>
      <c r="C31" s="219"/>
      <c r="D31" s="222"/>
    </row>
    <row r="32" spans="1:7" ht="19">
      <c r="A32" s="244" t="s">
        <v>55</v>
      </c>
      <c r="B32" s="44" t="s">
        <v>153</v>
      </c>
      <c r="C32" s="12">
        <f>C10</f>
        <v>66000</v>
      </c>
      <c r="D32" s="22">
        <f>F10</f>
        <v>43200</v>
      </c>
    </row>
    <row r="33" spans="1:4">
      <c r="A33" s="244" t="s">
        <v>84</v>
      </c>
      <c r="B33" s="35" t="s">
        <v>16</v>
      </c>
      <c r="C33" s="50">
        <f>ROUND(C32*10/110,0)</f>
        <v>6000</v>
      </c>
      <c r="D33" s="51">
        <f>ROUND(D32*8/108,0)</f>
        <v>3200</v>
      </c>
    </row>
    <row r="34" spans="1:4">
      <c r="A34" s="244" t="s">
        <v>148</v>
      </c>
      <c r="B34" s="35" t="s">
        <v>149</v>
      </c>
      <c r="C34" s="125" t="s">
        <v>151</v>
      </c>
      <c r="D34" s="45" t="s">
        <v>152</v>
      </c>
    </row>
    <row r="35" spans="1:4">
      <c r="A35" s="244" t="s">
        <v>58</v>
      </c>
      <c r="B35" s="35" t="s">
        <v>57</v>
      </c>
      <c r="C35" s="37">
        <v>0.1</v>
      </c>
      <c r="D35" s="38">
        <v>0.08</v>
      </c>
    </row>
    <row r="36" spans="1:4">
      <c r="A36" s="244" t="s">
        <v>60</v>
      </c>
      <c r="B36" s="35" t="s">
        <v>59</v>
      </c>
      <c r="C36" s="42">
        <v>9</v>
      </c>
      <c r="D36" s="45">
        <v>8</v>
      </c>
    </row>
    <row r="37" spans="1:4" ht="38">
      <c r="A37" s="244" t="s">
        <v>61</v>
      </c>
      <c r="B37" s="35" t="s">
        <v>62</v>
      </c>
      <c r="C37" s="81" t="s">
        <v>140</v>
      </c>
      <c r="D37" s="67" t="s">
        <v>171</v>
      </c>
    </row>
    <row r="38" spans="1:4">
      <c r="A38" s="245" t="s">
        <v>63</v>
      </c>
      <c r="B38" s="113" t="s">
        <v>64</v>
      </c>
      <c r="C38" s="219"/>
      <c r="D38" s="222"/>
    </row>
    <row r="39" spans="1:4" ht="19">
      <c r="A39" s="244" t="s">
        <v>65</v>
      </c>
      <c r="B39" s="44" t="s">
        <v>168</v>
      </c>
      <c r="C39" s="42" t="s">
        <v>2</v>
      </c>
      <c r="D39" s="45" t="s">
        <v>24</v>
      </c>
    </row>
    <row r="40" spans="1:4">
      <c r="A40" s="244" t="s">
        <v>70</v>
      </c>
      <c r="B40" s="35" t="s">
        <v>72</v>
      </c>
      <c r="C40" s="42" t="s">
        <v>116</v>
      </c>
      <c r="D40" s="45" t="s">
        <v>116</v>
      </c>
    </row>
    <row r="41" spans="1:4" ht="19" thickBot="1">
      <c r="A41" s="244" t="s">
        <v>69</v>
      </c>
      <c r="B41" s="35" t="s">
        <v>71</v>
      </c>
      <c r="C41" s="197">
        <f>C10</f>
        <v>66000</v>
      </c>
      <c r="D41" s="198">
        <f>F10</f>
        <v>43200</v>
      </c>
    </row>
  </sheetData>
  <phoneticPr fontId="2"/>
  <pageMargins left="0.7" right="0.7" top="0.75" bottom="0.75" header="0.3" footer="0.3"/>
  <ignoredErrors>
    <ignoredError sqref="C10:I10" formulaRange="1"/>
    <ignoredError sqref="C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K32"/>
  <sheetViews>
    <sheetView workbookViewId="0">
      <selection activeCell="B1" sqref="B1"/>
    </sheetView>
  </sheetViews>
  <sheetFormatPr baseColWidth="10" defaultRowHeight="18"/>
  <cols>
    <col min="1" max="1" width="8" style="244" bestFit="1" customWidth="1"/>
    <col min="2" max="2" width="33.6640625" customWidth="1"/>
    <col min="3" max="11" width="15.83203125" customWidth="1"/>
  </cols>
  <sheetData>
    <row r="1" spans="1:11">
      <c r="B1" s="246" t="s">
        <v>181</v>
      </c>
    </row>
    <row r="2" spans="1:11" ht="19" thickBot="1">
      <c r="B2" s="46" t="s">
        <v>21</v>
      </c>
    </row>
    <row r="3" spans="1:11">
      <c r="A3" s="244" t="s">
        <v>33</v>
      </c>
      <c r="B3" t="s">
        <v>30</v>
      </c>
      <c r="C3" s="24" t="s">
        <v>76</v>
      </c>
      <c r="D3" s="28"/>
      <c r="E3" s="28"/>
      <c r="F3" s="28"/>
      <c r="G3" s="84"/>
      <c r="H3" s="28"/>
      <c r="I3" s="28"/>
      <c r="J3" s="28"/>
      <c r="K3" s="29"/>
    </row>
    <row r="4" spans="1:11">
      <c r="A4" s="244" t="s">
        <v>34</v>
      </c>
      <c r="B4" t="s">
        <v>31</v>
      </c>
      <c r="C4" s="25" t="s">
        <v>119</v>
      </c>
      <c r="D4" s="86"/>
      <c r="E4" s="86"/>
      <c r="F4" s="86"/>
      <c r="G4" s="88"/>
      <c r="H4" s="86"/>
      <c r="I4" s="86"/>
      <c r="J4" s="86"/>
      <c r="K4" s="31"/>
    </row>
    <row r="5" spans="1:11">
      <c r="A5" s="244" t="s">
        <v>35</v>
      </c>
      <c r="B5" t="s">
        <v>3</v>
      </c>
      <c r="C5" s="25" t="s">
        <v>8</v>
      </c>
      <c r="D5" s="86"/>
      <c r="E5" s="86"/>
      <c r="F5" s="86"/>
      <c r="G5" s="88"/>
      <c r="H5" s="86"/>
      <c r="I5" s="86"/>
      <c r="J5" s="86"/>
      <c r="K5" s="31"/>
    </row>
    <row r="6" spans="1:11">
      <c r="A6" s="244" t="s">
        <v>39</v>
      </c>
      <c r="B6" t="s">
        <v>28</v>
      </c>
      <c r="C6" s="25" t="s">
        <v>29</v>
      </c>
      <c r="D6" s="86"/>
      <c r="E6" s="86"/>
      <c r="F6" s="86"/>
      <c r="G6" s="86"/>
      <c r="H6" s="86"/>
      <c r="I6" s="86"/>
      <c r="J6" s="86"/>
      <c r="K6" s="31"/>
    </row>
    <row r="7" spans="1:11">
      <c r="A7" s="244" t="s">
        <v>37</v>
      </c>
      <c r="B7" t="s">
        <v>5</v>
      </c>
      <c r="C7" s="25" t="s">
        <v>7</v>
      </c>
      <c r="D7" s="86"/>
      <c r="E7" s="86"/>
      <c r="F7" s="86"/>
      <c r="G7" s="86"/>
      <c r="H7" s="86"/>
      <c r="I7" s="86"/>
      <c r="J7" s="86"/>
      <c r="K7" s="31"/>
    </row>
    <row r="8" spans="1:11">
      <c r="A8" s="244" t="s">
        <v>32</v>
      </c>
      <c r="B8" t="s">
        <v>40</v>
      </c>
      <c r="C8" s="25" t="s">
        <v>43</v>
      </c>
      <c r="D8" s="86"/>
      <c r="E8" s="86"/>
      <c r="F8" s="86"/>
      <c r="G8" s="86"/>
      <c r="H8" s="86"/>
      <c r="I8" s="86"/>
      <c r="J8" s="86"/>
      <c r="K8" s="31"/>
    </row>
    <row r="9" spans="1:11">
      <c r="A9" s="244" t="s">
        <v>41</v>
      </c>
      <c r="B9" t="s">
        <v>42</v>
      </c>
      <c r="C9" s="25" t="s">
        <v>44</v>
      </c>
      <c r="D9" s="86"/>
      <c r="E9" s="86"/>
      <c r="F9" s="86"/>
      <c r="G9" s="86"/>
      <c r="H9" s="86"/>
      <c r="I9" s="86"/>
      <c r="J9" s="86"/>
      <c r="K9" s="31"/>
    </row>
    <row r="10" spans="1:11">
      <c r="A10" s="244" t="s">
        <v>54</v>
      </c>
      <c r="B10" s="105" t="s">
        <v>56</v>
      </c>
      <c r="C10" s="189" t="s">
        <v>142</v>
      </c>
      <c r="D10" s="86"/>
      <c r="E10" s="86"/>
      <c r="F10" s="86"/>
      <c r="G10" s="86"/>
      <c r="H10" s="86"/>
      <c r="I10" s="86"/>
      <c r="J10" s="86"/>
      <c r="K10" s="31"/>
    </row>
    <row r="11" spans="1:11">
      <c r="A11" s="245" t="s">
        <v>45</v>
      </c>
      <c r="B11" s="89" t="s">
        <v>46</v>
      </c>
      <c r="C11" s="219"/>
      <c r="D11" s="86"/>
      <c r="E11" s="86"/>
      <c r="F11" s="86"/>
      <c r="G11" s="86"/>
      <c r="H11" s="86"/>
      <c r="I11" s="86"/>
      <c r="J11" s="86"/>
      <c r="K11" s="31"/>
    </row>
    <row r="12" spans="1:11">
      <c r="A12" s="244" t="s">
        <v>47</v>
      </c>
      <c r="B12" s="90" t="s">
        <v>46</v>
      </c>
      <c r="C12" s="26">
        <f>C16+D16</f>
        <v>109200</v>
      </c>
      <c r="D12" s="86"/>
      <c r="E12" s="86"/>
      <c r="F12" s="86"/>
      <c r="G12" s="86"/>
      <c r="H12" s="86"/>
      <c r="I12" s="86"/>
      <c r="J12" s="86"/>
      <c r="K12" s="31"/>
    </row>
    <row r="13" spans="1:11">
      <c r="A13" s="244" t="s">
        <v>48</v>
      </c>
      <c r="B13" s="90" t="s">
        <v>49</v>
      </c>
      <c r="C13" s="26">
        <f>C12-C14</f>
        <v>100000</v>
      </c>
      <c r="D13" s="86"/>
      <c r="E13" s="86"/>
      <c r="F13" s="86"/>
      <c r="G13" s="86"/>
      <c r="H13" s="86"/>
      <c r="I13" s="86"/>
      <c r="J13" s="86"/>
      <c r="K13" s="31"/>
    </row>
    <row r="14" spans="1:11">
      <c r="A14" s="244" t="s">
        <v>50</v>
      </c>
      <c r="B14" s="90" t="s">
        <v>51</v>
      </c>
      <c r="C14" s="26">
        <f>C17+D17</f>
        <v>9200</v>
      </c>
      <c r="D14" s="86"/>
      <c r="E14" s="86"/>
      <c r="F14" s="86"/>
      <c r="G14" s="86"/>
      <c r="H14" s="86"/>
      <c r="I14" s="86"/>
      <c r="J14" s="86"/>
      <c r="K14" s="31"/>
    </row>
    <row r="15" spans="1:11">
      <c r="A15" s="245" t="s">
        <v>52</v>
      </c>
      <c r="B15" s="91" t="s">
        <v>53</v>
      </c>
      <c r="C15" s="219"/>
      <c r="D15" s="221"/>
      <c r="E15" s="86"/>
      <c r="F15" s="86"/>
      <c r="G15" s="86"/>
      <c r="H15" s="86"/>
      <c r="I15" s="86"/>
      <c r="J15" s="86"/>
      <c r="K15" s="31"/>
    </row>
    <row r="16" spans="1:11" ht="19">
      <c r="A16" s="244" t="s">
        <v>55</v>
      </c>
      <c r="B16" s="92" t="s">
        <v>153</v>
      </c>
      <c r="C16" s="12">
        <f>SUM(C27)</f>
        <v>66000</v>
      </c>
      <c r="D16" s="62">
        <f>G27</f>
        <v>43200</v>
      </c>
      <c r="E16" s="86"/>
      <c r="F16" s="86"/>
      <c r="G16" s="86"/>
      <c r="H16" s="86"/>
      <c r="I16" s="86"/>
      <c r="J16" s="86"/>
      <c r="K16" s="31"/>
    </row>
    <row r="17" spans="1:11">
      <c r="A17" s="244" t="s">
        <v>84</v>
      </c>
      <c r="B17" s="90" t="s">
        <v>16</v>
      </c>
      <c r="C17" s="50">
        <f>ROUND(C16*10/110,0)</f>
        <v>6000</v>
      </c>
      <c r="D17" s="63">
        <f>ROUND(D16*8/108,0)</f>
        <v>3200</v>
      </c>
      <c r="E17" s="86"/>
      <c r="F17" s="86"/>
      <c r="G17" s="86"/>
      <c r="H17" s="86"/>
      <c r="I17" s="86"/>
      <c r="J17" s="86"/>
      <c r="K17" s="31"/>
    </row>
    <row r="18" spans="1:11">
      <c r="A18" s="244" t="s">
        <v>148</v>
      </c>
      <c r="B18" s="35" t="s">
        <v>149</v>
      </c>
      <c r="C18" s="125" t="s">
        <v>151</v>
      </c>
      <c r="D18" s="126" t="s">
        <v>150</v>
      </c>
      <c r="E18" s="86"/>
      <c r="F18" s="86"/>
      <c r="G18" s="86"/>
      <c r="H18" s="86"/>
      <c r="I18" s="86"/>
      <c r="J18" s="86"/>
      <c r="K18" s="31"/>
    </row>
    <row r="19" spans="1:11">
      <c r="A19" s="244" t="s">
        <v>58</v>
      </c>
      <c r="B19" s="90" t="s">
        <v>57</v>
      </c>
      <c r="C19" s="37">
        <v>0.1</v>
      </c>
      <c r="D19" s="6">
        <v>0.08</v>
      </c>
      <c r="E19" s="86"/>
      <c r="F19" s="86"/>
      <c r="G19" s="86"/>
      <c r="H19" s="86"/>
      <c r="I19" s="86"/>
      <c r="J19" s="86"/>
      <c r="K19" s="31"/>
    </row>
    <row r="20" spans="1:11">
      <c r="A20" s="244" t="s">
        <v>60</v>
      </c>
      <c r="B20" s="90" t="s">
        <v>59</v>
      </c>
      <c r="C20" s="42">
        <v>9</v>
      </c>
      <c r="D20" s="40">
        <v>8</v>
      </c>
      <c r="E20" s="86"/>
      <c r="F20" s="86"/>
      <c r="G20" s="86"/>
      <c r="H20" s="86"/>
      <c r="I20" s="86"/>
      <c r="J20" s="86"/>
      <c r="K20" s="31"/>
    </row>
    <row r="21" spans="1:11" ht="38">
      <c r="A21" s="244" t="s">
        <v>61</v>
      </c>
      <c r="B21" s="90" t="s">
        <v>62</v>
      </c>
      <c r="C21" s="80" t="s">
        <v>143</v>
      </c>
      <c r="D21" s="64" t="s">
        <v>172</v>
      </c>
      <c r="E21" s="86"/>
      <c r="F21" s="86"/>
      <c r="G21" s="86"/>
      <c r="H21" s="86"/>
      <c r="I21" s="86"/>
      <c r="J21" s="86"/>
      <c r="K21" s="31"/>
    </row>
    <row r="22" spans="1:11">
      <c r="A22" s="245" t="s">
        <v>63</v>
      </c>
      <c r="B22" s="91" t="s">
        <v>64</v>
      </c>
      <c r="C22" s="219"/>
      <c r="D22" s="221"/>
      <c r="E22" s="221"/>
      <c r="F22" s="221"/>
      <c r="G22" s="221"/>
      <c r="H22" s="221"/>
      <c r="I22" s="221"/>
      <c r="J22" s="221"/>
      <c r="K22" s="222"/>
    </row>
    <row r="23" spans="1:11" ht="19">
      <c r="A23" s="244" t="s">
        <v>65</v>
      </c>
      <c r="B23" s="92" t="s">
        <v>168</v>
      </c>
      <c r="C23" s="42" t="s">
        <v>2</v>
      </c>
      <c r="D23" s="40" t="s">
        <v>144</v>
      </c>
      <c r="E23" s="40" t="s">
        <v>144</v>
      </c>
      <c r="F23" s="45" t="s">
        <v>144</v>
      </c>
      <c r="G23" s="117" t="s">
        <v>24</v>
      </c>
      <c r="H23" s="40" t="s">
        <v>24</v>
      </c>
      <c r="I23" s="40" t="s">
        <v>24</v>
      </c>
      <c r="J23" s="40" t="s">
        <v>24</v>
      </c>
      <c r="K23" s="45" t="s">
        <v>24</v>
      </c>
    </row>
    <row r="24" spans="1:11" ht="19">
      <c r="A24" s="244" t="s">
        <v>145</v>
      </c>
      <c r="B24" s="92" t="s">
        <v>169</v>
      </c>
      <c r="C24" s="103"/>
      <c r="D24" s="110">
        <v>1</v>
      </c>
      <c r="E24" s="110">
        <v>2</v>
      </c>
      <c r="F24" s="111">
        <v>3</v>
      </c>
      <c r="G24" s="116"/>
      <c r="H24" s="110">
        <v>1</v>
      </c>
      <c r="I24" s="110">
        <v>2</v>
      </c>
      <c r="J24" s="110">
        <v>3</v>
      </c>
      <c r="K24" s="111">
        <v>4</v>
      </c>
    </row>
    <row r="25" spans="1:11" ht="19">
      <c r="A25" s="244" t="s">
        <v>97</v>
      </c>
      <c r="B25" s="92" t="s">
        <v>9</v>
      </c>
      <c r="C25" s="93"/>
      <c r="D25" s="238" t="s">
        <v>130</v>
      </c>
      <c r="E25" s="238" t="s">
        <v>131</v>
      </c>
      <c r="F25" s="239" t="s">
        <v>133</v>
      </c>
      <c r="G25" s="121"/>
      <c r="H25" s="238" t="s">
        <v>130</v>
      </c>
      <c r="I25" s="238" t="s">
        <v>134</v>
      </c>
      <c r="J25" s="238" t="s">
        <v>134</v>
      </c>
      <c r="K25" s="239" t="s">
        <v>135</v>
      </c>
    </row>
    <row r="26" spans="1:11">
      <c r="A26" s="244" t="s">
        <v>70</v>
      </c>
      <c r="B26" s="90" t="s">
        <v>72</v>
      </c>
      <c r="C26" s="42" t="s">
        <v>142</v>
      </c>
      <c r="D26" s="40" t="s">
        <v>142</v>
      </c>
      <c r="E26" s="40" t="s">
        <v>142</v>
      </c>
      <c r="F26" s="45" t="s">
        <v>142</v>
      </c>
      <c r="G26" s="117" t="s">
        <v>142</v>
      </c>
      <c r="H26" s="40" t="s">
        <v>142</v>
      </c>
      <c r="I26" s="40" t="s">
        <v>142</v>
      </c>
      <c r="J26" s="40" t="s">
        <v>142</v>
      </c>
      <c r="K26" s="45" t="s">
        <v>142</v>
      </c>
    </row>
    <row r="27" spans="1:11">
      <c r="A27" s="244" t="s">
        <v>69</v>
      </c>
      <c r="B27" s="90" t="s">
        <v>71</v>
      </c>
      <c r="C27" s="201">
        <f>SUM(D27:F27)</f>
        <v>66000</v>
      </c>
      <c r="D27" s="202">
        <v>2200</v>
      </c>
      <c r="E27" s="202">
        <v>1100</v>
      </c>
      <c r="F27" s="203">
        <v>62700</v>
      </c>
      <c r="G27" s="204">
        <f>SUM(H27:K27)</f>
        <v>43200</v>
      </c>
      <c r="H27" s="202">
        <v>15300</v>
      </c>
      <c r="I27" s="202">
        <v>7100</v>
      </c>
      <c r="J27" s="202">
        <v>12400</v>
      </c>
      <c r="K27" s="203">
        <v>8400</v>
      </c>
    </row>
    <row r="28" spans="1:11">
      <c r="A28" s="245" t="s">
        <v>102</v>
      </c>
      <c r="B28" s="96" t="s">
        <v>103</v>
      </c>
      <c r="C28" s="227"/>
      <c r="D28" s="228"/>
      <c r="E28" s="228"/>
      <c r="F28" s="229"/>
      <c r="G28" s="220"/>
      <c r="H28" s="228"/>
      <c r="I28" s="228"/>
      <c r="J28" s="228"/>
      <c r="K28" s="229"/>
    </row>
    <row r="29" spans="1:11">
      <c r="A29" s="244" t="s">
        <v>104</v>
      </c>
      <c r="B29" s="97" t="s">
        <v>105</v>
      </c>
      <c r="C29" s="42">
        <v>9</v>
      </c>
      <c r="D29" s="40">
        <v>9</v>
      </c>
      <c r="E29" s="40">
        <v>9</v>
      </c>
      <c r="F29" s="45">
        <v>9</v>
      </c>
      <c r="G29" s="117">
        <v>8</v>
      </c>
      <c r="H29" s="40">
        <v>8</v>
      </c>
      <c r="I29" s="40">
        <v>8</v>
      </c>
      <c r="J29" s="40">
        <v>8</v>
      </c>
      <c r="K29" s="45">
        <v>8</v>
      </c>
    </row>
    <row r="30" spans="1:11">
      <c r="A30" s="244" t="s">
        <v>106</v>
      </c>
      <c r="B30" s="97" t="s">
        <v>57</v>
      </c>
      <c r="C30" s="37">
        <v>0.1</v>
      </c>
      <c r="D30" s="6">
        <v>0.1</v>
      </c>
      <c r="E30" s="6">
        <v>0.1</v>
      </c>
      <c r="F30" s="38">
        <v>0.1</v>
      </c>
      <c r="G30" s="118">
        <v>0.08</v>
      </c>
      <c r="H30" s="6">
        <v>0.08</v>
      </c>
      <c r="I30" s="6">
        <v>0.08</v>
      </c>
      <c r="J30" s="6">
        <v>0.08</v>
      </c>
      <c r="K30" s="38">
        <v>0.08</v>
      </c>
    </row>
    <row r="31" spans="1:11">
      <c r="A31" s="245" t="s">
        <v>98</v>
      </c>
      <c r="B31" s="96" t="s">
        <v>99</v>
      </c>
      <c r="C31" s="112"/>
      <c r="D31" s="228"/>
      <c r="E31" s="228"/>
      <c r="F31" s="229"/>
      <c r="G31" s="119"/>
      <c r="H31" s="228"/>
      <c r="I31" s="228"/>
      <c r="J31" s="228"/>
      <c r="K31" s="229"/>
    </row>
    <row r="32" spans="1:11" ht="19" thickBot="1">
      <c r="A32" s="244" t="s">
        <v>101</v>
      </c>
      <c r="B32" s="97" t="s">
        <v>100</v>
      </c>
      <c r="C32" s="71"/>
      <c r="D32" s="75" t="s">
        <v>83</v>
      </c>
      <c r="E32" s="75" t="s">
        <v>14</v>
      </c>
      <c r="F32" s="76" t="s">
        <v>15</v>
      </c>
      <c r="G32" s="120"/>
      <c r="H32" s="19" t="s">
        <v>12</v>
      </c>
      <c r="I32" s="75" t="s">
        <v>18</v>
      </c>
      <c r="J32" s="75" t="s">
        <v>22</v>
      </c>
      <c r="K32" s="76" t="s">
        <v>23</v>
      </c>
    </row>
  </sheetData>
  <phoneticPr fontId="2"/>
  <pageMargins left="0.7" right="0.7" top="0.75" bottom="0.75" header="0.3" footer="0.3"/>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L28"/>
  <sheetViews>
    <sheetView workbookViewId="0">
      <selection activeCell="B2" sqref="B2"/>
    </sheetView>
  </sheetViews>
  <sheetFormatPr baseColWidth="10" defaultRowHeight="18"/>
  <cols>
    <col min="1" max="1" width="8" style="244" bestFit="1" customWidth="1"/>
    <col min="2" max="2" width="29.1640625" customWidth="1"/>
    <col min="3" max="14" width="15.83203125" customWidth="1"/>
  </cols>
  <sheetData>
    <row r="1" spans="1:10" ht="19" thickBot="1">
      <c r="B1" s="246" t="s">
        <v>180</v>
      </c>
    </row>
    <row r="2" spans="1:10">
      <c r="A2" s="244" t="s">
        <v>33</v>
      </c>
      <c r="B2" t="s">
        <v>94</v>
      </c>
      <c r="C2" s="24" t="s">
        <v>76</v>
      </c>
      <c r="D2" s="28"/>
      <c r="E2" s="28"/>
      <c r="F2" s="28"/>
      <c r="G2" s="28"/>
      <c r="H2" s="28"/>
      <c r="I2" s="29"/>
      <c r="J2" s="1"/>
    </row>
    <row r="3" spans="1:10">
      <c r="A3" s="244" t="s">
        <v>34</v>
      </c>
      <c r="B3" s="11" t="s">
        <v>31</v>
      </c>
      <c r="C3" s="25" t="s">
        <v>117</v>
      </c>
      <c r="D3" s="30"/>
      <c r="E3" s="30"/>
      <c r="F3" s="30"/>
      <c r="G3" s="30"/>
      <c r="H3" s="30"/>
      <c r="I3" s="31"/>
      <c r="J3" s="3"/>
    </row>
    <row r="4" spans="1:10">
      <c r="A4" s="244" t="s">
        <v>35</v>
      </c>
      <c r="B4" s="11" t="s">
        <v>3</v>
      </c>
      <c r="C4" s="25" t="s">
        <v>96</v>
      </c>
      <c r="D4" s="30"/>
      <c r="E4" s="30"/>
      <c r="F4" s="30"/>
      <c r="G4" s="30"/>
      <c r="H4" s="30"/>
      <c r="I4" s="31"/>
      <c r="J4" s="3"/>
    </row>
    <row r="5" spans="1:10">
      <c r="A5" s="244" t="s">
        <v>39</v>
      </c>
      <c r="B5" s="11" t="s">
        <v>28</v>
      </c>
      <c r="C5" s="25" t="s">
        <v>29</v>
      </c>
      <c r="D5" s="30"/>
      <c r="E5" s="30"/>
      <c r="F5" s="30"/>
      <c r="G5" s="30"/>
      <c r="H5" s="30"/>
      <c r="I5" s="31"/>
    </row>
    <row r="6" spans="1:10">
      <c r="A6" s="244" t="s">
        <v>37</v>
      </c>
      <c r="B6" s="11" t="s">
        <v>5</v>
      </c>
      <c r="C6" s="25" t="s">
        <v>95</v>
      </c>
      <c r="D6" s="30"/>
      <c r="E6" s="30"/>
      <c r="F6" s="30"/>
      <c r="G6" s="30"/>
      <c r="H6" s="30"/>
      <c r="I6" s="31"/>
    </row>
    <row r="7" spans="1:10">
      <c r="A7" s="244" t="s">
        <v>32</v>
      </c>
      <c r="B7" s="34" t="s">
        <v>40</v>
      </c>
      <c r="C7" s="41" t="s">
        <v>89</v>
      </c>
      <c r="D7" s="30"/>
      <c r="E7" s="30"/>
      <c r="F7" s="30"/>
      <c r="G7" s="30"/>
      <c r="H7" s="30"/>
      <c r="I7" s="31"/>
    </row>
    <row r="8" spans="1:10">
      <c r="A8" s="244" t="s">
        <v>54</v>
      </c>
      <c r="B8" s="188" t="s">
        <v>56</v>
      </c>
      <c r="C8" s="189" t="s">
        <v>116</v>
      </c>
      <c r="D8" s="30"/>
      <c r="E8" s="30"/>
      <c r="F8" s="30"/>
      <c r="G8" s="30"/>
      <c r="H8" s="30"/>
      <c r="I8" s="31"/>
    </row>
    <row r="9" spans="1:10">
      <c r="A9" s="245" t="s">
        <v>45</v>
      </c>
      <c r="B9" s="115" t="s">
        <v>46</v>
      </c>
      <c r="C9" s="219"/>
      <c r="D9" s="30"/>
      <c r="E9" s="30"/>
      <c r="F9" s="30"/>
      <c r="G9" s="30"/>
      <c r="H9" s="30"/>
      <c r="I9" s="31"/>
    </row>
    <row r="10" spans="1:10">
      <c r="A10" s="244" t="s">
        <v>47</v>
      </c>
      <c r="B10" s="35" t="s">
        <v>46</v>
      </c>
      <c r="C10" s="26">
        <f>C14+D14</f>
        <v>131200</v>
      </c>
      <c r="D10" s="30"/>
      <c r="E10" s="30"/>
      <c r="F10" s="30"/>
      <c r="G10" s="30"/>
      <c r="H10" s="30"/>
      <c r="I10" s="31"/>
    </row>
    <row r="11" spans="1:10">
      <c r="A11" s="244" t="s">
        <v>48</v>
      </c>
      <c r="B11" s="35" t="s">
        <v>49</v>
      </c>
      <c r="C11" s="26">
        <f>C10-C12</f>
        <v>120000</v>
      </c>
      <c r="D11" s="30"/>
      <c r="E11" s="30"/>
      <c r="F11" s="30"/>
      <c r="G11" s="30"/>
      <c r="H11" s="30"/>
      <c r="I11" s="31"/>
    </row>
    <row r="12" spans="1:10">
      <c r="A12" s="244" t="s">
        <v>50</v>
      </c>
      <c r="B12" s="35" t="s">
        <v>51</v>
      </c>
      <c r="C12" s="26">
        <f>C15+D15</f>
        <v>11200</v>
      </c>
      <c r="D12" s="30"/>
      <c r="E12" s="30"/>
      <c r="F12" s="30"/>
      <c r="G12" s="30"/>
      <c r="H12" s="30"/>
      <c r="I12" s="31"/>
    </row>
    <row r="13" spans="1:10">
      <c r="A13" s="245" t="s">
        <v>52</v>
      </c>
      <c r="B13" s="113" t="s">
        <v>53</v>
      </c>
      <c r="C13" s="219"/>
      <c r="D13" s="221"/>
      <c r="E13" s="30"/>
      <c r="F13" s="30"/>
      <c r="G13" s="30"/>
      <c r="H13" s="30"/>
      <c r="I13" s="31"/>
    </row>
    <row r="14" spans="1:10" ht="19">
      <c r="A14" s="244" t="s">
        <v>55</v>
      </c>
      <c r="B14" s="44" t="s">
        <v>153</v>
      </c>
      <c r="C14" s="12">
        <f>E23+G23+I23</f>
        <v>88000</v>
      </c>
      <c r="D14" s="62">
        <f>SUM(C23:D23,F23,H23)</f>
        <v>43200</v>
      </c>
      <c r="E14" s="30"/>
      <c r="F14" s="30"/>
      <c r="G14" s="30"/>
      <c r="H14" s="30"/>
      <c r="I14" s="31"/>
    </row>
    <row r="15" spans="1:10">
      <c r="A15" s="244" t="s">
        <v>84</v>
      </c>
      <c r="B15" s="35" t="s">
        <v>16</v>
      </c>
      <c r="C15" s="50">
        <f>ROUND(C14*10/110,0)</f>
        <v>8000</v>
      </c>
      <c r="D15" s="63">
        <f>ROUND(D14*8/108,0)</f>
        <v>3200</v>
      </c>
      <c r="E15" s="30"/>
      <c r="F15" s="30"/>
      <c r="G15" s="30"/>
      <c r="H15" s="30"/>
      <c r="I15" s="31"/>
    </row>
    <row r="16" spans="1:10">
      <c r="A16" s="244" t="s">
        <v>148</v>
      </c>
      <c r="B16" s="35" t="s">
        <v>149</v>
      </c>
      <c r="C16" s="125" t="s">
        <v>151</v>
      </c>
      <c r="D16" s="126" t="s">
        <v>150</v>
      </c>
      <c r="E16" s="30"/>
      <c r="F16" s="30"/>
      <c r="G16" s="30"/>
      <c r="H16" s="30"/>
      <c r="I16" s="31"/>
    </row>
    <row r="17" spans="1:12">
      <c r="A17" s="244" t="s">
        <v>58</v>
      </c>
      <c r="B17" s="35" t="s">
        <v>57</v>
      </c>
      <c r="C17" s="37">
        <v>0.1</v>
      </c>
      <c r="D17" s="6">
        <v>0.08</v>
      </c>
      <c r="E17" s="30"/>
      <c r="F17" s="30"/>
      <c r="G17" s="30"/>
      <c r="H17" s="30"/>
      <c r="I17" s="31"/>
    </row>
    <row r="18" spans="1:12">
      <c r="A18" s="244" t="s">
        <v>60</v>
      </c>
      <c r="B18" s="35" t="s">
        <v>59</v>
      </c>
      <c r="C18" s="42">
        <v>9</v>
      </c>
      <c r="D18" s="40">
        <v>8</v>
      </c>
      <c r="E18" s="30"/>
      <c r="F18" s="30"/>
      <c r="G18" s="30"/>
      <c r="H18" s="30"/>
      <c r="I18" s="31"/>
    </row>
    <row r="19" spans="1:12" ht="38">
      <c r="A19" s="244" t="s">
        <v>61</v>
      </c>
      <c r="B19" s="35" t="s">
        <v>62</v>
      </c>
      <c r="C19" s="81" t="s">
        <v>140</v>
      </c>
      <c r="D19" s="82" t="s">
        <v>171</v>
      </c>
      <c r="E19" s="30"/>
      <c r="F19" s="30"/>
      <c r="G19" s="30"/>
      <c r="H19" s="30"/>
      <c r="I19" s="31"/>
    </row>
    <row r="20" spans="1:12">
      <c r="A20" s="245" t="s">
        <v>63</v>
      </c>
      <c r="B20" s="113" t="s">
        <v>64</v>
      </c>
      <c r="C20" s="219"/>
      <c r="D20" s="221"/>
      <c r="E20" s="221"/>
      <c r="F20" s="221"/>
      <c r="G20" s="221"/>
      <c r="H20" s="221"/>
      <c r="I20" s="222"/>
    </row>
    <row r="21" spans="1:12" ht="19">
      <c r="A21" s="244" t="s">
        <v>97</v>
      </c>
      <c r="B21" s="44" t="s">
        <v>9</v>
      </c>
      <c r="C21" s="193" t="s">
        <v>119</v>
      </c>
      <c r="D21" s="194" t="s">
        <v>120</v>
      </c>
      <c r="E21" s="194" t="s">
        <v>120</v>
      </c>
      <c r="F21" s="194" t="s">
        <v>121</v>
      </c>
      <c r="G21" s="194" t="s">
        <v>122</v>
      </c>
      <c r="H21" s="194" t="s">
        <v>124</v>
      </c>
      <c r="I21" s="195" t="s">
        <v>123</v>
      </c>
    </row>
    <row r="22" spans="1:12">
      <c r="A22" s="244" t="s">
        <v>70</v>
      </c>
      <c r="B22" s="35" t="s">
        <v>72</v>
      </c>
      <c r="C22" s="42" t="s">
        <v>116</v>
      </c>
      <c r="D22" s="40" t="s">
        <v>116</v>
      </c>
      <c r="E22" s="40" t="s">
        <v>116</v>
      </c>
      <c r="F22" s="40" t="s">
        <v>116</v>
      </c>
      <c r="G22" s="40" t="s">
        <v>116</v>
      </c>
      <c r="H22" s="40" t="s">
        <v>116</v>
      </c>
      <c r="I22" s="45" t="s">
        <v>116</v>
      </c>
    </row>
    <row r="23" spans="1:12">
      <c r="A23" s="244" t="s">
        <v>69</v>
      </c>
      <c r="B23" s="35" t="s">
        <v>71</v>
      </c>
      <c r="C23" s="12">
        <v>5400</v>
      </c>
      <c r="D23" s="62">
        <v>10800</v>
      </c>
      <c r="E23" s="7">
        <v>2200</v>
      </c>
      <c r="F23" s="7">
        <v>21600</v>
      </c>
      <c r="G23" s="7">
        <v>38500</v>
      </c>
      <c r="H23" s="7">
        <v>5400</v>
      </c>
      <c r="I23" s="17">
        <v>47300</v>
      </c>
      <c r="K23" s="3"/>
      <c r="L23" s="3"/>
    </row>
    <row r="24" spans="1:12">
      <c r="A24" s="245" t="s">
        <v>102</v>
      </c>
      <c r="B24" s="114" t="s">
        <v>103</v>
      </c>
      <c r="C24" s="227"/>
      <c r="D24" s="228"/>
      <c r="E24" s="228"/>
      <c r="F24" s="228"/>
      <c r="G24" s="228"/>
      <c r="H24" s="228"/>
      <c r="I24" s="229"/>
    </row>
    <row r="25" spans="1:12">
      <c r="A25" s="244" t="s">
        <v>104</v>
      </c>
      <c r="B25" s="59" t="s">
        <v>105</v>
      </c>
      <c r="C25" s="65">
        <v>8</v>
      </c>
      <c r="D25" s="66">
        <v>8</v>
      </c>
      <c r="E25" s="66">
        <v>9</v>
      </c>
      <c r="F25" s="66">
        <v>8</v>
      </c>
      <c r="G25" s="66">
        <v>9</v>
      </c>
      <c r="H25" s="66">
        <v>8</v>
      </c>
      <c r="I25" s="67">
        <v>9</v>
      </c>
    </row>
    <row r="26" spans="1:12">
      <c r="A26" s="244" t="s">
        <v>106</v>
      </c>
      <c r="B26" s="59" t="s">
        <v>57</v>
      </c>
      <c r="C26" s="37">
        <v>0.08</v>
      </c>
      <c r="D26" s="6">
        <v>0.08</v>
      </c>
      <c r="E26" s="6">
        <v>0.1</v>
      </c>
      <c r="F26" s="6">
        <v>0.08</v>
      </c>
      <c r="G26" s="6">
        <v>0.1</v>
      </c>
      <c r="H26" s="6">
        <v>0.08</v>
      </c>
      <c r="I26" s="38">
        <v>0.1</v>
      </c>
    </row>
    <row r="27" spans="1:12">
      <c r="A27" s="244" t="s">
        <v>98</v>
      </c>
      <c r="B27" s="35" t="s">
        <v>99</v>
      </c>
      <c r="C27" s="227"/>
      <c r="D27" s="228"/>
      <c r="E27" s="228"/>
      <c r="F27" s="228"/>
      <c r="G27" s="228"/>
      <c r="H27" s="228"/>
      <c r="I27" s="229"/>
    </row>
    <row r="28" spans="1:12" ht="19" thickBot="1">
      <c r="A28" s="244" t="s">
        <v>101</v>
      </c>
      <c r="B28" s="59" t="s">
        <v>100</v>
      </c>
      <c r="C28" s="74" t="s">
        <v>107</v>
      </c>
      <c r="D28" s="75" t="s">
        <v>12</v>
      </c>
      <c r="E28" s="75" t="s">
        <v>83</v>
      </c>
      <c r="F28" s="75" t="s">
        <v>19</v>
      </c>
      <c r="G28" s="75" t="s">
        <v>15</v>
      </c>
      <c r="H28" s="75" t="s">
        <v>108</v>
      </c>
      <c r="I28" s="76" t="s">
        <v>20</v>
      </c>
    </row>
  </sheetData>
  <phoneticPr fontId="2"/>
  <pageMargins left="0.7" right="0.7" top="0.75" bottom="0.75" header="0.3" footer="0.3"/>
  <ignoredErrors>
    <ignoredError sqref="C1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I37"/>
  <sheetViews>
    <sheetView workbookViewId="0">
      <selection sqref="A1:XFD1"/>
    </sheetView>
  </sheetViews>
  <sheetFormatPr baseColWidth="10" defaultRowHeight="18"/>
  <cols>
    <col min="1" max="1" width="8" style="244" bestFit="1" customWidth="1"/>
    <col min="2" max="2" width="34.33203125" customWidth="1"/>
    <col min="3" max="11" width="15.83203125" customWidth="1"/>
  </cols>
  <sheetData>
    <row r="1" spans="1:9">
      <c r="B1" s="246" t="s">
        <v>179</v>
      </c>
    </row>
    <row r="2" spans="1:9" ht="19" thickBot="1">
      <c r="B2" s="46" t="s">
        <v>86</v>
      </c>
    </row>
    <row r="3" spans="1:9">
      <c r="A3" s="244">
        <f>ROW()-1</f>
        <v>2</v>
      </c>
      <c r="B3" t="s">
        <v>78</v>
      </c>
      <c r="C3" s="24" t="s">
        <v>2</v>
      </c>
      <c r="D3" s="28"/>
      <c r="E3" s="28"/>
      <c r="F3" s="24" t="s">
        <v>25</v>
      </c>
      <c r="G3" s="28"/>
      <c r="H3" s="28"/>
      <c r="I3" s="29"/>
    </row>
    <row r="4" spans="1:9">
      <c r="A4" s="244">
        <f>ROW()-1</f>
        <v>3</v>
      </c>
      <c r="B4" t="s">
        <v>79</v>
      </c>
      <c r="C4" s="25" t="s">
        <v>81</v>
      </c>
      <c r="D4" s="30"/>
      <c r="E4" s="30"/>
      <c r="F4" s="25" t="s">
        <v>82</v>
      </c>
      <c r="G4" s="30"/>
      <c r="H4" s="30"/>
      <c r="I4" s="31"/>
    </row>
    <row r="5" spans="1:9">
      <c r="A5" s="244">
        <f>ROW()-1</f>
        <v>4</v>
      </c>
      <c r="B5" t="s">
        <v>80</v>
      </c>
      <c r="C5" s="41" t="s">
        <v>88</v>
      </c>
      <c r="D5" s="30"/>
      <c r="E5" s="30"/>
      <c r="F5" s="41" t="s">
        <v>88</v>
      </c>
      <c r="G5" s="30"/>
      <c r="H5" s="30"/>
      <c r="I5" s="31"/>
    </row>
    <row r="6" spans="1:9">
      <c r="A6" s="244">
        <f t="shared" ref="A6:A12" si="0">ROW()-1</f>
        <v>5</v>
      </c>
      <c r="B6" t="s">
        <v>3</v>
      </c>
      <c r="C6" s="25" t="s">
        <v>8</v>
      </c>
      <c r="D6" s="30"/>
      <c r="E6" s="30"/>
      <c r="F6" s="25" t="s">
        <v>8</v>
      </c>
      <c r="G6" s="30"/>
      <c r="H6" s="30"/>
      <c r="I6" s="31"/>
    </row>
    <row r="7" spans="1:9">
      <c r="A7" s="244">
        <f t="shared" si="0"/>
        <v>6</v>
      </c>
      <c r="B7" t="s">
        <v>5</v>
      </c>
      <c r="C7" s="25" t="s">
        <v>7</v>
      </c>
      <c r="D7" s="30"/>
      <c r="E7" s="30"/>
      <c r="F7" s="25" t="s">
        <v>7</v>
      </c>
      <c r="G7" s="30"/>
      <c r="H7" s="30"/>
      <c r="I7" s="31"/>
    </row>
    <row r="8" spans="1:9">
      <c r="A8" s="244">
        <f t="shared" si="0"/>
        <v>7</v>
      </c>
      <c r="B8" s="39" t="s">
        <v>68</v>
      </c>
      <c r="C8" s="27">
        <f>SUM(C12:E12)</f>
        <v>66000</v>
      </c>
      <c r="D8" s="32"/>
      <c r="E8" s="32"/>
      <c r="F8" s="27">
        <f>SUM(F12:I12)</f>
        <v>43200</v>
      </c>
      <c r="G8" s="32"/>
      <c r="H8" s="32"/>
      <c r="I8" s="33"/>
    </row>
    <row r="9" spans="1:9">
      <c r="A9" s="244">
        <f t="shared" si="0"/>
        <v>8</v>
      </c>
      <c r="B9" t="s">
        <v>9</v>
      </c>
      <c r="C9" s="77" t="s">
        <v>119</v>
      </c>
      <c r="D9" s="78" t="s">
        <v>120</v>
      </c>
      <c r="E9" s="79" t="s">
        <v>124</v>
      </c>
      <c r="F9" s="77" t="s">
        <v>119</v>
      </c>
      <c r="G9" s="78" t="s">
        <v>126</v>
      </c>
      <c r="H9" s="78" t="s">
        <v>127</v>
      </c>
      <c r="I9" s="79" t="s">
        <v>128</v>
      </c>
    </row>
    <row r="10" spans="1:9">
      <c r="A10" s="244">
        <f t="shared" si="0"/>
        <v>9</v>
      </c>
      <c r="B10" t="s">
        <v>11</v>
      </c>
      <c r="C10" s="37">
        <v>0.1</v>
      </c>
      <c r="D10" s="6">
        <v>0.1</v>
      </c>
      <c r="E10" s="38">
        <v>0.1</v>
      </c>
      <c r="F10" s="37">
        <v>0.08</v>
      </c>
      <c r="G10" s="6">
        <v>0.08</v>
      </c>
      <c r="H10" s="6">
        <v>0.08</v>
      </c>
      <c r="I10" s="38">
        <v>0.08</v>
      </c>
    </row>
    <row r="11" spans="1:9">
      <c r="A11" s="244">
        <f t="shared" si="0"/>
        <v>10</v>
      </c>
      <c r="B11" t="s">
        <v>10</v>
      </c>
      <c r="C11" s="10" t="s">
        <v>83</v>
      </c>
      <c r="D11" s="5" t="s">
        <v>14</v>
      </c>
      <c r="E11" s="36" t="s">
        <v>15</v>
      </c>
      <c r="F11" s="37" t="s">
        <v>12</v>
      </c>
      <c r="G11" s="5" t="s">
        <v>18</v>
      </c>
      <c r="H11" s="5" t="s">
        <v>22</v>
      </c>
      <c r="I11" s="36" t="s">
        <v>23</v>
      </c>
    </row>
    <row r="12" spans="1:9" ht="19" thickBot="1">
      <c r="A12" s="244">
        <f t="shared" si="0"/>
        <v>11</v>
      </c>
      <c r="B12" t="s">
        <v>66</v>
      </c>
      <c r="C12" s="47">
        <v>2200</v>
      </c>
      <c r="D12" s="48">
        <v>1100</v>
      </c>
      <c r="E12" s="49">
        <v>62700</v>
      </c>
      <c r="F12" s="47">
        <v>15300</v>
      </c>
      <c r="G12" s="48">
        <v>7100</v>
      </c>
      <c r="H12" s="48">
        <v>12400</v>
      </c>
      <c r="I12" s="49">
        <v>8400</v>
      </c>
    </row>
    <row r="14" spans="1:9" ht="19" thickBot="1">
      <c r="B14" s="46" t="s">
        <v>87</v>
      </c>
    </row>
    <row r="15" spans="1:9">
      <c r="A15" s="244" t="s">
        <v>33</v>
      </c>
      <c r="B15" t="s">
        <v>30</v>
      </c>
      <c r="C15" s="24" t="s">
        <v>76</v>
      </c>
      <c r="D15" s="29"/>
      <c r="G15" s="1"/>
    </row>
    <row r="16" spans="1:9">
      <c r="A16" s="244" t="s">
        <v>34</v>
      </c>
      <c r="B16" s="11" t="s">
        <v>31</v>
      </c>
      <c r="C16" s="25" t="s">
        <v>141</v>
      </c>
      <c r="D16" s="31"/>
      <c r="G16" s="3"/>
    </row>
    <row r="17" spans="1:7">
      <c r="A17" s="244" t="s">
        <v>35</v>
      </c>
      <c r="B17" s="11" t="s">
        <v>3</v>
      </c>
      <c r="C17" s="25" t="s">
        <v>8</v>
      </c>
      <c r="D17" s="31"/>
      <c r="G17" s="3"/>
    </row>
    <row r="18" spans="1:7">
      <c r="A18" s="244" t="s">
        <v>39</v>
      </c>
      <c r="B18" s="11" t="s">
        <v>28</v>
      </c>
      <c r="C18" s="25" t="s">
        <v>29</v>
      </c>
      <c r="D18" s="31"/>
    </row>
    <row r="19" spans="1:7">
      <c r="A19" s="244" t="s">
        <v>37</v>
      </c>
      <c r="B19" s="11" t="s">
        <v>5</v>
      </c>
      <c r="C19" s="25" t="s">
        <v>7</v>
      </c>
      <c r="D19" s="31"/>
    </row>
    <row r="20" spans="1:7">
      <c r="A20" s="244" t="s">
        <v>32</v>
      </c>
      <c r="B20" s="34" t="s">
        <v>40</v>
      </c>
      <c r="C20" s="41" t="s">
        <v>89</v>
      </c>
      <c r="D20" s="31"/>
    </row>
    <row r="21" spans="1:7">
      <c r="A21" s="244" t="s">
        <v>41</v>
      </c>
      <c r="B21" s="34" t="s">
        <v>42</v>
      </c>
      <c r="C21" s="41" t="s">
        <v>88</v>
      </c>
      <c r="D21" s="31"/>
    </row>
    <row r="22" spans="1:7">
      <c r="A22" s="244" t="s">
        <v>54</v>
      </c>
      <c r="B22" s="188" t="s">
        <v>56</v>
      </c>
      <c r="C22" s="189" t="s">
        <v>116</v>
      </c>
      <c r="D22" s="31"/>
    </row>
    <row r="23" spans="1:7">
      <c r="A23" s="245" t="s">
        <v>45</v>
      </c>
      <c r="B23" s="115" t="s">
        <v>46</v>
      </c>
      <c r="C23" s="219"/>
      <c r="D23" s="31"/>
    </row>
    <row r="24" spans="1:7">
      <c r="A24" s="244" t="s">
        <v>47</v>
      </c>
      <c r="B24" s="35" t="s">
        <v>46</v>
      </c>
      <c r="C24" s="26">
        <f>C28+D28</f>
        <v>109200</v>
      </c>
      <c r="D24" s="31"/>
    </row>
    <row r="25" spans="1:7">
      <c r="A25" s="244" t="s">
        <v>48</v>
      </c>
      <c r="B25" s="35" t="s">
        <v>49</v>
      </c>
      <c r="C25" s="26">
        <f>C24-C26</f>
        <v>100000</v>
      </c>
      <c r="D25" s="31"/>
    </row>
    <row r="26" spans="1:7">
      <c r="A26" s="244" t="s">
        <v>50</v>
      </c>
      <c r="B26" s="35" t="s">
        <v>51</v>
      </c>
      <c r="C26" s="26">
        <f>C29+D29</f>
        <v>9200</v>
      </c>
      <c r="D26" s="31"/>
    </row>
    <row r="27" spans="1:7">
      <c r="A27" s="245" t="s">
        <v>52</v>
      </c>
      <c r="B27" s="113" t="s">
        <v>53</v>
      </c>
      <c r="C27" s="219"/>
      <c r="D27" s="222"/>
    </row>
    <row r="28" spans="1:7" ht="19">
      <c r="A28" s="244" t="s">
        <v>55</v>
      </c>
      <c r="B28" s="44" t="s">
        <v>153</v>
      </c>
      <c r="C28" s="12">
        <f>C8</f>
        <v>66000</v>
      </c>
      <c r="D28" s="22">
        <f>F8</f>
        <v>43200</v>
      </c>
    </row>
    <row r="29" spans="1:7">
      <c r="A29" s="244" t="s">
        <v>84</v>
      </c>
      <c r="B29" s="35" t="s">
        <v>16</v>
      </c>
      <c r="C29" s="50">
        <f>ROUND(C28*10/110,0)</f>
        <v>6000</v>
      </c>
      <c r="D29" s="51">
        <f>ROUND(D28*8/108,0)</f>
        <v>3200</v>
      </c>
    </row>
    <row r="30" spans="1:7">
      <c r="A30" s="244" t="s">
        <v>148</v>
      </c>
      <c r="B30" s="35" t="s">
        <v>149</v>
      </c>
      <c r="C30" s="125" t="s">
        <v>151</v>
      </c>
      <c r="D30" s="127" t="s">
        <v>150</v>
      </c>
    </row>
    <row r="31" spans="1:7">
      <c r="A31" s="244" t="s">
        <v>58</v>
      </c>
      <c r="B31" s="35" t="s">
        <v>57</v>
      </c>
      <c r="C31" s="37">
        <v>0.1</v>
      </c>
      <c r="D31" s="38">
        <v>0.08</v>
      </c>
    </row>
    <row r="32" spans="1:7">
      <c r="A32" s="244" t="s">
        <v>60</v>
      </c>
      <c r="B32" s="35" t="s">
        <v>59</v>
      </c>
      <c r="C32" s="42">
        <v>9</v>
      </c>
      <c r="D32" s="45">
        <v>8</v>
      </c>
    </row>
    <row r="33" spans="1:4" ht="38">
      <c r="A33" s="244" t="s">
        <v>61</v>
      </c>
      <c r="B33" s="35" t="s">
        <v>62</v>
      </c>
      <c r="C33" s="81" t="s">
        <v>140</v>
      </c>
      <c r="D33" s="67" t="s">
        <v>171</v>
      </c>
    </row>
    <row r="34" spans="1:4">
      <c r="A34" s="245" t="s">
        <v>63</v>
      </c>
      <c r="B34" s="113" t="s">
        <v>64</v>
      </c>
      <c r="C34" s="219"/>
      <c r="D34" s="222"/>
    </row>
    <row r="35" spans="1:4" ht="19">
      <c r="A35" s="244" t="s">
        <v>65</v>
      </c>
      <c r="B35" s="44" t="s">
        <v>168</v>
      </c>
      <c r="C35" s="42" t="s">
        <v>2</v>
      </c>
      <c r="D35" s="45" t="s">
        <v>24</v>
      </c>
    </row>
    <row r="36" spans="1:4">
      <c r="A36" s="244" t="s">
        <v>70</v>
      </c>
      <c r="B36" s="35" t="s">
        <v>72</v>
      </c>
      <c r="C36" s="42" t="s">
        <v>116</v>
      </c>
      <c r="D36" s="45" t="s">
        <v>116</v>
      </c>
    </row>
    <row r="37" spans="1:4" ht="19" thickBot="1">
      <c r="A37" s="244" t="s">
        <v>69</v>
      </c>
      <c r="B37" s="35" t="s">
        <v>71</v>
      </c>
      <c r="C37" s="197">
        <f>C8</f>
        <v>66000</v>
      </c>
      <c r="D37" s="198">
        <f>F8</f>
        <v>43200</v>
      </c>
    </row>
  </sheetData>
  <phoneticPr fontId="2"/>
  <pageMargins left="0.7" right="0.7" top="0.75" bottom="0.75" header="0.3" footer="0.3"/>
  <ignoredErrors>
    <ignoredError sqref="C8 F8" formulaRange="1"/>
    <ignoredError sqref="C25"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K32"/>
  <sheetViews>
    <sheetView workbookViewId="0">
      <selection sqref="A1:XFD1"/>
    </sheetView>
  </sheetViews>
  <sheetFormatPr baseColWidth="10" defaultRowHeight="18"/>
  <cols>
    <col min="1" max="1" width="8" style="244" bestFit="1" customWidth="1"/>
    <col min="2" max="2" width="32.1640625" customWidth="1"/>
    <col min="3" max="11" width="15.83203125" customWidth="1"/>
  </cols>
  <sheetData>
    <row r="1" spans="1:11">
      <c r="B1" s="246" t="s">
        <v>179</v>
      </c>
    </row>
    <row r="2" spans="1:11" ht="19" thickBot="1">
      <c r="B2" s="46" t="s">
        <v>87</v>
      </c>
    </row>
    <row r="3" spans="1:11">
      <c r="A3" s="244" t="s">
        <v>33</v>
      </c>
      <c r="B3" t="s">
        <v>30</v>
      </c>
      <c r="C3" s="24" t="s">
        <v>76</v>
      </c>
      <c r="D3" s="28"/>
      <c r="E3" s="28"/>
      <c r="F3" s="28"/>
      <c r="G3" s="84"/>
      <c r="H3" s="28"/>
      <c r="I3" s="28"/>
      <c r="J3" s="28"/>
      <c r="K3" s="29"/>
    </row>
    <row r="4" spans="1:11">
      <c r="A4" s="244" t="s">
        <v>34</v>
      </c>
      <c r="B4" t="s">
        <v>31</v>
      </c>
      <c r="C4" s="25" t="s">
        <v>141</v>
      </c>
      <c r="D4" s="86"/>
      <c r="E4" s="86"/>
      <c r="F4" s="86"/>
      <c r="G4" s="88"/>
      <c r="H4" s="86"/>
      <c r="I4" s="86"/>
      <c r="J4" s="86"/>
      <c r="K4" s="31"/>
    </row>
    <row r="5" spans="1:11">
      <c r="A5" s="244" t="s">
        <v>35</v>
      </c>
      <c r="B5" t="s">
        <v>3</v>
      </c>
      <c r="C5" s="25" t="s">
        <v>8</v>
      </c>
      <c r="D5" s="86"/>
      <c r="E5" s="86"/>
      <c r="F5" s="86"/>
      <c r="G5" s="88"/>
      <c r="H5" s="86"/>
      <c r="I5" s="86"/>
      <c r="J5" s="86"/>
      <c r="K5" s="31"/>
    </row>
    <row r="6" spans="1:11">
      <c r="A6" s="244" t="s">
        <v>39</v>
      </c>
      <c r="B6" t="s">
        <v>28</v>
      </c>
      <c r="C6" s="25" t="s">
        <v>29</v>
      </c>
      <c r="D6" s="86"/>
      <c r="E6" s="86"/>
      <c r="F6" s="86"/>
      <c r="G6" s="86"/>
      <c r="H6" s="86"/>
      <c r="I6" s="86"/>
      <c r="J6" s="86"/>
      <c r="K6" s="31"/>
    </row>
    <row r="7" spans="1:11">
      <c r="A7" s="244" t="s">
        <v>37</v>
      </c>
      <c r="B7" t="s">
        <v>5</v>
      </c>
      <c r="C7" s="25" t="s">
        <v>7</v>
      </c>
      <c r="D7" s="86"/>
      <c r="E7" s="86"/>
      <c r="F7" s="86"/>
      <c r="G7" s="86"/>
      <c r="H7" s="86"/>
      <c r="I7" s="86"/>
      <c r="J7" s="86"/>
      <c r="K7" s="31"/>
    </row>
    <row r="8" spans="1:11">
      <c r="A8" s="244" t="s">
        <v>32</v>
      </c>
      <c r="B8" t="s">
        <v>40</v>
      </c>
      <c r="C8" s="25" t="s">
        <v>89</v>
      </c>
      <c r="D8" s="86"/>
      <c r="E8" s="86"/>
      <c r="F8" s="86"/>
      <c r="G8" s="86"/>
      <c r="H8" s="86"/>
      <c r="I8" s="86"/>
      <c r="J8" s="86"/>
      <c r="K8" s="31"/>
    </row>
    <row r="9" spans="1:11">
      <c r="A9" s="244" t="s">
        <v>41</v>
      </c>
      <c r="B9" t="s">
        <v>42</v>
      </c>
      <c r="C9" s="25" t="s">
        <v>88</v>
      </c>
      <c r="D9" s="86"/>
      <c r="E9" s="86"/>
      <c r="F9" s="86"/>
      <c r="G9" s="86"/>
      <c r="H9" s="86"/>
      <c r="I9" s="86"/>
      <c r="J9" s="86"/>
      <c r="K9" s="31"/>
    </row>
    <row r="10" spans="1:11">
      <c r="A10" s="244" t="s">
        <v>54</v>
      </c>
      <c r="B10" s="105" t="s">
        <v>56</v>
      </c>
      <c r="C10" s="189" t="s">
        <v>142</v>
      </c>
      <c r="D10" s="86"/>
      <c r="E10" s="86"/>
      <c r="F10" s="86"/>
      <c r="G10" s="86"/>
      <c r="H10" s="86"/>
      <c r="I10" s="86"/>
      <c r="J10" s="86"/>
      <c r="K10" s="31"/>
    </row>
    <row r="11" spans="1:11">
      <c r="A11" s="245" t="s">
        <v>45</v>
      </c>
      <c r="B11" s="89" t="s">
        <v>46</v>
      </c>
      <c r="C11" s="219"/>
      <c r="D11" s="86"/>
      <c r="E11" s="86"/>
      <c r="F11" s="86"/>
      <c r="G11" s="86"/>
      <c r="H11" s="86"/>
      <c r="I11" s="86"/>
      <c r="J11" s="86"/>
      <c r="K11" s="31"/>
    </row>
    <row r="12" spans="1:11">
      <c r="A12" s="244" t="s">
        <v>47</v>
      </c>
      <c r="B12" s="90" t="s">
        <v>46</v>
      </c>
      <c r="C12" s="26">
        <f>C16+D16</f>
        <v>109200</v>
      </c>
      <c r="D12" s="86"/>
      <c r="E12" s="86"/>
      <c r="F12" s="86"/>
      <c r="G12" s="86"/>
      <c r="H12" s="86"/>
      <c r="I12" s="86"/>
      <c r="J12" s="86"/>
      <c r="K12" s="31"/>
    </row>
    <row r="13" spans="1:11">
      <c r="A13" s="244" t="s">
        <v>48</v>
      </c>
      <c r="B13" s="90" t="s">
        <v>49</v>
      </c>
      <c r="C13" s="26">
        <f>C12-C14</f>
        <v>100000</v>
      </c>
      <c r="D13" s="86"/>
      <c r="E13" s="86"/>
      <c r="F13" s="86"/>
      <c r="G13" s="86"/>
      <c r="H13" s="86"/>
      <c r="I13" s="86"/>
      <c r="J13" s="86"/>
      <c r="K13" s="31"/>
    </row>
    <row r="14" spans="1:11">
      <c r="A14" s="244" t="s">
        <v>50</v>
      </c>
      <c r="B14" s="90" t="s">
        <v>51</v>
      </c>
      <c r="C14" s="26">
        <f>C17+D17</f>
        <v>9200</v>
      </c>
      <c r="D14" s="32"/>
      <c r="E14" s="86"/>
      <c r="F14" s="86"/>
      <c r="G14" s="86"/>
      <c r="H14" s="86"/>
      <c r="I14" s="86"/>
      <c r="J14" s="86"/>
      <c r="K14" s="31"/>
    </row>
    <row r="15" spans="1:11">
      <c r="A15" s="245" t="s">
        <v>52</v>
      </c>
      <c r="B15" s="91" t="s">
        <v>53</v>
      </c>
      <c r="C15" s="219"/>
      <c r="D15" s="221"/>
      <c r="E15" s="86"/>
      <c r="F15" s="86"/>
      <c r="G15" s="86"/>
      <c r="H15" s="86"/>
      <c r="I15" s="86"/>
      <c r="J15" s="86"/>
      <c r="K15" s="31"/>
    </row>
    <row r="16" spans="1:11" ht="19">
      <c r="A16" s="244" t="s">
        <v>55</v>
      </c>
      <c r="B16" s="92" t="s">
        <v>153</v>
      </c>
      <c r="C16" s="12">
        <f>C27</f>
        <v>66000</v>
      </c>
      <c r="D16" s="62">
        <f>G27</f>
        <v>43200</v>
      </c>
      <c r="E16" s="86"/>
      <c r="F16" s="86"/>
      <c r="G16" s="86"/>
      <c r="H16" s="86"/>
      <c r="I16" s="86"/>
      <c r="J16" s="86"/>
      <c r="K16" s="31"/>
    </row>
    <row r="17" spans="1:11">
      <c r="A17" s="244" t="s">
        <v>84</v>
      </c>
      <c r="B17" s="90" t="s">
        <v>16</v>
      </c>
      <c r="C17" s="50">
        <f>ROUND(C16*10/110,0)</f>
        <v>6000</v>
      </c>
      <c r="D17" s="63">
        <f>ROUND(D16*8/108,0)</f>
        <v>3200</v>
      </c>
      <c r="E17" s="86"/>
      <c r="F17" s="86"/>
      <c r="G17" s="86"/>
      <c r="H17" s="86"/>
      <c r="I17" s="86"/>
      <c r="J17" s="86"/>
      <c r="K17" s="31"/>
    </row>
    <row r="18" spans="1:11">
      <c r="A18" s="244" t="s">
        <v>148</v>
      </c>
      <c r="B18" s="35" t="s">
        <v>149</v>
      </c>
      <c r="C18" s="125" t="s">
        <v>151</v>
      </c>
      <c r="D18" s="126" t="s">
        <v>150</v>
      </c>
      <c r="E18" s="86"/>
      <c r="F18" s="86"/>
      <c r="G18" s="86"/>
      <c r="H18" s="86"/>
      <c r="I18" s="86"/>
      <c r="J18" s="86"/>
      <c r="K18" s="31"/>
    </row>
    <row r="19" spans="1:11">
      <c r="A19" s="244" t="s">
        <v>58</v>
      </c>
      <c r="B19" s="90" t="s">
        <v>57</v>
      </c>
      <c r="C19" s="37">
        <v>0.1</v>
      </c>
      <c r="D19" s="6">
        <v>0.08</v>
      </c>
      <c r="E19" s="86"/>
      <c r="F19" s="86"/>
      <c r="G19" s="86"/>
      <c r="H19" s="86"/>
      <c r="I19" s="86"/>
      <c r="J19" s="86"/>
      <c r="K19" s="31"/>
    </row>
    <row r="20" spans="1:11">
      <c r="A20" s="244" t="s">
        <v>60</v>
      </c>
      <c r="B20" s="90" t="s">
        <v>59</v>
      </c>
      <c r="C20" s="42">
        <v>9</v>
      </c>
      <c r="D20" s="40">
        <v>8</v>
      </c>
      <c r="E20" s="86"/>
      <c r="F20" s="86"/>
      <c r="G20" s="86"/>
      <c r="H20" s="86"/>
      <c r="I20" s="86"/>
      <c r="J20" s="86"/>
      <c r="K20" s="31"/>
    </row>
    <row r="21" spans="1:11" ht="38">
      <c r="A21" s="244" t="s">
        <v>61</v>
      </c>
      <c r="B21" s="90" t="s">
        <v>62</v>
      </c>
      <c r="C21" s="80" t="s">
        <v>143</v>
      </c>
      <c r="D21" s="66" t="s">
        <v>172</v>
      </c>
      <c r="E21" s="86"/>
      <c r="F21" s="86"/>
      <c r="G21" s="86"/>
      <c r="H21" s="86"/>
      <c r="I21" s="86"/>
      <c r="J21" s="86"/>
      <c r="K21" s="31"/>
    </row>
    <row r="22" spans="1:11">
      <c r="A22" s="245" t="s">
        <v>63</v>
      </c>
      <c r="B22" s="91" t="s">
        <v>64</v>
      </c>
      <c r="C22" s="219"/>
      <c r="D22" s="221"/>
      <c r="E22" s="221"/>
      <c r="F22" s="221"/>
      <c r="G22" s="221"/>
      <c r="H22" s="221"/>
      <c r="I22" s="221"/>
      <c r="J22" s="221"/>
      <c r="K22" s="222"/>
    </row>
    <row r="23" spans="1:11" ht="19">
      <c r="A23" s="244" t="s">
        <v>65</v>
      </c>
      <c r="B23" s="92" t="s">
        <v>168</v>
      </c>
      <c r="C23" s="42" t="s">
        <v>2</v>
      </c>
      <c r="D23" s="40" t="s">
        <v>2</v>
      </c>
      <c r="E23" s="40" t="s">
        <v>2</v>
      </c>
      <c r="F23" s="45" t="s">
        <v>2</v>
      </c>
      <c r="G23" s="117" t="s">
        <v>24</v>
      </c>
      <c r="H23" s="40" t="s">
        <v>24</v>
      </c>
      <c r="I23" s="40" t="s">
        <v>24</v>
      </c>
      <c r="J23" s="40" t="s">
        <v>24</v>
      </c>
      <c r="K23" s="45" t="s">
        <v>24</v>
      </c>
    </row>
    <row r="24" spans="1:11" ht="19">
      <c r="A24" s="244" t="s">
        <v>145</v>
      </c>
      <c r="B24" s="92" t="s">
        <v>169</v>
      </c>
      <c r="C24" s="103"/>
      <c r="D24" s="110">
        <v>1</v>
      </c>
      <c r="E24" s="110">
        <v>2</v>
      </c>
      <c r="F24" s="111">
        <v>3</v>
      </c>
      <c r="G24" s="116"/>
      <c r="H24" s="110">
        <v>1</v>
      </c>
      <c r="I24" s="110">
        <v>2</v>
      </c>
      <c r="J24" s="110">
        <v>3</v>
      </c>
      <c r="K24" s="111">
        <v>4</v>
      </c>
    </row>
    <row r="25" spans="1:11" ht="19">
      <c r="A25" s="244" t="s">
        <v>97</v>
      </c>
      <c r="B25" s="92" t="s">
        <v>9</v>
      </c>
      <c r="C25" s="93"/>
      <c r="D25" s="238" t="s">
        <v>119</v>
      </c>
      <c r="E25" s="238" t="s">
        <v>120</v>
      </c>
      <c r="F25" s="239" t="s">
        <v>124</v>
      </c>
      <c r="G25" s="121"/>
      <c r="H25" s="238" t="s">
        <v>119</v>
      </c>
      <c r="I25" s="238" t="s">
        <v>126</v>
      </c>
      <c r="J25" s="238" t="s">
        <v>127</v>
      </c>
      <c r="K25" s="239" t="s">
        <v>128</v>
      </c>
    </row>
    <row r="26" spans="1:11">
      <c r="A26" s="244" t="s">
        <v>70</v>
      </c>
      <c r="B26" s="90" t="s">
        <v>72</v>
      </c>
      <c r="C26" s="42" t="s">
        <v>142</v>
      </c>
      <c r="D26" s="40" t="s">
        <v>142</v>
      </c>
      <c r="E26" s="40" t="s">
        <v>142</v>
      </c>
      <c r="F26" s="45" t="s">
        <v>142</v>
      </c>
      <c r="G26" s="117" t="s">
        <v>142</v>
      </c>
      <c r="H26" s="40" t="s">
        <v>142</v>
      </c>
      <c r="I26" s="40" t="s">
        <v>142</v>
      </c>
      <c r="J26" s="40" t="s">
        <v>142</v>
      </c>
      <c r="K26" s="45" t="s">
        <v>142</v>
      </c>
    </row>
    <row r="27" spans="1:11">
      <c r="A27" s="244" t="s">
        <v>69</v>
      </c>
      <c r="B27" s="90" t="s">
        <v>71</v>
      </c>
      <c r="C27" s="201">
        <f>SUM(D27:F27)</f>
        <v>66000</v>
      </c>
      <c r="D27" s="202">
        <v>2200</v>
      </c>
      <c r="E27" s="202">
        <v>1100</v>
      </c>
      <c r="F27" s="203">
        <v>62700</v>
      </c>
      <c r="G27" s="204">
        <f>SUM(H27:K27)</f>
        <v>43200</v>
      </c>
      <c r="H27" s="202">
        <v>15300</v>
      </c>
      <c r="I27" s="202">
        <v>7100</v>
      </c>
      <c r="J27" s="202">
        <v>12400</v>
      </c>
      <c r="K27" s="203">
        <v>8400</v>
      </c>
    </row>
    <row r="28" spans="1:11">
      <c r="A28" s="245" t="s">
        <v>102</v>
      </c>
      <c r="B28" s="96" t="s">
        <v>103</v>
      </c>
      <c r="C28" s="227"/>
      <c r="D28" s="228"/>
      <c r="E28" s="228"/>
      <c r="F28" s="229"/>
      <c r="G28" s="220"/>
      <c r="H28" s="228"/>
      <c r="I28" s="228"/>
      <c r="J28" s="228"/>
      <c r="K28" s="229"/>
    </row>
    <row r="29" spans="1:11">
      <c r="A29" s="244" t="s">
        <v>104</v>
      </c>
      <c r="B29" s="97" t="s">
        <v>105</v>
      </c>
      <c r="C29" s="42">
        <v>9</v>
      </c>
      <c r="D29" s="40">
        <v>9</v>
      </c>
      <c r="E29" s="40">
        <v>9</v>
      </c>
      <c r="F29" s="45">
        <v>9</v>
      </c>
      <c r="G29" s="117">
        <v>8</v>
      </c>
      <c r="H29" s="40">
        <v>8</v>
      </c>
      <c r="I29" s="40">
        <v>8</v>
      </c>
      <c r="J29" s="40">
        <v>8</v>
      </c>
      <c r="K29" s="45">
        <v>8</v>
      </c>
    </row>
    <row r="30" spans="1:11">
      <c r="A30" s="244" t="s">
        <v>106</v>
      </c>
      <c r="B30" s="97" t="s">
        <v>57</v>
      </c>
      <c r="C30" s="37">
        <v>0.1</v>
      </c>
      <c r="D30" s="6">
        <v>0.1</v>
      </c>
      <c r="E30" s="6">
        <v>0.1</v>
      </c>
      <c r="F30" s="38">
        <v>0.1</v>
      </c>
      <c r="G30" s="118">
        <v>0.08</v>
      </c>
      <c r="H30" s="6">
        <v>0.08</v>
      </c>
      <c r="I30" s="6">
        <v>0.08</v>
      </c>
      <c r="J30" s="6">
        <v>0.08</v>
      </c>
      <c r="K30" s="38">
        <v>0.08</v>
      </c>
    </row>
    <row r="31" spans="1:11">
      <c r="A31" s="245" t="s">
        <v>98</v>
      </c>
      <c r="B31" s="96" t="s">
        <v>99</v>
      </c>
      <c r="C31" s="69"/>
      <c r="D31" s="228"/>
      <c r="E31" s="228"/>
      <c r="F31" s="229"/>
      <c r="G31" s="237"/>
      <c r="H31" s="228"/>
      <c r="I31" s="228"/>
      <c r="J31" s="228"/>
      <c r="K31" s="229"/>
    </row>
    <row r="32" spans="1:11" ht="19" thickBot="1">
      <c r="A32" s="244" t="s">
        <v>101</v>
      </c>
      <c r="B32" s="97" t="s">
        <v>100</v>
      </c>
      <c r="C32" s="71"/>
      <c r="D32" s="75" t="s">
        <v>83</v>
      </c>
      <c r="E32" s="75" t="s">
        <v>14</v>
      </c>
      <c r="F32" s="76" t="s">
        <v>15</v>
      </c>
      <c r="G32" s="120"/>
      <c r="H32" s="19" t="s">
        <v>12</v>
      </c>
      <c r="I32" s="75" t="s">
        <v>18</v>
      </c>
      <c r="J32" s="75" t="s">
        <v>22</v>
      </c>
      <c r="K32" s="76" t="s">
        <v>23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問44</vt:lpstr>
      <vt:lpstr>問44a</vt:lpstr>
      <vt:lpstr>問45</vt:lpstr>
      <vt:lpstr>問45a</vt:lpstr>
      <vt:lpstr>問47</vt:lpstr>
      <vt:lpstr>問47a</vt:lpstr>
      <vt:lpstr>問58</vt:lpstr>
      <vt:lpstr>問59</vt:lpstr>
      <vt:lpstr>問59a</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2021-01-22T02:08:52Z</dcterms:created>
  <dcterms:modified xsi:type="dcterms:W3CDTF">2021-01-24T03:42:26Z</dcterms:modified>
</cp:coreProperties>
</file>