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2111CDAC-0048-9F40-BD5C-FB318BD7F209}" xr6:coauthVersionLast="45" xr6:coauthVersionMax="45" xr10:uidLastSave="{00000000-0000-0000-0000-000000000000}"/>
  <bookViews>
    <workbookView xWindow="0" yWindow="0" windowWidth="25600" windowHeight="16000" activeTab="7" xr2:uid="{53A4F89F-2B99-A04C-B8BA-7FC0A02B1C73}"/>
  </bookViews>
  <sheets>
    <sheet name="xBRLGL2EN (2)" sheetId="11" r:id="rId1"/>
    <sheet name="Sheet1" sheetId="10" r:id="rId2"/>
    <sheet name="xBRLGL2EN" sheetId="9" r:id="rId3"/>
    <sheet name="EN mapping" sheetId="4" r:id="rId4"/>
    <sheet name="palette" sheetId="8" r:id="rId5"/>
    <sheet name="label" sheetId="5" r:id="rId6"/>
    <sheet name="datatype0" sheetId="3" r:id="rId7"/>
    <sheet name="Table2 (2)" sheetId="12" r:id="rId8"/>
    <sheet name="Table2" sheetId="7" r:id="rId9"/>
  </sheets>
  <definedNames>
    <definedName name="_xlnm._FilterDatabase" localSheetId="6" hidden="1">datatype0!$A$1:$G$419</definedName>
    <definedName name="_xlnm._FilterDatabase" localSheetId="5" hidden="1">label!$A$1:$J$664</definedName>
    <definedName name="_xlnm._FilterDatabase" localSheetId="4" hidden="1">palette!$A$1:$J$540</definedName>
    <definedName name="_xlnm._FilterDatabase" localSheetId="7" hidden="1">'Table2 (2)'!$A$1:$L$213</definedName>
    <definedName name="_xlnm._FilterDatabase" localSheetId="2" hidden="1">xBRLGL2EN!$B$1:$AN$161</definedName>
    <definedName name="_xlnm._FilterDatabase" localSheetId="0" hidden="1">'xBRLGL2EN (2)'!$B$1:$W$214</definedName>
    <definedName name="_xlnm.Print_Area" localSheetId="3">'EN mapping'!$A:$J</definedName>
    <definedName name="_xlnm.Print_Area" localSheetId="2">xBRLGL2EN!$B:$AJ</definedName>
    <definedName name="_xlnm.Print_Area" localSheetId="0">'xBRLGL2EN (2)'!$B:$S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4" i="11" l="1"/>
  <c r="M44" i="11"/>
  <c r="L44" i="11"/>
  <c r="H64" i="11"/>
  <c r="M175" i="11"/>
  <c r="K21" i="11"/>
  <c r="L21" i="11"/>
  <c r="M21" i="11"/>
  <c r="N21" i="11"/>
  <c r="M25" i="11"/>
  <c r="N25" i="11"/>
  <c r="M26" i="11"/>
  <c r="N26" i="11"/>
  <c r="L30" i="11"/>
  <c r="M30" i="11"/>
  <c r="N30" i="11"/>
  <c r="L34" i="11"/>
  <c r="M34" i="11"/>
  <c r="N34" i="11"/>
  <c r="K43" i="11"/>
  <c r="K44" i="11" s="1"/>
  <c r="L43" i="11"/>
  <c r="M43" i="11"/>
  <c r="N43" i="11"/>
  <c r="L45" i="11"/>
  <c r="M45" i="11"/>
  <c r="N45" i="11"/>
  <c r="L46" i="11"/>
  <c r="M46" i="11"/>
  <c r="N46" i="11"/>
  <c r="L47" i="11"/>
  <c r="M47" i="11"/>
  <c r="N47" i="11"/>
  <c r="L48" i="11"/>
  <c r="M48" i="11"/>
  <c r="N48" i="11"/>
  <c r="L51" i="11"/>
  <c r="L52" i="11" s="1"/>
  <c r="L53" i="11" s="1"/>
  <c r="M51" i="11"/>
  <c r="N51" i="11"/>
  <c r="M52" i="11"/>
  <c r="N52" i="11"/>
  <c r="M53" i="11"/>
  <c r="N53" i="11"/>
  <c r="M55" i="11"/>
  <c r="N55" i="11"/>
  <c r="M56" i="11"/>
  <c r="N56" i="11"/>
  <c r="M57" i="11"/>
  <c r="N57" i="11"/>
  <c r="M58" i="11"/>
  <c r="N58" i="11"/>
  <c r="M59" i="11"/>
  <c r="M60" i="11" s="1"/>
  <c r="M61" i="11" s="1"/>
  <c r="M62" i="11" s="1"/>
  <c r="M63" i="11" s="1"/>
  <c r="N59" i="11"/>
  <c r="N60" i="11"/>
  <c r="N61" i="11"/>
  <c r="N62" i="11"/>
  <c r="N63" i="11"/>
  <c r="L64" i="11"/>
  <c r="M64" i="11"/>
  <c r="N64" i="11"/>
  <c r="L65" i="11"/>
  <c r="M65" i="11"/>
  <c r="N65" i="11"/>
  <c r="L66" i="11"/>
  <c r="M66" i="11"/>
  <c r="N66" i="11"/>
  <c r="L67" i="11"/>
  <c r="L68" i="11" s="1"/>
  <c r="L69" i="11" s="1"/>
  <c r="L70" i="11" s="1"/>
  <c r="L71" i="11" s="1"/>
  <c r="L72" i="11" s="1"/>
  <c r="L73" i="11" s="1"/>
  <c r="L74" i="11" s="1"/>
  <c r="M67" i="11"/>
  <c r="N67" i="11"/>
  <c r="M68" i="11"/>
  <c r="N68" i="11"/>
  <c r="M69" i="11"/>
  <c r="N69" i="11"/>
  <c r="M70" i="11"/>
  <c r="N70" i="11"/>
  <c r="M71" i="11"/>
  <c r="N71" i="11"/>
  <c r="M72" i="11"/>
  <c r="N72" i="11"/>
  <c r="M73" i="11"/>
  <c r="N73" i="11"/>
  <c r="M74" i="11"/>
  <c r="N74" i="11"/>
  <c r="L75" i="11"/>
  <c r="M75" i="11"/>
  <c r="N75" i="11"/>
  <c r="L76" i="11"/>
  <c r="M76" i="11"/>
  <c r="N76" i="11"/>
  <c r="L77" i="11"/>
  <c r="M77" i="11"/>
  <c r="N77" i="11"/>
  <c r="L78" i="11"/>
  <c r="M78" i="11"/>
  <c r="N78" i="11"/>
  <c r="L79" i="11"/>
  <c r="M79" i="11"/>
  <c r="N79" i="11"/>
  <c r="L80" i="11"/>
  <c r="M80" i="11"/>
  <c r="N80" i="11"/>
  <c r="L81" i="11"/>
  <c r="M81" i="11"/>
  <c r="N81" i="11"/>
  <c r="L82" i="11"/>
  <c r="L83" i="11" s="1"/>
  <c r="L84" i="11" s="1"/>
  <c r="L85" i="11" s="1"/>
  <c r="L86" i="11" s="1"/>
  <c r="L87" i="11" s="1"/>
  <c r="L88" i="11" s="1"/>
  <c r="L89" i="11" s="1"/>
  <c r="L90" i="11" s="1"/>
  <c r="L91" i="11" s="1"/>
  <c r="L92" i="11" s="1"/>
  <c r="L93" i="11" s="1"/>
  <c r="L94" i="11" s="1"/>
  <c r="L95" i="11" s="1"/>
  <c r="M82" i="11"/>
  <c r="N82" i="11"/>
  <c r="M83" i="11"/>
  <c r="N83" i="11"/>
  <c r="M84" i="11"/>
  <c r="N84" i="11"/>
  <c r="M85" i="11"/>
  <c r="N85" i="11"/>
  <c r="M86" i="11"/>
  <c r="N86" i="11"/>
  <c r="M87" i="11"/>
  <c r="N87" i="11"/>
  <c r="M88" i="11"/>
  <c r="N88" i="11"/>
  <c r="M89" i="11"/>
  <c r="N89" i="11"/>
  <c r="M90" i="11"/>
  <c r="M91" i="11" s="1"/>
  <c r="M92" i="11" s="1"/>
  <c r="M93" i="11" s="1"/>
  <c r="M94" i="11" s="1"/>
  <c r="M95" i="11" s="1"/>
  <c r="N90" i="11"/>
  <c r="N91" i="11"/>
  <c r="N92" i="11"/>
  <c r="N93" i="11"/>
  <c r="N94" i="11"/>
  <c r="N95" i="11"/>
  <c r="L96" i="11"/>
  <c r="M96" i="11"/>
  <c r="N96" i="11"/>
  <c r="L97" i="11"/>
  <c r="M97" i="11"/>
  <c r="N97" i="11"/>
  <c r="L98" i="11"/>
  <c r="M98" i="11"/>
  <c r="N98" i="11"/>
  <c r="L99" i="11"/>
  <c r="M99" i="11"/>
  <c r="N99" i="11"/>
  <c r="L100" i="11"/>
  <c r="M100" i="11"/>
  <c r="N100" i="11"/>
  <c r="L101" i="11"/>
  <c r="L102" i="11" s="1"/>
  <c r="L103" i="11" s="1"/>
  <c r="L104" i="11" s="1"/>
  <c r="L105" i="11" s="1"/>
  <c r="L106" i="11" s="1"/>
  <c r="L107" i="11" s="1"/>
  <c r="L108" i="11" s="1"/>
  <c r="L109" i="11" s="1"/>
  <c r="L110" i="11" s="1"/>
  <c r="L111" i="11" s="1"/>
  <c r="L112" i="11" s="1"/>
  <c r="L113" i="11" s="1"/>
  <c r="L114" i="11" s="1"/>
  <c r="L115" i="11" s="1"/>
  <c r="L116" i="11" s="1"/>
  <c r="L117" i="11" s="1"/>
  <c r="L118" i="11" s="1"/>
  <c r="L119" i="11" s="1"/>
  <c r="L120" i="11" s="1"/>
  <c r="M101" i="11"/>
  <c r="N101" i="11"/>
  <c r="M102" i="11"/>
  <c r="N102" i="11"/>
  <c r="M103" i="11"/>
  <c r="N103" i="11"/>
  <c r="M104" i="11"/>
  <c r="N104" i="11"/>
  <c r="M105" i="11"/>
  <c r="N105" i="11"/>
  <c r="M106" i="11"/>
  <c r="N106" i="11"/>
  <c r="M107" i="11"/>
  <c r="N107" i="11"/>
  <c r="M108" i="11"/>
  <c r="N108" i="11"/>
  <c r="M109" i="11"/>
  <c r="N109" i="11"/>
  <c r="M110" i="11"/>
  <c r="M111" i="11" s="1"/>
  <c r="M112" i="11" s="1"/>
  <c r="M113" i="11" s="1"/>
  <c r="M114" i="11" s="1"/>
  <c r="N110" i="11"/>
  <c r="N111" i="11"/>
  <c r="N112" i="11"/>
  <c r="N113" i="11"/>
  <c r="N114" i="11"/>
  <c r="M115" i="11"/>
  <c r="M116" i="11" s="1"/>
  <c r="M117" i="11" s="1"/>
  <c r="M118" i="11" s="1"/>
  <c r="M119" i="11" s="1"/>
  <c r="M120" i="11" s="1"/>
  <c r="N115" i="11"/>
  <c r="N116" i="11"/>
  <c r="N117" i="11"/>
  <c r="N118" i="11"/>
  <c r="N119" i="11"/>
  <c r="N120" i="11"/>
  <c r="M122" i="11"/>
  <c r="N122" i="11"/>
  <c r="M123" i="11"/>
  <c r="N123" i="11"/>
  <c r="K125" i="11"/>
  <c r="L125" i="11"/>
  <c r="M125" i="11"/>
  <c r="N125" i="11"/>
  <c r="K126" i="11"/>
  <c r="L126" i="11"/>
  <c r="M126" i="11"/>
  <c r="N126" i="11"/>
  <c r="K127" i="11"/>
  <c r="L127" i="11"/>
  <c r="M127" i="11"/>
  <c r="N127" i="11"/>
  <c r="K129" i="11"/>
  <c r="L129" i="11"/>
  <c r="M129" i="11"/>
  <c r="N129" i="11"/>
  <c r="L131" i="11"/>
  <c r="M131" i="11"/>
  <c r="N131" i="11"/>
  <c r="L132" i="11"/>
  <c r="M132" i="11"/>
  <c r="N132" i="11"/>
  <c r="L133" i="11"/>
  <c r="M133" i="11"/>
  <c r="N133" i="11"/>
  <c r="L139" i="11"/>
  <c r="M139" i="11"/>
  <c r="N139" i="11"/>
  <c r="L140" i="11"/>
  <c r="M140" i="11"/>
  <c r="N140" i="11"/>
  <c r="L141" i="11"/>
  <c r="M141" i="11"/>
  <c r="N141" i="11"/>
  <c r="L166" i="11"/>
  <c r="M166" i="11"/>
  <c r="N166" i="11"/>
  <c r="L167" i="11"/>
  <c r="M167" i="11"/>
  <c r="N167" i="11"/>
  <c r="L168" i="11"/>
  <c r="M168" i="11"/>
  <c r="N168" i="11"/>
  <c r="L169" i="11"/>
  <c r="M169" i="11"/>
  <c r="N169" i="11"/>
  <c r="L175" i="11"/>
  <c r="N175" i="11"/>
  <c r="M179" i="11"/>
  <c r="N179" i="11"/>
  <c r="M180" i="11"/>
  <c r="N180" i="11"/>
  <c r="L181" i="11"/>
  <c r="M181" i="11"/>
  <c r="N181" i="11"/>
  <c r="M187" i="11"/>
  <c r="N187" i="11"/>
  <c r="M190" i="11"/>
  <c r="N190" i="11"/>
  <c r="M195" i="11"/>
  <c r="N195" i="11"/>
  <c r="M196" i="11"/>
  <c r="N196" i="11"/>
  <c r="M197" i="11"/>
  <c r="N197" i="11"/>
  <c r="M198" i="11"/>
  <c r="N198" i="11"/>
  <c r="M199" i="11"/>
  <c r="N199" i="11"/>
  <c r="M200" i="11"/>
  <c r="N200" i="11"/>
  <c r="L212" i="11"/>
  <c r="L213" i="11" s="1"/>
  <c r="L214" i="11" s="1"/>
  <c r="M212" i="11"/>
  <c r="N212" i="11"/>
  <c r="M213" i="11"/>
  <c r="N213" i="11"/>
  <c r="M214" i="11"/>
  <c r="N214" i="11"/>
  <c r="N5" i="11"/>
  <c r="N6" i="11"/>
  <c r="M5" i="11"/>
  <c r="M6" i="11"/>
  <c r="L5" i="11"/>
  <c r="L6" i="11"/>
  <c r="K5" i="11"/>
  <c r="K6" i="11"/>
  <c r="I175" i="11"/>
  <c r="I176" i="11"/>
  <c r="I177" i="11"/>
  <c r="I178" i="11"/>
  <c r="I179" i="11"/>
  <c r="I180" i="11"/>
  <c r="I181" i="11"/>
  <c r="I182" i="11"/>
  <c r="I183" i="11"/>
  <c r="I184" i="11"/>
  <c r="I185" i="11"/>
  <c r="I186" i="11"/>
  <c r="I187" i="11"/>
  <c r="I188" i="11"/>
  <c r="I189" i="11"/>
  <c r="I190" i="11"/>
  <c r="E212"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5" i="11"/>
  <c r="E66" i="11"/>
  <c r="E67" i="11"/>
  <c r="E68" i="11"/>
  <c r="E69" i="11"/>
  <c r="E70" i="11"/>
  <c r="E71" i="11"/>
  <c r="E72" i="11"/>
  <c r="E73" i="11"/>
  <c r="E74"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3" i="11"/>
  <c r="E214" i="11"/>
  <c r="E2" i="11"/>
  <c r="E3" i="11"/>
  <c r="E4" i="11"/>
  <c r="E5" i="11"/>
  <c r="E6" i="11"/>
  <c r="E7" i="11"/>
  <c r="K45" i="11" l="1"/>
  <c r="K46" i="11" s="1"/>
  <c r="K47" i="11" s="1"/>
  <c r="K48" i="11" s="1"/>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D24" i="11"/>
  <c r="I110" i="11"/>
  <c r="I111" i="11"/>
  <c r="I112" i="11"/>
  <c r="I113" i="11"/>
  <c r="I114" i="11"/>
  <c r="I115" i="11"/>
  <c r="I116" i="11"/>
  <c r="I117" i="11"/>
  <c r="I118" i="11"/>
  <c r="I119" i="11"/>
  <c r="H12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3" i="11"/>
  <c r="H44" i="11"/>
  <c r="H45" i="11"/>
  <c r="H46" i="11"/>
  <c r="H47" i="11"/>
  <c r="H48" i="11"/>
  <c r="H49" i="11"/>
  <c r="H50" i="11"/>
  <c r="H51" i="11"/>
  <c r="H52" i="11"/>
  <c r="H53" i="11"/>
  <c r="H54" i="11"/>
  <c r="H55" i="11"/>
  <c r="H56" i="11"/>
  <c r="H57" i="11"/>
  <c r="H58" i="11"/>
  <c r="H59" i="11"/>
  <c r="H60" i="11"/>
  <c r="H61" i="11"/>
  <c r="H62" i="11"/>
  <c r="H63"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126" i="11"/>
  <c r="H201" i="11"/>
  <c r="H202" i="11"/>
  <c r="H203" i="11"/>
  <c r="H204" i="11"/>
  <c r="H205" i="11"/>
  <c r="H206" i="11"/>
  <c r="H207" i="11"/>
  <c r="H208" i="11"/>
  <c r="H209" i="11"/>
  <c r="H210" i="11"/>
  <c r="H211" i="11"/>
  <c r="H212" i="11"/>
  <c r="H213" i="11"/>
  <c r="H214" i="11"/>
  <c r="H5" i="11"/>
  <c r="H6" i="11"/>
  <c r="H125" i="11"/>
  <c r="H127" i="11"/>
  <c r="H128" i="11"/>
  <c r="H7" i="11"/>
  <c r="H8" i="11"/>
  <c r="H9" i="11"/>
  <c r="H4" i="11"/>
  <c r="S119" i="11"/>
  <c r="Q119" i="11"/>
  <c r="S118" i="11"/>
  <c r="Q118" i="11"/>
  <c r="S117" i="11"/>
  <c r="Q117" i="11"/>
  <c r="S116" i="11"/>
  <c r="Q116" i="11"/>
  <c r="S115" i="11"/>
  <c r="Q115"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43" i="11"/>
  <c r="I44" i="11"/>
  <c r="I45" i="11"/>
  <c r="I46" i="11"/>
  <c r="I47" i="11"/>
  <c r="S120" i="11"/>
  <c r="Q120" i="11"/>
  <c r="I120" i="11"/>
  <c r="S114" i="11"/>
  <c r="Q114" i="11"/>
  <c r="S113" i="11"/>
  <c r="Q113" i="11"/>
  <c r="S112" i="11"/>
  <c r="Q112" i="11"/>
  <c r="S111" i="11"/>
  <c r="Q111" i="11"/>
  <c r="S110" i="11"/>
  <c r="Q110" i="11"/>
  <c r="S109" i="11"/>
  <c r="Q109" i="11"/>
  <c r="S108" i="11"/>
  <c r="Q108" i="11"/>
  <c r="S107" i="11"/>
  <c r="Q107" i="11"/>
  <c r="S106" i="11"/>
  <c r="Q106" i="11"/>
  <c r="S105" i="11"/>
  <c r="Q105" i="11"/>
  <c r="S104" i="11"/>
  <c r="Q104" i="11"/>
  <c r="S103" i="11"/>
  <c r="Q103" i="11"/>
  <c r="S102" i="11"/>
  <c r="Q102" i="11"/>
  <c r="S101" i="11"/>
  <c r="Q101" i="11"/>
  <c r="S100" i="11"/>
  <c r="Q100" i="11"/>
  <c r="S99" i="11"/>
  <c r="Q99" i="11"/>
  <c r="S98" i="11"/>
  <c r="Q98" i="11"/>
  <c r="S97" i="11"/>
  <c r="Q97" i="11"/>
  <c r="S96" i="11"/>
  <c r="Q96" i="11"/>
  <c r="S95" i="11"/>
  <c r="Q95" i="11"/>
  <c r="S94" i="11"/>
  <c r="Q94" i="11"/>
  <c r="S93" i="11"/>
  <c r="Q93" i="11"/>
  <c r="S92" i="11"/>
  <c r="Q92" i="11"/>
  <c r="S91" i="11"/>
  <c r="Q91" i="11"/>
  <c r="S90" i="11"/>
  <c r="Q90" i="11"/>
  <c r="S89" i="11"/>
  <c r="Q89" i="11"/>
  <c r="S88" i="11"/>
  <c r="Q88" i="11"/>
  <c r="S87" i="11"/>
  <c r="Q87" i="11"/>
  <c r="S86" i="11"/>
  <c r="Q86" i="11"/>
  <c r="S85" i="11"/>
  <c r="Q85" i="11"/>
  <c r="S84" i="11"/>
  <c r="Q84" i="11"/>
  <c r="S83" i="11"/>
  <c r="Q83" i="11"/>
  <c r="S82" i="11"/>
  <c r="Q82" i="11"/>
  <c r="S81" i="11"/>
  <c r="Q81" i="11"/>
  <c r="S80" i="11"/>
  <c r="Q80" i="11"/>
  <c r="S79" i="11"/>
  <c r="Q79" i="11"/>
  <c r="S78" i="11"/>
  <c r="Q78" i="11"/>
  <c r="S77" i="11"/>
  <c r="Q77" i="11"/>
  <c r="S76" i="11"/>
  <c r="Q76" i="11"/>
  <c r="S74" i="11"/>
  <c r="Q74" i="11"/>
  <c r="S73" i="11"/>
  <c r="Q73" i="11"/>
  <c r="S72" i="11"/>
  <c r="Q72" i="11"/>
  <c r="S71" i="11"/>
  <c r="Q71" i="11"/>
  <c r="S70" i="11"/>
  <c r="Q70" i="11"/>
  <c r="S69" i="11"/>
  <c r="Q69" i="11"/>
  <c r="S68" i="11"/>
  <c r="Q68" i="11"/>
  <c r="S67" i="11"/>
  <c r="Q67" i="11"/>
  <c r="S66" i="11"/>
  <c r="Q66" i="11"/>
  <c r="S65" i="11"/>
  <c r="Q65" i="11"/>
  <c r="S214" i="11"/>
  <c r="Q214" i="11"/>
  <c r="I214" i="11"/>
  <c r="A214" i="11"/>
  <c r="S213" i="11"/>
  <c r="Q213" i="11"/>
  <c r="I213" i="11"/>
  <c r="S212" i="11"/>
  <c r="Q212" i="11"/>
  <c r="I212" i="11"/>
  <c r="S211" i="11"/>
  <c r="Q211" i="11"/>
  <c r="I211" i="11"/>
  <c r="D211" i="11"/>
  <c r="N211" i="11" s="1"/>
  <c r="S210" i="11"/>
  <c r="Q210" i="11"/>
  <c r="I210" i="11"/>
  <c r="D210" i="11"/>
  <c r="N210" i="11" s="1"/>
  <c r="S209" i="11"/>
  <c r="Q209" i="11"/>
  <c r="I209" i="11"/>
  <c r="D209" i="11"/>
  <c r="N209" i="11" s="1"/>
  <c r="S208" i="11"/>
  <c r="Q208" i="11"/>
  <c r="I208" i="11"/>
  <c r="D208" i="11"/>
  <c r="N208" i="11" s="1"/>
  <c r="S207" i="11"/>
  <c r="Q207" i="11"/>
  <c r="I207" i="11"/>
  <c r="D207" i="11"/>
  <c r="N207" i="11" s="1"/>
  <c r="S206" i="11"/>
  <c r="Q206" i="11"/>
  <c r="I206" i="11"/>
  <c r="D206" i="11"/>
  <c r="S205" i="11"/>
  <c r="Q205" i="11"/>
  <c r="I205" i="11"/>
  <c r="D205" i="11"/>
  <c r="N205" i="11" s="1"/>
  <c r="S204" i="11"/>
  <c r="Q204" i="11"/>
  <c r="I204" i="11"/>
  <c r="D204" i="11"/>
  <c r="N204" i="11" s="1"/>
  <c r="S203" i="11"/>
  <c r="Q203" i="11"/>
  <c r="I203" i="11"/>
  <c r="D203" i="11"/>
  <c r="N203" i="11" s="1"/>
  <c r="S202" i="11"/>
  <c r="Q202" i="11"/>
  <c r="I202" i="11"/>
  <c r="D202" i="11"/>
  <c r="N202" i="11" s="1"/>
  <c r="S201" i="11"/>
  <c r="Q201" i="11"/>
  <c r="I201" i="11"/>
  <c r="D201" i="11"/>
  <c r="S126" i="11"/>
  <c r="Q126" i="11"/>
  <c r="I126" i="11"/>
  <c r="S200" i="11"/>
  <c r="Q200" i="11"/>
  <c r="I200" i="11"/>
  <c r="S199" i="11"/>
  <c r="Q199" i="11"/>
  <c r="I199" i="11"/>
  <c r="S198" i="11"/>
  <c r="Q198" i="11"/>
  <c r="I198" i="11"/>
  <c r="S197" i="11"/>
  <c r="Q197" i="11"/>
  <c r="I197" i="11"/>
  <c r="S196" i="11"/>
  <c r="Q196" i="11"/>
  <c r="I196" i="11"/>
  <c r="S195" i="11"/>
  <c r="Q195" i="11"/>
  <c r="I195" i="11"/>
  <c r="S194" i="11"/>
  <c r="Q194" i="11"/>
  <c r="I194" i="11"/>
  <c r="D194" i="11"/>
  <c r="S193" i="11"/>
  <c r="Q193" i="11"/>
  <c r="I193" i="11"/>
  <c r="D193" i="11"/>
  <c r="S192" i="11"/>
  <c r="Q192" i="11"/>
  <c r="I192" i="11"/>
  <c r="D192" i="11"/>
  <c r="S191" i="11"/>
  <c r="Q191" i="11"/>
  <c r="I191" i="11"/>
  <c r="D191" i="11"/>
  <c r="S190" i="11"/>
  <c r="Q190" i="11"/>
  <c r="S189" i="11"/>
  <c r="Q189" i="11"/>
  <c r="D189" i="11"/>
  <c r="N189" i="11" s="1"/>
  <c r="S188" i="11"/>
  <c r="Q188" i="11"/>
  <c r="D188" i="11"/>
  <c r="S187" i="11"/>
  <c r="Q187" i="11"/>
  <c r="S186" i="11"/>
  <c r="Q186" i="11"/>
  <c r="D186" i="11"/>
  <c r="S185" i="11"/>
  <c r="Q185" i="11"/>
  <c r="D185" i="11"/>
  <c r="S184" i="11"/>
  <c r="Q184" i="11"/>
  <c r="D184" i="11"/>
  <c r="N184" i="11" s="1"/>
  <c r="S183" i="11"/>
  <c r="Q183" i="11"/>
  <c r="D183" i="11"/>
  <c r="S182" i="11"/>
  <c r="Q182" i="11"/>
  <c r="D182" i="11"/>
  <c r="S181" i="11"/>
  <c r="Q181" i="11"/>
  <c r="S180" i="11"/>
  <c r="Q180" i="11"/>
  <c r="S179" i="11"/>
  <c r="Q179" i="11"/>
  <c r="S178" i="11"/>
  <c r="Q178" i="11"/>
  <c r="N178" i="11"/>
  <c r="S177" i="11"/>
  <c r="Q177" i="11"/>
  <c r="N177" i="11"/>
  <c r="S176" i="11"/>
  <c r="Q176" i="11"/>
  <c r="N176" i="11"/>
  <c r="S175" i="11"/>
  <c r="Q175" i="11"/>
  <c r="S174" i="11"/>
  <c r="Q174" i="11"/>
  <c r="I174" i="11"/>
  <c r="D174" i="11"/>
  <c r="S173" i="11"/>
  <c r="Q173" i="11"/>
  <c r="I173" i="11"/>
  <c r="D173" i="11"/>
  <c r="S172" i="11"/>
  <c r="Q172" i="11"/>
  <c r="I172" i="11"/>
  <c r="D172" i="11"/>
  <c r="S171" i="11"/>
  <c r="Q171" i="11"/>
  <c r="I171" i="11"/>
  <c r="D171" i="11"/>
  <c r="S170" i="11"/>
  <c r="Q170" i="11"/>
  <c r="I170" i="11"/>
  <c r="D170" i="11"/>
  <c r="S169" i="11"/>
  <c r="Q169" i="11"/>
  <c r="I169" i="11"/>
  <c r="I168" i="11"/>
  <c r="S167" i="11"/>
  <c r="Q167" i="11"/>
  <c r="I167" i="11"/>
  <c r="S166" i="11"/>
  <c r="Q166" i="11"/>
  <c r="I166" i="11"/>
  <c r="S165" i="11"/>
  <c r="Q165" i="11"/>
  <c r="I165" i="11"/>
  <c r="D165" i="11"/>
  <c r="S164" i="11"/>
  <c r="Q164" i="11"/>
  <c r="I164" i="11"/>
  <c r="D164" i="11"/>
  <c r="S163" i="11"/>
  <c r="Q163" i="11"/>
  <c r="I163" i="11"/>
  <c r="D163" i="11"/>
  <c r="S162" i="11"/>
  <c r="Q162" i="11"/>
  <c r="I162" i="11"/>
  <c r="D162" i="11"/>
  <c r="S161" i="11"/>
  <c r="Q161" i="11"/>
  <c r="I161" i="11"/>
  <c r="D161" i="11"/>
  <c r="S160" i="11"/>
  <c r="Q160" i="11"/>
  <c r="I160" i="11"/>
  <c r="D160" i="11"/>
  <c r="S159" i="11"/>
  <c r="Q159" i="11"/>
  <c r="I159" i="11"/>
  <c r="D159" i="11"/>
  <c r="S158" i="11"/>
  <c r="Q158" i="11"/>
  <c r="I158" i="11"/>
  <c r="D158" i="11"/>
  <c r="S157" i="11"/>
  <c r="Q157" i="11"/>
  <c r="I157" i="11"/>
  <c r="D157" i="11"/>
  <c r="S156" i="11"/>
  <c r="Q156" i="11"/>
  <c r="I156" i="11"/>
  <c r="D156" i="11"/>
  <c r="S155" i="11"/>
  <c r="Q155" i="11"/>
  <c r="I155" i="11"/>
  <c r="D155" i="11"/>
  <c r="S154" i="11"/>
  <c r="Q154" i="11"/>
  <c r="I154" i="11"/>
  <c r="D154" i="11"/>
  <c r="S153" i="11"/>
  <c r="Q153" i="11"/>
  <c r="I153" i="11"/>
  <c r="D153" i="11"/>
  <c r="S152" i="11"/>
  <c r="Q152" i="11"/>
  <c r="I152" i="11"/>
  <c r="D152" i="11"/>
  <c r="S151" i="11"/>
  <c r="Q151" i="11"/>
  <c r="I151" i="11"/>
  <c r="D151" i="11"/>
  <c r="S150" i="11"/>
  <c r="Q150" i="11"/>
  <c r="I150" i="11"/>
  <c r="D150" i="11"/>
  <c r="S149" i="11"/>
  <c r="Q149" i="11"/>
  <c r="I149" i="11"/>
  <c r="D149" i="11"/>
  <c r="S148" i="11"/>
  <c r="Q148" i="11"/>
  <c r="I148" i="11"/>
  <c r="D148" i="11"/>
  <c r="S147" i="11"/>
  <c r="Q147" i="11"/>
  <c r="I147" i="11"/>
  <c r="D147" i="11"/>
  <c r="S146" i="11"/>
  <c r="Q146" i="11"/>
  <c r="I146" i="11"/>
  <c r="D146" i="11"/>
  <c r="S145" i="11"/>
  <c r="Q145" i="11"/>
  <c r="I145" i="11"/>
  <c r="D145" i="11"/>
  <c r="S144" i="11"/>
  <c r="Q144" i="11"/>
  <c r="I144" i="11"/>
  <c r="D144" i="11"/>
  <c r="S143" i="11"/>
  <c r="Q143" i="11"/>
  <c r="I143" i="11"/>
  <c r="D143" i="11"/>
  <c r="S142" i="11"/>
  <c r="Q142" i="11"/>
  <c r="I142" i="11"/>
  <c r="D142" i="11"/>
  <c r="S141" i="11"/>
  <c r="Q141" i="11"/>
  <c r="I141" i="11"/>
  <c r="S140" i="11"/>
  <c r="Q140" i="11"/>
  <c r="I140" i="11"/>
  <c r="S139" i="11"/>
  <c r="Q139" i="11"/>
  <c r="I139" i="11"/>
  <c r="S138" i="11"/>
  <c r="Q138" i="11"/>
  <c r="I138" i="11"/>
  <c r="D138" i="11"/>
  <c r="S137" i="11"/>
  <c r="Q137" i="11"/>
  <c r="I137" i="11"/>
  <c r="D137" i="11"/>
  <c r="S136" i="11"/>
  <c r="Q136" i="11"/>
  <c r="I136" i="11"/>
  <c r="D136" i="11"/>
  <c r="S135" i="11"/>
  <c r="Q135" i="11"/>
  <c r="I135" i="11"/>
  <c r="D135" i="11"/>
  <c r="S134" i="11"/>
  <c r="Q134" i="11"/>
  <c r="I134" i="11"/>
  <c r="D134" i="11"/>
  <c r="S133" i="11"/>
  <c r="Q133" i="11"/>
  <c r="I133" i="11"/>
  <c r="S132" i="11"/>
  <c r="Q132" i="11"/>
  <c r="I132" i="11"/>
  <c r="S131" i="11"/>
  <c r="Q131" i="11"/>
  <c r="I131" i="11"/>
  <c r="S130" i="11"/>
  <c r="Q130" i="11"/>
  <c r="I130" i="11"/>
  <c r="D130" i="11"/>
  <c r="S124" i="11"/>
  <c r="Q124" i="11"/>
  <c r="D124" i="11"/>
  <c r="S123" i="11"/>
  <c r="Q123" i="11"/>
  <c r="I123" i="11"/>
  <c r="S122" i="11"/>
  <c r="Q122" i="11"/>
  <c r="I122" i="11"/>
  <c r="S121" i="11"/>
  <c r="Q121" i="11"/>
  <c r="I121" i="11"/>
  <c r="D121" i="11"/>
  <c r="S63" i="11"/>
  <c r="Q63" i="11"/>
  <c r="S62" i="11"/>
  <c r="Q62" i="11"/>
  <c r="S61" i="11"/>
  <c r="Q61" i="11"/>
  <c r="S60" i="11"/>
  <c r="Q60" i="11"/>
  <c r="S59" i="11"/>
  <c r="Q59" i="11"/>
  <c r="S58" i="11"/>
  <c r="Q58" i="11"/>
  <c r="S57" i="11"/>
  <c r="Q57" i="11"/>
  <c r="S56" i="11"/>
  <c r="Q56" i="11"/>
  <c r="S55" i="11"/>
  <c r="Q55" i="11"/>
  <c r="S54" i="11"/>
  <c r="Q54" i="11"/>
  <c r="D54" i="11"/>
  <c r="S53" i="11"/>
  <c r="Q53" i="11"/>
  <c r="S52" i="11"/>
  <c r="Q52" i="11"/>
  <c r="S51" i="11"/>
  <c r="Q51" i="11"/>
  <c r="S50" i="11"/>
  <c r="Q50" i="11"/>
  <c r="D50" i="11"/>
  <c r="S49" i="11"/>
  <c r="Q49" i="11"/>
  <c r="D49" i="11"/>
  <c r="S48" i="11"/>
  <c r="Q48" i="11"/>
  <c r="S47" i="11"/>
  <c r="Q47" i="11"/>
  <c r="S46" i="11"/>
  <c r="Q46" i="11"/>
  <c r="S45" i="11"/>
  <c r="Q45" i="11"/>
  <c r="S44" i="11"/>
  <c r="Q44" i="11"/>
  <c r="S43" i="11"/>
  <c r="Q43" i="11"/>
  <c r="S42" i="11"/>
  <c r="Q42" i="11"/>
  <c r="D42" i="11"/>
  <c r="S41" i="11"/>
  <c r="Q41" i="11"/>
  <c r="I41" i="11"/>
  <c r="D41" i="11"/>
  <c r="S40" i="11"/>
  <c r="Q40" i="11"/>
  <c r="I40" i="11"/>
  <c r="D40" i="11"/>
  <c r="S39" i="11"/>
  <c r="Q39" i="11"/>
  <c r="I39" i="11"/>
  <c r="D39" i="11"/>
  <c r="S38" i="11"/>
  <c r="Q38" i="11"/>
  <c r="I38" i="11"/>
  <c r="D38" i="11"/>
  <c r="S37" i="11"/>
  <c r="Q37" i="11"/>
  <c r="I37" i="11"/>
  <c r="D37" i="11"/>
  <c r="S36" i="11"/>
  <c r="Q36" i="11"/>
  <c r="I36" i="11"/>
  <c r="D36" i="11"/>
  <c r="S35" i="11"/>
  <c r="Q35" i="11"/>
  <c r="I35" i="11"/>
  <c r="D35" i="11"/>
  <c r="S34" i="11"/>
  <c r="Q34" i="11"/>
  <c r="I34" i="11"/>
  <c r="S33" i="11"/>
  <c r="Q33" i="11"/>
  <c r="I33" i="11"/>
  <c r="D33" i="11"/>
  <c r="S32" i="11"/>
  <c r="Q32" i="11"/>
  <c r="I32" i="11"/>
  <c r="D32" i="11"/>
  <c r="S31" i="11"/>
  <c r="Q31" i="11"/>
  <c r="I31" i="11"/>
  <c r="D31" i="11"/>
  <c r="S30" i="11"/>
  <c r="Q30" i="11"/>
  <c r="I30" i="11"/>
  <c r="S29" i="11"/>
  <c r="Q29" i="11"/>
  <c r="I29" i="11"/>
  <c r="D29" i="11"/>
  <c r="S28" i="11"/>
  <c r="Q28" i="11"/>
  <c r="I28" i="11"/>
  <c r="D28" i="11"/>
  <c r="S27" i="11"/>
  <c r="Q27" i="11"/>
  <c r="I27" i="11"/>
  <c r="D27" i="11"/>
  <c r="S26" i="11"/>
  <c r="Q26" i="11"/>
  <c r="I26" i="11"/>
  <c r="S25" i="11"/>
  <c r="Q25" i="11"/>
  <c r="I25" i="11"/>
  <c r="S24" i="11"/>
  <c r="Q24" i="11"/>
  <c r="I24" i="11"/>
  <c r="S23" i="11"/>
  <c r="Q23" i="11"/>
  <c r="P23" i="11"/>
  <c r="D23" i="11"/>
  <c r="S22" i="11"/>
  <c r="Q22" i="11"/>
  <c r="P22" i="11"/>
  <c r="D22" i="11"/>
  <c r="Q21" i="11"/>
  <c r="I21" i="11"/>
  <c r="S20" i="11"/>
  <c r="Q20" i="11"/>
  <c r="I20" i="11"/>
  <c r="D20" i="11"/>
  <c r="S19" i="11"/>
  <c r="Q19" i="11"/>
  <c r="I19" i="11"/>
  <c r="D19" i="11"/>
  <c r="S18" i="11"/>
  <c r="Q18" i="11"/>
  <c r="I18" i="11"/>
  <c r="D18" i="11"/>
  <c r="S17" i="11"/>
  <c r="Q17" i="11"/>
  <c r="I17" i="11"/>
  <c r="D17" i="11"/>
  <c r="S16" i="11"/>
  <c r="Q16" i="11"/>
  <c r="I16" i="11"/>
  <c r="D16" i="11"/>
  <c r="S15" i="11"/>
  <c r="Q15" i="11"/>
  <c r="I15" i="11"/>
  <c r="D15" i="11"/>
  <c r="S14" i="11"/>
  <c r="Q14" i="11"/>
  <c r="I14" i="11"/>
  <c r="D14" i="11"/>
  <c r="S13" i="11"/>
  <c r="Q13" i="11"/>
  <c r="I13" i="11"/>
  <c r="D13" i="11"/>
  <c r="S12" i="11"/>
  <c r="Q12" i="11"/>
  <c r="I12" i="11"/>
  <c r="D12" i="11"/>
  <c r="S11" i="11"/>
  <c r="Q11" i="11"/>
  <c r="I11" i="11"/>
  <c r="D11" i="11"/>
  <c r="S10" i="11"/>
  <c r="Q10" i="11"/>
  <c r="I10" i="11"/>
  <c r="D10" i="11"/>
  <c r="S9" i="11"/>
  <c r="Q9" i="11"/>
  <c r="I9" i="11"/>
  <c r="D9" i="11"/>
  <c r="S8" i="11"/>
  <c r="Q8" i="11"/>
  <c r="I8" i="11"/>
  <c r="D8" i="11"/>
  <c r="S7" i="11"/>
  <c r="Q7" i="11"/>
  <c r="I7" i="11"/>
  <c r="D7" i="11"/>
  <c r="S128" i="11"/>
  <c r="Q128" i="11"/>
  <c r="I128" i="11"/>
  <c r="D128" i="11"/>
  <c r="S127" i="11"/>
  <c r="Q127" i="11"/>
  <c r="I127" i="11"/>
  <c r="S125" i="11"/>
  <c r="Q125" i="11"/>
  <c r="I125" i="11"/>
  <c r="S6" i="11"/>
  <c r="Q6" i="11"/>
  <c r="I6" i="11"/>
  <c r="S5" i="11"/>
  <c r="Q5" i="11"/>
  <c r="I5" i="11"/>
  <c r="S4" i="11"/>
  <c r="Q4" i="11"/>
  <c r="N4" i="11"/>
  <c r="M4" i="11"/>
  <c r="L4" i="11"/>
  <c r="K4" i="11"/>
  <c r="I4" i="11"/>
  <c r="Q3" i="11"/>
  <c r="D3" i="11"/>
  <c r="L3" i="11" s="1"/>
  <c r="S2" i="11"/>
  <c r="Q2" i="11"/>
  <c r="D2" i="11"/>
  <c r="K2" i="11" s="1"/>
  <c r="H100" i="4"/>
  <c r="H29" i="4"/>
  <c r="H178" i="4"/>
  <c r="H28" i="4"/>
  <c r="H16" i="4"/>
  <c r="H15" i="4"/>
  <c r="H14" i="4"/>
  <c r="H13" i="4"/>
  <c r="H179" i="4"/>
  <c r="H97" i="4"/>
  <c r="H85" i="4"/>
  <c r="H78" i="4"/>
  <c r="H55" i="4"/>
  <c r="H30" i="4"/>
  <c r="H74" i="4"/>
  <c r="H51" i="4"/>
  <c r="H202" i="4"/>
  <c r="H159" i="4"/>
  <c r="H141" i="4"/>
  <c r="H133" i="4"/>
  <c r="H203" i="4"/>
  <c r="H160" i="4"/>
  <c r="H142" i="4"/>
  <c r="H134" i="4"/>
  <c r="H158" i="4"/>
  <c r="H150" i="4"/>
  <c r="H54" i="4"/>
  <c r="H77" i="4"/>
  <c r="H76" i="4"/>
  <c r="H53" i="4"/>
  <c r="H75" i="4"/>
  <c r="H52" i="4"/>
  <c r="H99" i="4"/>
  <c r="H87" i="4"/>
  <c r="H80" i="4"/>
  <c r="H57" i="4"/>
  <c r="H32" i="4"/>
  <c r="H84" i="4"/>
  <c r="H62" i="4"/>
  <c r="H88" i="4"/>
  <c r="H83" i="4"/>
  <c r="H63" i="4"/>
  <c r="H61" i="4"/>
  <c r="H39" i="4"/>
  <c r="H38" i="4"/>
  <c r="H36" i="4"/>
  <c r="H81" i="4"/>
  <c r="H59" i="4"/>
  <c r="H34" i="4"/>
  <c r="H190" i="4"/>
  <c r="H184" i="4"/>
  <c r="H177" i="4"/>
  <c r="H157" i="4"/>
  <c r="H146" i="4"/>
  <c r="H138" i="4"/>
  <c r="H130" i="4"/>
  <c r="H58" i="4"/>
  <c r="H33" i="4"/>
  <c r="H109" i="4"/>
  <c r="H92" i="4"/>
  <c r="H69" i="4"/>
  <c r="H46" i="4"/>
  <c r="H195" i="4"/>
  <c r="H204" i="4"/>
  <c r="H66" i="4"/>
  <c r="H89" i="4"/>
  <c r="H106" i="4"/>
  <c r="H43" i="4"/>
  <c r="H200" i="4"/>
  <c r="H176" i="4"/>
  <c r="H175" i="4"/>
  <c r="H199" i="4"/>
  <c r="H44" i="4"/>
  <c r="H67" i="4"/>
  <c r="H90" i="4"/>
  <c r="H107" i="4"/>
  <c r="H45" i="4"/>
  <c r="H68" i="4"/>
  <c r="H91" i="4"/>
  <c r="H108" i="4"/>
  <c r="H47" i="4"/>
  <c r="H70" i="4"/>
  <c r="H93" i="4"/>
  <c r="H110" i="4"/>
  <c r="H49" i="4"/>
  <c r="H72" i="4"/>
  <c r="H95" i="4"/>
  <c r="H112" i="4"/>
  <c r="H50" i="4"/>
  <c r="H73" i="4"/>
  <c r="H96" i="4"/>
  <c r="H113" i="4"/>
  <c r="H214" i="4"/>
  <c r="H48" i="4"/>
  <c r="H71" i="4"/>
  <c r="H94" i="4"/>
  <c r="H111" i="4"/>
  <c r="H115" i="4"/>
  <c r="I115" i="4" s="1"/>
  <c r="H209" i="4"/>
  <c r="H210" i="4"/>
  <c r="I210" i="4" s="1"/>
  <c r="H205" i="4"/>
  <c r="I205" i="4" s="1"/>
  <c r="H211" i="4"/>
  <c r="I211" i="4" s="1"/>
  <c r="H181" i="4"/>
  <c r="H182" i="4"/>
  <c r="I182" i="4" s="1"/>
  <c r="H10" i="4"/>
  <c r="I10" i="4" s="1"/>
  <c r="H139" i="4"/>
  <c r="I139" i="4" s="1"/>
  <c r="H140" i="4"/>
  <c r="H143" i="4"/>
  <c r="H144" i="4"/>
  <c r="I144" i="4" s="1"/>
  <c r="H147" i="4"/>
  <c r="I147" i="4" s="1"/>
  <c r="H148" i="4"/>
  <c r="H149" i="4"/>
  <c r="I149" i="4" s="1"/>
  <c r="H151" i="4"/>
  <c r="I151" i="4" s="1"/>
  <c r="H152" i="4"/>
  <c r="I152" i="4" s="1"/>
  <c r="H153" i="4"/>
  <c r="H154" i="4"/>
  <c r="H155" i="4"/>
  <c r="I155" i="4" s="1"/>
  <c r="H161" i="4"/>
  <c r="I161" i="4" s="1"/>
  <c r="H162" i="4"/>
  <c r="H164" i="4"/>
  <c r="I164" i="4" s="1"/>
  <c r="H165" i="4"/>
  <c r="I165" i="4" s="1"/>
  <c r="H166" i="4"/>
  <c r="I166" i="4" s="1"/>
  <c r="H167" i="4"/>
  <c r="H168" i="4"/>
  <c r="I168" i="4" s="1"/>
  <c r="H169" i="4"/>
  <c r="I169" i="4" s="1"/>
  <c r="H185" i="4"/>
  <c r="I185" i="4" s="1"/>
  <c r="H186" i="4"/>
  <c r="H187" i="4"/>
  <c r="I187" i="4" s="1"/>
  <c r="H188" i="4"/>
  <c r="I188" i="4" s="1"/>
  <c r="H191" i="4"/>
  <c r="I191" i="4" s="1"/>
  <c r="H192" i="4"/>
  <c r="H193" i="4"/>
  <c r="I193" i="4" s="1"/>
  <c r="H194" i="4"/>
  <c r="I194" i="4" s="1"/>
  <c r="H196" i="4"/>
  <c r="I196" i="4" s="1"/>
  <c r="H197" i="4"/>
  <c r="H198" i="4"/>
  <c r="H206" i="4"/>
  <c r="I206" i="4" s="1"/>
  <c r="H207" i="4"/>
  <c r="I207" i="4" s="1"/>
  <c r="H208" i="4"/>
  <c r="H216" i="4"/>
  <c r="I216" i="4" s="1"/>
  <c r="H217" i="4"/>
  <c r="I217" i="4" s="1"/>
  <c r="H17" i="4"/>
  <c r="I17" i="4" s="1"/>
  <c r="H22" i="4"/>
  <c r="H25" i="4"/>
  <c r="I25" i="4" s="1"/>
  <c r="H26" i="4"/>
  <c r="I26" i="4" s="1"/>
  <c r="H40" i="4"/>
  <c r="I40" i="4" s="1"/>
  <c r="H41" i="4"/>
  <c r="H8" i="4"/>
  <c r="I8" i="4" s="1"/>
  <c r="H116" i="4"/>
  <c r="I116" i="4" s="1"/>
  <c r="H117" i="4"/>
  <c r="I117" i="4" s="1"/>
  <c r="H119" i="4"/>
  <c r="H120" i="4"/>
  <c r="H121" i="4"/>
  <c r="I121" i="4" s="1"/>
  <c r="H123" i="4"/>
  <c r="I123" i="4" s="1"/>
  <c r="H124" i="4"/>
  <c r="H126" i="4"/>
  <c r="I126" i="4" s="1"/>
  <c r="H127" i="4"/>
  <c r="I127" i="4" s="1"/>
  <c r="H128" i="4"/>
  <c r="I128" i="4" s="1"/>
  <c r="H131" i="4"/>
  <c r="H132" i="4"/>
  <c r="I132" i="4" s="1"/>
  <c r="H135" i="4"/>
  <c r="I135" i="4" s="1"/>
  <c r="H136" i="4"/>
  <c r="I136" i="4" s="1"/>
  <c r="H21" i="4"/>
  <c r="H103" i="4"/>
  <c r="H114" i="4"/>
  <c r="I114" i="4" s="1"/>
  <c r="H118" i="4"/>
  <c r="I118" i="4" s="1"/>
  <c r="H122" i="4"/>
  <c r="H125" i="4"/>
  <c r="I125" i="4" s="1"/>
  <c r="H24" i="4"/>
  <c r="H129" i="4"/>
  <c r="I129" i="4" s="1"/>
  <c r="H137" i="4"/>
  <c r="H145" i="4"/>
  <c r="I145" i="4" s="1"/>
  <c r="H156" i="4"/>
  <c r="I156" i="4" s="1"/>
  <c r="H163" i="4"/>
  <c r="I163" i="4" s="1"/>
  <c r="H180" i="4"/>
  <c r="H183" i="4"/>
  <c r="I183" i="4" s="1"/>
  <c r="H189" i="4"/>
  <c r="I189" i="4" s="1"/>
  <c r="H27" i="4"/>
  <c r="I27" i="4" s="1"/>
  <c r="H215" i="4"/>
  <c r="H173" i="4"/>
  <c r="I173" i="4" s="1"/>
  <c r="H171" i="4"/>
  <c r="I171" i="4" s="1"/>
  <c r="H19" i="4"/>
  <c r="H7" i="4"/>
  <c r="H4" i="4"/>
  <c r="I4" i="4" s="1"/>
  <c r="H2" i="4"/>
  <c r="I2" i="4" s="1"/>
  <c r="H3" i="4"/>
  <c r="I3" i="4" s="1"/>
  <c r="H104" i="4"/>
  <c r="H172" i="4"/>
  <c r="I172" i="4" s="1"/>
  <c r="H102" i="4"/>
  <c r="I102" i="4" s="1"/>
  <c r="H105" i="4"/>
  <c r="I105" i="4" s="1"/>
  <c r="H9" i="4"/>
  <c r="I9" i="4" s="1"/>
  <c r="H20" i="4"/>
  <c r="I20" i="4" s="1"/>
  <c r="H201" i="4"/>
  <c r="I201" i="4" s="1"/>
  <c r="H170" i="4"/>
  <c r="I170" i="4" s="1"/>
  <c r="H6" i="4"/>
  <c r="I6" i="4" s="1"/>
  <c r="H5" i="4"/>
  <c r="I5" i="4" s="1"/>
  <c r="I7" i="4"/>
  <c r="I19" i="4"/>
  <c r="I21" i="4"/>
  <c r="I22" i="4"/>
  <c r="I23" i="4"/>
  <c r="I24" i="4"/>
  <c r="I41" i="4"/>
  <c r="I64" i="4"/>
  <c r="I103" i="4"/>
  <c r="I104" i="4"/>
  <c r="I119" i="4"/>
  <c r="I120" i="4"/>
  <c r="I122" i="4"/>
  <c r="I124" i="4"/>
  <c r="I131" i="4"/>
  <c r="I137" i="4"/>
  <c r="I140" i="4"/>
  <c r="I143" i="4"/>
  <c r="I148" i="4"/>
  <c r="I153" i="4"/>
  <c r="I154" i="4"/>
  <c r="I162" i="4"/>
  <c r="I167" i="4"/>
  <c r="I180" i="4"/>
  <c r="I181" i="4"/>
  <c r="I186" i="4"/>
  <c r="I192" i="4"/>
  <c r="I197" i="4"/>
  <c r="I198" i="4"/>
  <c r="I208" i="4"/>
  <c r="I209" i="4"/>
  <c r="I215" i="4"/>
  <c r="A161" i="9"/>
  <c r="L176" i="11" l="1"/>
  <c r="L177" i="11" s="1"/>
  <c r="L178" i="11" s="1"/>
  <c r="L179" i="11" s="1"/>
  <c r="L180" i="11" s="1"/>
  <c r="L35" i="11"/>
  <c r="M35" i="11"/>
  <c r="N35" i="11"/>
  <c r="K35" i="11"/>
  <c r="K36" i="11" s="1"/>
  <c r="K37" i="11" s="1"/>
  <c r="K38" i="11" s="1"/>
  <c r="K39" i="11" s="1"/>
  <c r="K40" i="11" s="1"/>
  <c r="K41" i="11" s="1"/>
  <c r="L38" i="11"/>
  <c r="M38" i="11"/>
  <c r="N38" i="11"/>
  <c r="M42" i="11"/>
  <c r="J42" i="11"/>
  <c r="J43" i="11" s="1"/>
  <c r="N42" i="11"/>
  <c r="K42" i="11"/>
  <c r="L42" i="11"/>
  <c r="M137" i="11"/>
  <c r="N137" i="11"/>
  <c r="L137" i="11"/>
  <c r="N128" i="11"/>
  <c r="K128" i="11"/>
  <c r="L128" i="11"/>
  <c r="M128" i="11"/>
  <c r="M7" i="11"/>
  <c r="L7" i="11"/>
  <c r="K7" i="11"/>
  <c r="K8" i="11" s="1"/>
  <c r="K9" i="11" s="1"/>
  <c r="K10" i="11" s="1"/>
  <c r="K11" i="11" s="1"/>
  <c r="K12" i="11" s="1"/>
  <c r="K13" i="11" s="1"/>
  <c r="K14" i="11" s="1"/>
  <c r="K15" i="11" s="1"/>
  <c r="K16" i="11" s="1"/>
  <c r="K17" i="11" s="1"/>
  <c r="K18" i="11" s="1"/>
  <c r="K19" i="11" s="1"/>
  <c r="K20" i="11" s="1"/>
  <c r="N7" i="11"/>
  <c r="N8" i="11"/>
  <c r="M8" i="11"/>
  <c r="L8" i="11"/>
  <c r="N9" i="11"/>
  <c r="M9" i="11"/>
  <c r="L9" i="11"/>
  <c r="L10" i="11"/>
  <c r="N10" i="11"/>
  <c r="M10" i="11"/>
  <c r="M11" i="11"/>
  <c r="L11" i="11"/>
  <c r="L12" i="11" s="1"/>
  <c r="L13" i="11" s="1"/>
  <c r="N11" i="11"/>
  <c r="N12" i="11"/>
  <c r="M12" i="11"/>
  <c r="N13" i="11"/>
  <c r="M13" i="11"/>
  <c r="L14" i="11"/>
  <c r="L15" i="11" s="1"/>
  <c r="L16" i="11" s="1"/>
  <c r="M14" i="11"/>
  <c r="N14" i="11"/>
  <c r="M15" i="11"/>
  <c r="N15" i="11"/>
  <c r="N16" i="11"/>
  <c r="M16" i="11"/>
  <c r="L17" i="11"/>
  <c r="L18" i="11" s="1"/>
  <c r="L19" i="11" s="1"/>
  <c r="L20" i="11" s="1"/>
  <c r="M17" i="11"/>
  <c r="N17" i="11"/>
  <c r="M18" i="11"/>
  <c r="N18" i="11"/>
  <c r="M19" i="11"/>
  <c r="N19" i="11"/>
  <c r="M20" i="11"/>
  <c r="N20" i="11"/>
  <c r="N130" i="11"/>
  <c r="K130" i="11"/>
  <c r="K131" i="11" s="1"/>
  <c r="K132" i="11" s="1"/>
  <c r="K133" i="11" s="1"/>
  <c r="K134" i="11" s="1"/>
  <c r="K135" i="11" s="1"/>
  <c r="K136" i="11" s="1"/>
  <c r="K137" i="11" s="1"/>
  <c r="L130" i="11"/>
  <c r="M130" i="11"/>
  <c r="M170" i="11"/>
  <c r="N170" i="11"/>
  <c r="L170" i="11"/>
  <c r="N171" i="11"/>
  <c r="L171" i="11"/>
  <c r="M171" i="11"/>
  <c r="L172" i="11"/>
  <c r="M172" i="11"/>
  <c r="N172" i="11"/>
  <c r="L173" i="11"/>
  <c r="M173" i="11"/>
  <c r="N173" i="11"/>
  <c r="M174" i="11"/>
  <c r="N174" i="11"/>
  <c r="L174" i="11"/>
  <c r="N183" i="11"/>
  <c r="M176" i="11"/>
  <c r="M177" i="11" s="1"/>
  <c r="M178" i="11" s="1"/>
  <c r="L39" i="11"/>
  <c r="M39" i="11"/>
  <c r="N39" i="11"/>
  <c r="L50" i="11"/>
  <c r="M50" i="11"/>
  <c r="N50" i="11"/>
  <c r="L136" i="11"/>
  <c r="M136" i="11"/>
  <c r="N136" i="11"/>
  <c r="N37" i="11"/>
  <c r="L37" i="11"/>
  <c r="M37" i="11"/>
  <c r="N41" i="11"/>
  <c r="L41" i="11"/>
  <c r="M41" i="11"/>
  <c r="M124" i="11"/>
  <c r="J124" i="1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201" i="11" s="1"/>
  <c r="J202" i="11" s="1"/>
  <c r="J203" i="11" s="1"/>
  <c r="J204" i="11" s="1"/>
  <c r="J205" i="11" s="1"/>
  <c r="J206" i="11" s="1"/>
  <c r="J207" i="11" s="1"/>
  <c r="J208" i="11" s="1"/>
  <c r="J209" i="11" s="1"/>
  <c r="J210" i="11" s="1"/>
  <c r="J211" i="11" s="1"/>
  <c r="J212" i="11" s="1"/>
  <c r="J213" i="11" s="1"/>
  <c r="J214" i="11" s="1"/>
  <c r="N124" i="11"/>
  <c r="K124" i="11"/>
  <c r="L124" i="11"/>
  <c r="L135" i="11"/>
  <c r="M135" i="11"/>
  <c r="N135" i="11"/>
  <c r="M22" i="11"/>
  <c r="N22" i="11"/>
  <c r="K22" i="11"/>
  <c r="K23" i="11" s="1"/>
  <c r="K24" i="11" s="1"/>
  <c r="K25" i="11" s="1"/>
  <c r="K26" i="11" s="1"/>
  <c r="L22" i="11"/>
  <c r="L23" i="11" s="1"/>
  <c r="L24" i="11" s="1"/>
  <c r="L25" i="11" s="1"/>
  <c r="L26" i="11" s="1"/>
  <c r="M23" i="11"/>
  <c r="N23" i="11"/>
  <c r="M31" i="11"/>
  <c r="N31" i="11"/>
  <c r="K31" i="11"/>
  <c r="K32" i="11" s="1"/>
  <c r="K33" i="11" s="1"/>
  <c r="K34" i="11" s="1"/>
  <c r="L31" i="11"/>
  <c r="N32" i="11"/>
  <c r="L32" i="11"/>
  <c r="M32" i="11"/>
  <c r="L33" i="11"/>
  <c r="M33" i="11"/>
  <c r="N33" i="11"/>
  <c r="N49" i="11"/>
  <c r="L49" i="11"/>
  <c r="M49" i="11"/>
  <c r="M54" i="11"/>
  <c r="N54" i="11"/>
  <c r="M142" i="11"/>
  <c r="N142" i="11"/>
  <c r="L142" i="11"/>
  <c r="N143" i="11"/>
  <c r="L143" i="11"/>
  <c r="M143" i="11"/>
  <c r="L144" i="11"/>
  <c r="M144" i="11"/>
  <c r="N144" i="11"/>
  <c r="L145" i="11"/>
  <c r="M145" i="11"/>
  <c r="N145" i="11"/>
  <c r="L146" i="11"/>
  <c r="M146" i="11"/>
  <c r="N146" i="11"/>
  <c r="K146" i="11"/>
  <c r="L147" i="11"/>
  <c r="M147" i="11"/>
  <c r="N147" i="11"/>
  <c r="K147" i="11"/>
  <c r="L148" i="11"/>
  <c r="M148" i="11"/>
  <c r="N148" i="11"/>
  <c r="K148" i="11"/>
  <c r="K149" i="11" s="1"/>
  <c r="K150" i="11" s="1"/>
  <c r="K151" i="11" s="1"/>
  <c r="K152" i="11" s="1"/>
  <c r="K153" i="11" s="1"/>
  <c r="K154" i="11" s="1"/>
  <c r="K155" i="11" s="1"/>
  <c r="L149" i="11"/>
  <c r="M149" i="11"/>
  <c r="N149" i="11"/>
  <c r="L150" i="11"/>
  <c r="M150" i="11"/>
  <c r="N150" i="11"/>
  <c r="M151" i="11"/>
  <c r="N151" i="11"/>
  <c r="L151" i="11"/>
  <c r="N152" i="11"/>
  <c r="L152" i="11"/>
  <c r="M152" i="11"/>
  <c r="L153" i="11"/>
  <c r="M153" i="11"/>
  <c r="N153" i="11"/>
  <c r="L154" i="11"/>
  <c r="M154" i="11"/>
  <c r="N154" i="11"/>
  <c r="M155" i="11"/>
  <c r="N155" i="11"/>
  <c r="L155" i="11"/>
  <c r="M156" i="11"/>
  <c r="N156" i="11"/>
  <c r="K156" i="11"/>
  <c r="K157" i="11" s="1"/>
  <c r="K158" i="11" s="1"/>
  <c r="K159" i="11" s="1"/>
  <c r="K160" i="11" s="1"/>
  <c r="K161" i="11" s="1"/>
  <c r="K162" i="11" s="1"/>
  <c r="L156" i="11"/>
  <c r="N157" i="11"/>
  <c r="L157" i="11"/>
  <c r="M157" i="11"/>
  <c r="L158" i="11"/>
  <c r="M158" i="11"/>
  <c r="N158" i="11"/>
  <c r="L159" i="11"/>
  <c r="M159" i="11"/>
  <c r="N159" i="11"/>
  <c r="M160" i="11"/>
  <c r="N160" i="11"/>
  <c r="L160" i="11"/>
  <c r="N161" i="11"/>
  <c r="L161" i="11"/>
  <c r="M161" i="11"/>
  <c r="L162" i="11"/>
  <c r="M162" i="11"/>
  <c r="N162" i="11"/>
  <c r="K163" i="11"/>
  <c r="L163" i="11"/>
  <c r="M163" i="11"/>
  <c r="N163" i="11"/>
  <c r="K164" i="11"/>
  <c r="K165" i="11" s="1"/>
  <c r="K166" i="11" s="1"/>
  <c r="K167" i="11" s="1"/>
  <c r="K168" i="11" s="1"/>
  <c r="K169" i="11" s="1"/>
  <c r="K170" i="11" s="1"/>
  <c r="K171" i="11" s="1"/>
  <c r="K172" i="11" s="1"/>
  <c r="K173" i="11" s="1"/>
  <c r="K174" i="11" s="1"/>
  <c r="K175" i="11" s="1"/>
  <c r="K176" i="11" s="1"/>
  <c r="K177" i="11" s="1"/>
  <c r="K178" i="11" s="1"/>
  <c r="K179" i="11" s="1"/>
  <c r="K180" i="11" s="1"/>
  <c r="K181" i="11" s="1"/>
  <c r="K182" i="11" s="1"/>
  <c r="K183" i="11" s="1"/>
  <c r="K184" i="11" s="1"/>
  <c r="K185" i="11" s="1"/>
  <c r="K186" i="11" s="1"/>
  <c r="K187" i="11" s="1"/>
  <c r="K188" i="11" s="1"/>
  <c r="K189" i="11" s="1"/>
  <c r="K190" i="11" s="1"/>
  <c r="K191" i="11" s="1"/>
  <c r="K192" i="11" s="1"/>
  <c r="K193" i="11" s="1"/>
  <c r="K194" i="11" s="1"/>
  <c r="K195" i="11" s="1"/>
  <c r="K196" i="11" s="1"/>
  <c r="K197" i="11" s="1"/>
  <c r="K198" i="11" s="1"/>
  <c r="K199" i="11" s="1"/>
  <c r="K200" i="11" s="1"/>
  <c r="K201" i="11" s="1"/>
  <c r="K202" i="11" s="1"/>
  <c r="K203" i="11" s="1"/>
  <c r="K204" i="11" s="1"/>
  <c r="K205" i="11" s="1"/>
  <c r="K206" i="11" s="1"/>
  <c r="K207" i="11" s="1"/>
  <c r="K208" i="11" s="1"/>
  <c r="K209" i="11" s="1"/>
  <c r="K210" i="11" s="1"/>
  <c r="K211" i="11" s="1"/>
  <c r="K212" i="11" s="1"/>
  <c r="K213" i="11" s="1"/>
  <c r="K214" i="11" s="1"/>
  <c r="L164" i="11"/>
  <c r="M164" i="11"/>
  <c r="N164" i="11"/>
  <c r="L165" i="11"/>
  <c r="M165" i="11"/>
  <c r="N165" i="11"/>
  <c r="M185" i="11"/>
  <c r="N185" i="11"/>
  <c r="M188" i="11"/>
  <c r="M189" i="11" s="1"/>
  <c r="N188" i="11"/>
  <c r="N191" i="11"/>
  <c r="M191" i="11"/>
  <c r="M192" i="11"/>
  <c r="N192" i="11"/>
  <c r="N193" i="11"/>
  <c r="M193" i="11"/>
  <c r="L194" i="11"/>
  <c r="L195" i="11" s="1"/>
  <c r="L196" i="11" s="1"/>
  <c r="L197" i="11" s="1"/>
  <c r="L198" i="11" s="1"/>
  <c r="L199" i="11" s="1"/>
  <c r="L200" i="11" s="1"/>
  <c r="L201" i="11" s="1"/>
  <c r="L202" i="11" s="1"/>
  <c r="L203" i="11" s="1"/>
  <c r="L204" i="11" s="1"/>
  <c r="L205" i="11" s="1"/>
  <c r="L206" i="11" s="1"/>
  <c r="L207" i="11" s="1"/>
  <c r="L208" i="11" s="1"/>
  <c r="L209" i="11" s="1"/>
  <c r="L210" i="11" s="1"/>
  <c r="L211" i="11" s="1"/>
  <c r="M194" i="11"/>
  <c r="N194" i="11"/>
  <c r="K49" i="11"/>
  <c r="K50" i="11" s="1"/>
  <c r="K51" i="11" s="1"/>
  <c r="K52" i="11" s="1"/>
  <c r="K53" i="11" s="1"/>
  <c r="K54" i="11" s="1"/>
  <c r="K55" i="11" s="1"/>
  <c r="K56" i="11" s="1"/>
  <c r="K57" i="11" s="1"/>
  <c r="K58" i="11" s="1"/>
  <c r="K59" i="11" s="1"/>
  <c r="K60" i="11" s="1"/>
  <c r="K61" i="11" s="1"/>
  <c r="K62" i="11" s="1"/>
  <c r="K63" i="11" s="1"/>
  <c r="K64" i="11" s="1"/>
  <c r="K65" i="11" s="1"/>
  <c r="K66" i="11" s="1"/>
  <c r="K67" i="11" s="1"/>
  <c r="K68" i="11" s="1"/>
  <c r="K69" i="11" s="1"/>
  <c r="K70" i="11" s="1"/>
  <c r="K71" i="11" s="1"/>
  <c r="K72" i="11" s="1"/>
  <c r="K73" i="11" s="1"/>
  <c r="K74" i="11" s="1"/>
  <c r="K75" i="11" s="1"/>
  <c r="K76" i="11" s="1"/>
  <c r="K77" i="11" s="1"/>
  <c r="K78" i="11" s="1"/>
  <c r="K79" i="11" s="1"/>
  <c r="K80" i="11" s="1"/>
  <c r="K81" i="11" s="1"/>
  <c r="K82" i="11" s="1"/>
  <c r="K83" i="11" s="1"/>
  <c r="K84" i="11" s="1"/>
  <c r="K85" i="11" s="1"/>
  <c r="K86" i="11" s="1"/>
  <c r="K87" i="11" s="1"/>
  <c r="K88" i="11" s="1"/>
  <c r="K89" i="11" s="1"/>
  <c r="K90" i="11" s="1"/>
  <c r="K91" i="11" s="1"/>
  <c r="K92" i="11" s="1"/>
  <c r="K93" i="11" s="1"/>
  <c r="K94" i="11" s="1"/>
  <c r="K95" i="11" s="1"/>
  <c r="K96" i="11" s="1"/>
  <c r="K97" i="11" s="1"/>
  <c r="K98" i="11" s="1"/>
  <c r="K99" i="11" s="1"/>
  <c r="K100" i="11" s="1"/>
  <c r="K101" i="11" s="1"/>
  <c r="K102" i="11" s="1"/>
  <c r="K103" i="11" s="1"/>
  <c r="K104" i="11" s="1"/>
  <c r="K105" i="11" s="1"/>
  <c r="K106" i="11" s="1"/>
  <c r="K107" i="11" s="1"/>
  <c r="K108" i="11" s="1"/>
  <c r="K109" i="11" s="1"/>
  <c r="K110" i="11" s="1"/>
  <c r="K111" i="11" s="1"/>
  <c r="K112" i="11" s="1"/>
  <c r="K113" i="11" s="1"/>
  <c r="K114" i="11" s="1"/>
  <c r="K115" i="11" s="1"/>
  <c r="K116" i="11" s="1"/>
  <c r="K117" i="11" s="1"/>
  <c r="K118" i="11" s="1"/>
  <c r="K119" i="11" s="1"/>
  <c r="K120" i="11" s="1"/>
  <c r="K121" i="11" s="1"/>
  <c r="K122" i="11" s="1"/>
  <c r="K123" i="11" s="1"/>
  <c r="M36" i="11"/>
  <c r="N36" i="11"/>
  <c r="L36" i="11"/>
  <c r="M40" i="11"/>
  <c r="N40" i="11"/>
  <c r="L40" i="11"/>
  <c r="N134" i="11"/>
  <c r="L134" i="11"/>
  <c r="M134" i="11"/>
  <c r="M138" i="11"/>
  <c r="N138" i="11"/>
  <c r="K138" i="11"/>
  <c r="K139" i="11" s="1"/>
  <c r="K140" i="11" s="1"/>
  <c r="K141" i="11" s="1"/>
  <c r="K142" i="11" s="1"/>
  <c r="K143" i="11" s="1"/>
  <c r="K144" i="11" s="1"/>
  <c r="K145" i="11" s="1"/>
  <c r="L138" i="11"/>
  <c r="N182" i="11"/>
  <c r="L182" i="11"/>
  <c r="L183" i="11" s="1"/>
  <c r="L184" i="11" s="1"/>
  <c r="L185" i="11" s="1"/>
  <c r="L186" i="11" s="1"/>
  <c r="L187" i="11" s="1"/>
  <c r="L188" i="11" s="1"/>
  <c r="L189" i="11" s="1"/>
  <c r="L190" i="11" s="1"/>
  <c r="L191" i="11" s="1"/>
  <c r="L192" i="11" s="1"/>
  <c r="L193" i="11" s="1"/>
  <c r="M182" i="11"/>
  <c r="M183" i="11" s="1"/>
  <c r="M184" i="11" s="1"/>
  <c r="M186" i="11"/>
  <c r="N186" i="11"/>
  <c r="M27" i="11"/>
  <c r="N27" i="11"/>
  <c r="K27" i="11"/>
  <c r="L27" i="11"/>
  <c r="M28" i="11"/>
  <c r="N28" i="11"/>
  <c r="K28" i="11"/>
  <c r="L28" i="11"/>
  <c r="M29" i="11"/>
  <c r="N29" i="11"/>
  <c r="K29" i="11"/>
  <c r="K30" i="11" s="1"/>
  <c r="L29" i="11"/>
  <c r="N121" i="11"/>
  <c r="L121" i="11"/>
  <c r="L122" i="11" s="1"/>
  <c r="L123" i="11" s="1"/>
  <c r="M121" i="11"/>
  <c r="M201" i="11"/>
  <c r="M202" i="11" s="1"/>
  <c r="M203" i="11" s="1"/>
  <c r="M204" i="11" s="1"/>
  <c r="M205" i="11" s="1"/>
  <c r="N201" i="11"/>
  <c r="N206" i="11"/>
  <c r="M206" i="11"/>
  <c r="M207" i="11" s="1"/>
  <c r="M208" i="11" s="1"/>
  <c r="M209" i="11" s="1"/>
  <c r="M210" i="11" s="1"/>
  <c r="M211" i="11" s="1"/>
  <c r="M24" i="11"/>
  <c r="N24" i="11"/>
  <c r="L54" i="11"/>
  <c r="L55" i="11" s="1"/>
  <c r="L56" i="11" s="1"/>
  <c r="L57" i="11" s="1"/>
  <c r="L58" i="11" s="1"/>
  <c r="L59" i="11" s="1"/>
  <c r="L60" i="11" s="1"/>
  <c r="L61" i="11" s="1"/>
  <c r="L62" i="11" s="1"/>
  <c r="L63" i="11" s="1"/>
  <c r="J3" i="11"/>
  <c r="J4" i="11" s="1"/>
  <c r="J5" i="11" s="1"/>
  <c r="J6" i="11" s="1"/>
  <c r="J7" i="11" s="1"/>
  <c r="J8" i="11" s="1"/>
  <c r="J9" i="11" s="1"/>
  <c r="J10" i="11" s="1"/>
  <c r="J11" i="11" s="1"/>
  <c r="J12" i="11" s="1"/>
  <c r="J13" i="11" s="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M3" i="11"/>
  <c r="N2" i="11"/>
  <c r="J2" i="11"/>
  <c r="M2" i="11"/>
  <c r="L2" i="11"/>
  <c r="N3" i="11"/>
  <c r="K3" i="11"/>
  <c r="H76" i="9"/>
  <c r="H84" i="9"/>
  <c r="H51" i="9"/>
  <c r="H55" i="9"/>
  <c r="H70" i="9"/>
  <c r="H64" i="9"/>
  <c r="H69" i="9"/>
  <c r="H68" i="9"/>
  <c r="H67" i="9"/>
  <c r="H66" i="9"/>
  <c r="H65" i="9"/>
  <c r="H63" i="9"/>
  <c r="H62" i="9"/>
  <c r="H61" i="9"/>
  <c r="H60" i="9"/>
  <c r="H59" i="9"/>
  <c r="H58" i="9"/>
  <c r="H57" i="9"/>
  <c r="H56" i="9"/>
  <c r="H54" i="9"/>
  <c r="H53" i="9"/>
  <c r="H52" i="9"/>
  <c r="H50" i="9"/>
  <c r="H49" i="9"/>
  <c r="H48" i="9"/>
  <c r="H46" i="9"/>
  <c r="H27" i="9"/>
  <c r="H7" i="9"/>
  <c r="H8" i="9"/>
  <c r="H9" i="9"/>
  <c r="H10" i="9"/>
  <c r="H11" i="9"/>
  <c r="H12" i="9"/>
  <c r="H13" i="9"/>
  <c r="H14" i="9"/>
  <c r="H15" i="9"/>
  <c r="H16" i="9"/>
  <c r="H17" i="9"/>
  <c r="H18" i="9"/>
  <c r="H19" i="9"/>
  <c r="H20" i="9"/>
  <c r="H21" i="9"/>
  <c r="H22" i="9"/>
  <c r="H23" i="9"/>
  <c r="H24" i="9"/>
  <c r="H28" i="9"/>
  <c r="H29" i="9"/>
  <c r="H30" i="9"/>
  <c r="H31" i="9"/>
  <c r="H32" i="9"/>
  <c r="H33" i="9"/>
  <c r="H34" i="9"/>
  <c r="H35" i="9"/>
  <c r="H36" i="9"/>
  <c r="H37" i="9"/>
  <c r="H38" i="9"/>
  <c r="H39" i="9"/>
  <c r="H40" i="9"/>
  <c r="H41" i="9"/>
  <c r="H42" i="9"/>
  <c r="H43" i="9"/>
  <c r="H44" i="9"/>
  <c r="H72" i="9"/>
  <c r="H73" i="9"/>
  <c r="H74" i="9"/>
  <c r="H77" i="9"/>
  <c r="H78" i="9"/>
  <c r="H79" i="9"/>
  <c r="H80" i="9"/>
  <c r="H81" i="9"/>
  <c r="H82" i="9"/>
  <c r="H83" i="9"/>
  <c r="H85" i="9"/>
  <c r="H86" i="9"/>
  <c r="H87" i="9"/>
  <c r="H88" i="9"/>
  <c r="H89" i="9"/>
  <c r="H90" i="9"/>
  <c r="H91" i="9"/>
  <c r="H102" i="9"/>
  <c r="H103" i="9"/>
  <c r="H104" i="9"/>
  <c r="H105" i="9"/>
  <c r="H106" i="9"/>
  <c r="H107" i="9"/>
  <c r="H108" i="9"/>
  <c r="H92" i="9"/>
  <c r="H93" i="9"/>
  <c r="H94" i="9"/>
  <c r="H95" i="9"/>
  <c r="H96" i="9"/>
  <c r="H97" i="9"/>
  <c r="H98" i="9"/>
  <c r="H99" i="9"/>
  <c r="H100" i="9"/>
  <c r="H101"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4" i="9"/>
  <c r="H5" i="9"/>
  <c r="H6" i="9"/>
  <c r="AE31" i="9"/>
  <c r="AE161" i="9"/>
  <c r="AC161" i="9"/>
  <c r="Y161" i="9"/>
  <c r="X161" i="9"/>
  <c r="E161" i="9"/>
  <c r="D161" i="9"/>
  <c r="AE160" i="9"/>
  <c r="AC160" i="9"/>
  <c r="Y160" i="9"/>
  <c r="X160" i="9"/>
  <c r="E160" i="9"/>
  <c r="D160" i="9"/>
  <c r="AE159" i="9"/>
  <c r="AC159" i="9"/>
  <c r="Y159" i="9"/>
  <c r="X159" i="9"/>
  <c r="W159" i="9"/>
  <c r="E159" i="9"/>
  <c r="D159" i="9"/>
  <c r="AE158" i="9"/>
  <c r="AC158" i="9"/>
  <c r="E158" i="9"/>
  <c r="D158" i="9"/>
  <c r="C158" i="9"/>
  <c r="Y158" i="9" s="1"/>
  <c r="AE157" i="9"/>
  <c r="AC157" i="9"/>
  <c r="E157" i="9"/>
  <c r="D157" i="9"/>
  <c r="C157" i="9"/>
  <c r="Y157" i="9" s="1"/>
  <c r="AE156" i="9"/>
  <c r="AC156" i="9"/>
  <c r="E156" i="9"/>
  <c r="D156" i="9"/>
  <c r="C156" i="9"/>
  <c r="Y156" i="9" s="1"/>
  <c r="AE155" i="9"/>
  <c r="AC155" i="9"/>
  <c r="E155" i="9"/>
  <c r="D155" i="9"/>
  <c r="C155" i="9"/>
  <c r="Y155" i="9" s="1"/>
  <c r="AE154" i="9"/>
  <c r="AC154" i="9"/>
  <c r="E154" i="9"/>
  <c r="D154" i="9"/>
  <c r="C154" i="9"/>
  <c r="Y154" i="9" s="1"/>
  <c r="AE153" i="9"/>
  <c r="AC153" i="9"/>
  <c r="E153" i="9"/>
  <c r="D153" i="9"/>
  <c r="C153" i="9"/>
  <c r="Y153" i="9" s="1"/>
  <c r="AE152" i="9"/>
  <c r="AC152" i="9"/>
  <c r="E152" i="9"/>
  <c r="D152" i="9"/>
  <c r="C152" i="9"/>
  <c r="Y152" i="9" s="1"/>
  <c r="AE151" i="9"/>
  <c r="AC151" i="9"/>
  <c r="E151" i="9"/>
  <c r="D151" i="9"/>
  <c r="C151" i="9"/>
  <c r="Y151" i="9" s="1"/>
  <c r="AE150" i="9"/>
  <c r="AC150" i="9"/>
  <c r="E150" i="9"/>
  <c r="D150" i="9"/>
  <c r="C150" i="9"/>
  <c r="Y150" i="9" s="1"/>
  <c r="AE149" i="9"/>
  <c r="AC149" i="9"/>
  <c r="E149" i="9"/>
  <c r="D149" i="9"/>
  <c r="C149" i="9"/>
  <c r="Y149" i="9" s="1"/>
  <c r="AE148" i="9"/>
  <c r="AC148" i="9"/>
  <c r="E148" i="9"/>
  <c r="D148" i="9"/>
  <c r="C148" i="9"/>
  <c r="Y148" i="9" s="1"/>
  <c r="AE147" i="9"/>
  <c r="AC147" i="9"/>
  <c r="E147" i="9"/>
  <c r="D147" i="9"/>
  <c r="C147" i="9"/>
  <c r="Y147" i="9" s="1"/>
  <c r="AE146" i="9"/>
  <c r="AC146" i="9"/>
  <c r="E146" i="9"/>
  <c r="D146" i="9"/>
  <c r="C146" i="9"/>
  <c r="AE145" i="9"/>
  <c r="AC145" i="9"/>
  <c r="E145" i="9"/>
  <c r="D145" i="9"/>
  <c r="C145" i="9"/>
  <c r="AE144" i="9"/>
  <c r="AC144" i="9"/>
  <c r="E144" i="9"/>
  <c r="D144" i="9"/>
  <c r="C144" i="9"/>
  <c r="AE143" i="9"/>
  <c r="AC143" i="9"/>
  <c r="E143" i="9"/>
  <c r="D143" i="9"/>
  <c r="C143" i="9"/>
  <c r="AE142" i="9"/>
  <c r="AC142" i="9"/>
  <c r="E142" i="9"/>
  <c r="D142" i="9"/>
  <c r="C142" i="9"/>
  <c r="AE141" i="9"/>
  <c r="AC141" i="9"/>
  <c r="E141" i="9"/>
  <c r="D141" i="9"/>
  <c r="C141" i="9"/>
  <c r="AE140" i="9"/>
  <c r="AC140" i="9"/>
  <c r="E140" i="9"/>
  <c r="D140" i="9"/>
  <c r="C140" i="9"/>
  <c r="AE139" i="9"/>
  <c r="AC139" i="9"/>
  <c r="E139" i="9"/>
  <c r="D139" i="9"/>
  <c r="C139" i="9"/>
  <c r="AE138" i="9"/>
  <c r="AC138" i="9"/>
  <c r="E138" i="9"/>
  <c r="D138" i="9"/>
  <c r="C138" i="9"/>
  <c r="AE137" i="9"/>
  <c r="AC137" i="9"/>
  <c r="E137" i="9"/>
  <c r="D137" i="9"/>
  <c r="C137" i="9"/>
  <c r="AE136" i="9"/>
  <c r="AC136" i="9"/>
  <c r="E136" i="9"/>
  <c r="D136" i="9"/>
  <c r="C136" i="9"/>
  <c r="AE135" i="9"/>
  <c r="AC135" i="9"/>
  <c r="E135" i="9"/>
  <c r="D135" i="9"/>
  <c r="C135" i="9"/>
  <c r="AE134" i="9"/>
  <c r="AC134" i="9"/>
  <c r="E134" i="9"/>
  <c r="D134" i="9"/>
  <c r="C134" i="9"/>
  <c r="AE133" i="9"/>
  <c r="AC133" i="9"/>
  <c r="E133" i="9"/>
  <c r="D133" i="9"/>
  <c r="C133" i="9"/>
  <c r="AE132" i="9"/>
  <c r="AC132" i="9"/>
  <c r="E132" i="9"/>
  <c r="D132" i="9"/>
  <c r="C132" i="9"/>
  <c r="AE131" i="9"/>
  <c r="AC131" i="9"/>
  <c r="E131" i="9"/>
  <c r="D131" i="9"/>
  <c r="C131" i="9"/>
  <c r="AE130" i="9"/>
  <c r="AC130" i="9"/>
  <c r="E130" i="9"/>
  <c r="D130" i="9"/>
  <c r="C130" i="9"/>
  <c r="AE129" i="9"/>
  <c r="AC129" i="9"/>
  <c r="E129" i="9"/>
  <c r="D129" i="9"/>
  <c r="C129" i="9"/>
  <c r="AE128" i="9"/>
  <c r="AC128" i="9"/>
  <c r="E128" i="9"/>
  <c r="D128" i="9"/>
  <c r="C128" i="9"/>
  <c r="X128" i="9" s="1"/>
  <c r="AE127" i="9"/>
  <c r="AC127" i="9"/>
  <c r="E127" i="9"/>
  <c r="D127" i="9"/>
  <c r="C127" i="9"/>
  <c r="AE126" i="9"/>
  <c r="AC126" i="9"/>
  <c r="E126" i="9"/>
  <c r="D126" i="9"/>
  <c r="C126" i="9"/>
  <c r="X126" i="9" s="1"/>
  <c r="AE125" i="9"/>
  <c r="AC125" i="9"/>
  <c r="E125" i="9"/>
  <c r="D125" i="9"/>
  <c r="C125" i="9"/>
  <c r="AE124" i="9"/>
  <c r="AC124" i="9"/>
  <c r="E124" i="9"/>
  <c r="D124" i="9"/>
  <c r="C124" i="9"/>
  <c r="AE123" i="9"/>
  <c r="AC123" i="9"/>
  <c r="E123" i="9"/>
  <c r="D123" i="9"/>
  <c r="C123" i="9"/>
  <c r="AE122" i="9"/>
  <c r="AC122" i="9"/>
  <c r="E122" i="9"/>
  <c r="D122" i="9"/>
  <c r="C122" i="9"/>
  <c r="AE121" i="9"/>
  <c r="AC121" i="9"/>
  <c r="E121" i="9"/>
  <c r="D121" i="9"/>
  <c r="C121" i="9"/>
  <c r="AE120" i="9"/>
  <c r="AC120" i="9"/>
  <c r="E120" i="9"/>
  <c r="D120" i="9"/>
  <c r="C120" i="9"/>
  <c r="AE119" i="9"/>
  <c r="AC119" i="9"/>
  <c r="E119" i="9"/>
  <c r="D119" i="9"/>
  <c r="C119" i="9"/>
  <c r="AE118" i="9"/>
  <c r="AC118" i="9"/>
  <c r="E118" i="9"/>
  <c r="D118" i="9"/>
  <c r="C118" i="9"/>
  <c r="AE117" i="9"/>
  <c r="AC117" i="9"/>
  <c r="E117" i="9"/>
  <c r="D117" i="9"/>
  <c r="C117" i="9"/>
  <c r="AE116" i="9"/>
  <c r="AC116" i="9"/>
  <c r="E116" i="9"/>
  <c r="D116" i="9"/>
  <c r="C116" i="9"/>
  <c r="X116" i="9" s="1"/>
  <c r="AE115" i="9"/>
  <c r="AC115" i="9"/>
  <c r="Y115" i="9"/>
  <c r="X115" i="9"/>
  <c r="W115" i="9"/>
  <c r="E115" i="9"/>
  <c r="D115" i="9"/>
  <c r="Y114" i="9"/>
  <c r="X114" i="9"/>
  <c r="W114" i="9"/>
  <c r="E114" i="9"/>
  <c r="D114" i="9"/>
  <c r="AE113" i="9"/>
  <c r="AC113" i="9"/>
  <c r="Y113" i="9"/>
  <c r="X113" i="9"/>
  <c r="W113" i="9"/>
  <c r="E113" i="9"/>
  <c r="D113" i="9"/>
  <c r="AE112" i="9"/>
  <c r="AC112" i="9"/>
  <c r="Y112" i="9"/>
  <c r="X112" i="9"/>
  <c r="W112" i="9"/>
  <c r="E112" i="9"/>
  <c r="D112" i="9"/>
  <c r="AE111" i="9"/>
  <c r="AC111" i="9"/>
  <c r="E111" i="9"/>
  <c r="D111" i="9"/>
  <c r="C111" i="9"/>
  <c r="X111" i="9" s="1"/>
  <c r="AE110" i="9"/>
  <c r="AC110" i="9"/>
  <c r="E110" i="9"/>
  <c r="D110" i="9"/>
  <c r="C110" i="9"/>
  <c r="X110" i="9" s="1"/>
  <c r="AE109" i="9"/>
  <c r="AC109" i="9"/>
  <c r="E109" i="9"/>
  <c r="D109" i="9"/>
  <c r="C109" i="9"/>
  <c r="V109" i="9" s="1"/>
  <c r="AE101" i="9"/>
  <c r="AC101" i="9"/>
  <c r="E101" i="9"/>
  <c r="D101" i="9"/>
  <c r="C101" i="9"/>
  <c r="X101" i="9" s="1"/>
  <c r="AE100" i="9"/>
  <c r="AC100" i="9"/>
  <c r="E100" i="9"/>
  <c r="D100" i="9"/>
  <c r="C100" i="9"/>
  <c r="X100" i="9" s="1"/>
  <c r="AE99" i="9"/>
  <c r="AC99" i="9"/>
  <c r="E99" i="9"/>
  <c r="D99" i="9"/>
  <c r="C99" i="9"/>
  <c r="X99" i="9" s="1"/>
  <c r="AE98" i="9"/>
  <c r="AC98" i="9"/>
  <c r="E98" i="9"/>
  <c r="D98" i="9"/>
  <c r="C98" i="9"/>
  <c r="X98" i="9" s="1"/>
  <c r="AE97" i="9"/>
  <c r="AC97" i="9"/>
  <c r="E97" i="9"/>
  <c r="D97" i="9"/>
  <c r="C97" i="9"/>
  <c r="X97" i="9" s="1"/>
  <c r="AE96" i="9"/>
  <c r="AC96" i="9"/>
  <c r="E96" i="9"/>
  <c r="D96" i="9"/>
  <c r="C96" i="9"/>
  <c r="X96" i="9" s="1"/>
  <c r="AE95" i="9"/>
  <c r="AC95" i="9"/>
  <c r="E95" i="9"/>
  <c r="D95" i="9"/>
  <c r="C95" i="9"/>
  <c r="X95" i="9" s="1"/>
  <c r="AE94" i="9"/>
  <c r="AC94" i="9"/>
  <c r="E94" i="9"/>
  <c r="D94" i="9"/>
  <c r="C94" i="9"/>
  <c r="X94" i="9" s="1"/>
  <c r="AE93" i="9"/>
  <c r="AC93" i="9"/>
  <c r="E93" i="9"/>
  <c r="D93" i="9"/>
  <c r="C93" i="9"/>
  <c r="X93" i="9" s="1"/>
  <c r="AE92" i="9"/>
  <c r="AC92" i="9"/>
  <c r="E92" i="9"/>
  <c r="D92" i="9"/>
  <c r="C92" i="9"/>
  <c r="V92" i="9" s="1"/>
  <c r="AE108" i="9"/>
  <c r="AC108" i="9"/>
  <c r="E108" i="9"/>
  <c r="D108" i="9"/>
  <c r="C108" i="9"/>
  <c r="X108" i="9" s="1"/>
  <c r="AE107" i="9"/>
  <c r="AC107" i="9"/>
  <c r="E107" i="9"/>
  <c r="D107" i="9"/>
  <c r="C107" i="9"/>
  <c r="X107" i="9" s="1"/>
  <c r="AE106" i="9"/>
  <c r="AC106" i="9"/>
  <c r="E106" i="9"/>
  <c r="D106" i="9"/>
  <c r="C106" i="9"/>
  <c r="X106" i="9" s="1"/>
  <c r="AE105" i="9"/>
  <c r="AC105" i="9"/>
  <c r="E105" i="9"/>
  <c r="D105" i="9"/>
  <c r="C105" i="9"/>
  <c r="X105" i="9" s="1"/>
  <c r="AE104" i="9"/>
  <c r="AC104" i="9"/>
  <c r="E104" i="9"/>
  <c r="D104" i="9"/>
  <c r="C104" i="9"/>
  <c r="X104" i="9" s="1"/>
  <c r="AE103" i="9"/>
  <c r="AC103" i="9"/>
  <c r="E103" i="9"/>
  <c r="D103" i="9"/>
  <c r="C103" i="9"/>
  <c r="X103" i="9" s="1"/>
  <c r="AE102" i="9"/>
  <c r="AC102" i="9"/>
  <c r="E102" i="9"/>
  <c r="D102" i="9"/>
  <c r="C102" i="9"/>
  <c r="V102" i="9" s="1"/>
  <c r="AE91" i="9"/>
  <c r="AC91" i="9"/>
  <c r="E91" i="9"/>
  <c r="D91" i="9"/>
  <c r="C91" i="9"/>
  <c r="X91" i="9" s="1"/>
  <c r="AE90" i="9"/>
  <c r="AC90" i="9"/>
  <c r="E90" i="9"/>
  <c r="D90" i="9"/>
  <c r="C90" i="9"/>
  <c r="X90" i="9" s="1"/>
  <c r="AE89" i="9"/>
  <c r="AC89" i="9"/>
  <c r="E89" i="9"/>
  <c r="D89" i="9"/>
  <c r="C89" i="9"/>
  <c r="X89" i="9" s="1"/>
  <c r="AE88" i="9"/>
  <c r="AC88" i="9"/>
  <c r="E88" i="9"/>
  <c r="D88" i="9"/>
  <c r="C88" i="9"/>
  <c r="X88" i="9" s="1"/>
  <c r="AE87" i="9"/>
  <c r="AC87" i="9"/>
  <c r="Y87" i="9"/>
  <c r="X87" i="9"/>
  <c r="W87" i="9"/>
  <c r="E87" i="9"/>
  <c r="D87" i="9"/>
  <c r="AE86" i="9"/>
  <c r="AC86" i="9"/>
  <c r="Y86" i="9"/>
  <c r="X86" i="9"/>
  <c r="W86" i="9"/>
  <c r="E86" i="9"/>
  <c r="D86" i="9"/>
  <c r="AE85" i="9"/>
  <c r="AC85" i="9"/>
  <c r="E85" i="9"/>
  <c r="D85" i="9"/>
  <c r="C85" i="9"/>
  <c r="Y85" i="9" s="1"/>
  <c r="AE84" i="9"/>
  <c r="AC84" i="9"/>
  <c r="E84" i="9"/>
  <c r="D84" i="9"/>
  <c r="C84" i="9"/>
  <c r="AE83" i="9"/>
  <c r="AC83" i="9"/>
  <c r="E83" i="9"/>
  <c r="D83" i="9"/>
  <c r="C83" i="9"/>
  <c r="Y83" i="9" s="1"/>
  <c r="AE82" i="9"/>
  <c r="AC82" i="9"/>
  <c r="E82" i="9"/>
  <c r="D82" i="9"/>
  <c r="C82" i="9"/>
  <c r="AE81" i="9"/>
  <c r="AC81" i="9"/>
  <c r="E81" i="9"/>
  <c r="D81" i="9"/>
  <c r="C81" i="9"/>
  <c r="W81" i="9" s="1"/>
  <c r="AE80" i="9"/>
  <c r="AC80" i="9"/>
  <c r="E80" i="9"/>
  <c r="D80" i="9"/>
  <c r="C80" i="9"/>
  <c r="W80" i="9" s="1"/>
  <c r="AE79" i="9"/>
  <c r="AC79" i="9"/>
  <c r="Y79" i="9"/>
  <c r="X79" i="9"/>
  <c r="W79" i="9"/>
  <c r="E79" i="9"/>
  <c r="D79" i="9"/>
  <c r="AE78" i="9"/>
  <c r="AC78" i="9"/>
  <c r="Y78" i="9"/>
  <c r="X78" i="9"/>
  <c r="W78" i="9"/>
  <c r="E78" i="9"/>
  <c r="D78" i="9"/>
  <c r="AE77" i="9"/>
  <c r="AC77" i="9"/>
  <c r="E77" i="9"/>
  <c r="D77" i="9"/>
  <c r="C77" i="9"/>
  <c r="X77" i="9" s="1"/>
  <c r="AE76" i="9"/>
  <c r="AC76" i="9"/>
  <c r="E76" i="9"/>
  <c r="D76" i="9"/>
  <c r="C76" i="9"/>
  <c r="V76" i="9" s="1"/>
  <c r="AE75" i="9"/>
  <c r="AC75" i="9"/>
  <c r="E75" i="9"/>
  <c r="D75" i="9"/>
  <c r="C75" i="9"/>
  <c r="W75" i="9" s="1"/>
  <c r="AE74" i="9"/>
  <c r="AC74" i="9"/>
  <c r="Y74" i="9"/>
  <c r="X74" i="9"/>
  <c r="E74" i="9"/>
  <c r="D74" i="9"/>
  <c r="AE73" i="9"/>
  <c r="AC73" i="9"/>
  <c r="Y73" i="9"/>
  <c r="X73" i="9"/>
  <c r="E73" i="9"/>
  <c r="D73" i="9"/>
  <c r="AE72" i="9"/>
  <c r="AC72" i="9"/>
  <c r="E72" i="9"/>
  <c r="D72" i="9"/>
  <c r="C72" i="9"/>
  <c r="AE71" i="9"/>
  <c r="AC71" i="9"/>
  <c r="E71" i="9"/>
  <c r="D71" i="9"/>
  <c r="C71" i="9"/>
  <c r="V71" i="9" s="1"/>
  <c r="AE70" i="9"/>
  <c r="AC70" i="9"/>
  <c r="Y70" i="9"/>
  <c r="E70" i="9"/>
  <c r="D70" i="9"/>
  <c r="AE69" i="9"/>
  <c r="AC69" i="9"/>
  <c r="Y69" i="9"/>
  <c r="E69" i="9"/>
  <c r="D69" i="9"/>
  <c r="AE68" i="9"/>
  <c r="AC68" i="9"/>
  <c r="Y68" i="9"/>
  <c r="E68" i="9"/>
  <c r="D68" i="9"/>
  <c r="AE67" i="9"/>
  <c r="AC67" i="9"/>
  <c r="Y67" i="9"/>
  <c r="E67" i="9"/>
  <c r="D67" i="9"/>
  <c r="AE66" i="9"/>
  <c r="AC66" i="9"/>
  <c r="E66" i="9"/>
  <c r="D66" i="9"/>
  <c r="C66" i="9"/>
  <c r="AE65" i="9"/>
  <c r="AC65" i="9"/>
  <c r="E65" i="9"/>
  <c r="D65" i="9"/>
  <c r="C65" i="9"/>
  <c r="AE64" i="9"/>
  <c r="AC64" i="9"/>
  <c r="Y64" i="9"/>
  <c r="X64" i="9"/>
  <c r="E64" i="9"/>
  <c r="D64" i="9"/>
  <c r="AE63" i="9"/>
  <c r="AC63" i="9"/>
  <c r="Y63" i="9"/>
  <c r="X63" i="9"/>
  <c r="E63" i="9"/>
  <c r="D63" i="9"/>
  <c r="AE62" i="9"/>
  <c r="AC62" i="9"/>
  <c r="Y62" i="9"/>
  <c r="X62" i="9"/>
  <c r="E62" i="9"/>
  <c r="D62" i="9"/>
  <c r="AE61" i="9"/>
  <c r="AC61" i="9"/>
  <c r="Y61" i="9"/>
  <c r="X61" i="9"/>
  <c r="E61" i="9"/>
  <c r="D61" i="9"/>
  <c r="AE60" i="9"/>
  <c r="AC60" i="9"/>
  <c r="Y60" i="9"/>
  <c r="X60" i="9"/>
  <c r="E60" i="9"/>
  <c r="D60" i="9"/>
  <c r="AE59" i="9"/>
  <c r="AC59" i="9"/>
  <c r="E59" i="9"/>
  <c r="D59" i="9"/>
  <c r="C59" i="9"/>
  <c r="X59" i="9" s="1"/>
  <c r="AE58" i="9"/>
  <c r="AC58" i="9"/>
  <c r="Y58" i="9"/>
  <c r="X58" i="9"/>
  <c r="E58" i="9"/>
  <c r="D58" i="9"/>
  <c r="AE57" i="9"/>
  <c r="AC57" i="9"/>
  <c r="Y57" i="9"/>
  <c r="X57" i="9"/>
  <c r="E57" i="9"/>
  <c r="D57" i="9"/>
  <c r="AE56" i="9"/>
  <c r="AC56" i="9"/>
  <c r="Y56" i="9"/>
  <c r="X56" i="9"/>
  <c r="W56" i="9"/>
  <c r="E56" i="9"/>
  <c r="D56" i="9"/>
  <c r="AE55" i="9"/>
  <c r="AC55" i="9"/>
  <c r="E55" i="9"/>
  <c r="D55" i="9"/>
  <c r="C55" i="9"/>
  <c r="Y55" i="9" s="1"/>
  <c r="AE54" i="9"/>
  <c r="AC54" i="9"/>
  <c r="E54" i="9"/>
  <c r="D54" i="9"/>
  <c r="C54" i="9"/>
  <c r="Y54" i="9" s="1"/>
  <c r="AE53" i="9"/>
  <c r="AC53" i="9"/>
  <c r="Y53" i="9"/>
  <c r="X53" i="9"/>
  <c r="W53" i="9"/>
  <c r="E53" i="9"/>
  <c r="D53" i="9"/>
  <c r="AE52" i="9"/>
  <c r="AC52" i="9"/>
  <c r="Y52" i="9"/>
  <c r="X52" i="9"/>
  <c r="W52" i="9"/>
  <c r="E52" i="9"/>
  <c r="D52" i="9"/>
  <c r="AE51" i="9"/>
  <c r="AC51" i="9"/>
  <c r="Y51" i="9"/>
  <c r="X51" i="9"/>
  <c r="W51" i="9"/>
  <c r="E51" i="9"/>
  <c r="D51" i="9"/>
  <c r="AE50" i="9"/>
  <c r="AC50" i="9"/>
  <c r="Y50" i="9"/>
  <c r="X50" i="9"/>
  <c r="W50" i="9"/>
  <c r="E50" i="9"/>
  <c r="D50" i="9"/>
  <c r="AE49" i="9"/>
  <c r="AC49" i="9"/>
  <c r="Y49" i="9"/>
  <c r="X49" i="9"/>
  <c r="W49" i="9"/>
  <c r="E49" i="9"/>
  <c r="D49" i="9"/>
  <c r="AE48" i="9"/>
  <c r="AC48" i="9"/>
  <c r="Y48" i="9"/>
  <c r="X48" i="9"/>
  <c r="W48" i="9"/>
  <c r="E48" i="9"/>
  <c r="D48" i="9"/>
  <c r="AE47" i="9"/>
  <c r="AC47" i="9"/>
  <c r="Y47" i="9"/>
  <c r="X47" i="9"/>
  <c r="W47" i="9"/>
  <c r="E47" i="9"/>
  <c r="D47" i="9"/>
  <c r="AE46" i="9"/>
  <c r="AC46" i="9"/>
  <c r="Y46" i="9"/>
  <c r="X46" i="9"/>
  <c r="W46" i="9"/>
  <c r="V46" i="9"/>
  <c r="E46" i="9"/>
  <c r="D46" i="9"/>
  <c r="AE45" i="9"/>
  <c r="AC45" i="9"/>
  <c r="E45" i="9"/>
  <c r="D45" i="9"/>
  <c r="C45" i="9"/>
  <c r="Y45" i="9" s="1"/>
  <c r="AE44" i="9"/>
  <c r="AC44" i="9"/>
  <c r="E44" i="9"/>
  <c r="D44" i="9"/>
  <c r="C44" i="9"/>
  <c r="Y44" i="9" s="1"/>
  <c r="AE43" i="9"/>
  <c r="AC43" i="9"/>
  <c r="E43" i="9"/>
  <c r="D43" i="9"/>
  <c r="C43" i="9"/>
  <c r="Y43" i="9" s="1"/>
  <c r="AE42" i="9"/>
  <c r="AC42" i="9"/>
  <c r="E42" i="9"/>
  <c r="D42" i="9"/>
  <c r="C42" i="9"/>
  <c r="Y42" i="9" s="1"/>
  <c r="AE41" i="9"/>
  <c r="AC41" i="9"/>
  <c r="E41" i="9"/>
  <c r="D41" i="9"/>
  <c r="C41" i="9"/>
  <c r="Y41" i="9" s="1"/>
  <c r="AE40" i="9"/>
  <c r="AC40" i="9"/>
  <c r="E40" i="9"/>
  <c r="D40" i="9"/>
  <c r="C40" i="9"/>
  <c r="Y40" i="9" s="1"/>
  <c r="AE39" i="9"/>
  <c r="AC39" i="9"/>
  <c r="E39" i="9"/>
  <c r="D39" i="9"/>
  <c r="C39" i="9"/>
  <c r="Y39" i="9" s="1"/>
  <c r="AE38" i="9"/>
  <c r="AC38" i="9"/>
  <c r="E38" i="9"/>
  <c r="D38" i="9"/>
  <c r="C38" i="9"/>
  <c r="Y38" i="9" s="1"/>
  <c r="AE37" i="9"/>
  <c r="AC37" i="9"/>
  <c r="E37" i="9"/>
  <c r="D37" i="9"/>
  <c r="C37" i="9"/>
  <c r="Y37" i="9" s="1"/>
  <c r="AE36" i="9"/>
  <c r="AC36" i="9"/>
  <c r="E36" i="9"/>
  <c r="D36" i="9"/>
  <c r="C36" i="9"/>
  <c r="Y36" i="9" s="1"/>
  <c r="AE35" i="9"/>
  <c r="AC35" i="9"/>
  <c r="E35" i="9"/>
  <c r="D35" i="9"/>
  <c r="C35" i="9"/>
  <c r="Y35" i="9" s="1"/>
  <c r="AE34" i="9"/>
  <c r="AC34" i="9"/>
  <c r="E34" i="9"/>
  <c r="D34" i="9"/>
  <c r="C34" i="9"/>
  <c r="Y34" i="9" s="1"/>
  <c r="AE33" i="9"/>
  <c r="AC33" i="9"/>
  <c r="E33" i="9"/>
  <c r="D33" i="9"/>
  <c r="C33" i="9"/>
  <c r="Y33" i="9" s="1"/>
  <c r="AE32" i="9"/>
  <c r="AC32" i="9"/>
  <c r="E32" i="9"/>
  <c r="D32" i="9"/>
  <c r="C32" i="9"/>
  <c r="Y32" i="9" s="1"/>
  <c r="AC31" i="9"/>
  <c r="E31" i="9"/>
  <c r="D31" i="9"/>
  <c r="C31" i="9"/>
  <c r="Y31" i="9" s="1"/>
  <c r="AE30" i="9"/>
  <c r="AC30" i="9"/>
  <c r="E30" i="9"/>
  <c r="D30" i="9"/>
  <c r="C30" i="9"/>
  <c r="Y30" i="9" s="1"/>
  <c r="AE29" i="9"/>
  <c r="AC29" i="9"/>
  <c r="E29" i="9"/>
  <c r="D29" i="9"/>
  <c r="C29" i="9"/>
  <c r="Y29" i="9" s="1"/>
  <c r="AE28" i="9"/>
  <c r="AC28" i="9"/>
  <c r="E28" i="9"/>
  <c r="D28" i="9"/>
  <c r="C28" i="9"/>
  <c r="Y28" i="9" s="1"/>
  <c r="AE27" i="9"/>
  <c r="AC27" i="9"/>
  <c r="E27" i="9"/>
  <c r="D27" i="9"/>
  <c r="C27" i="9"/>
  <c r="Y27" i="9" s="1"/>
  <c r="AE26" i="9"/>
  <c r="AC26" i="9"/>
  <c r="AB26" i="9"/>
  <c r="E26" i="9"/>
  <c r="D26" i="9"/>
  <c r="C26" i="9"/>
  <c r="Y26" i="9" s="1"/>
  <c r="AE25" i="9"/>
  <c r="AC25" i="9"/>
  <c r="AB25" i="9"/>
  <c r="E25" i="9"/>
  <c r="D25" i="9"/>
  <c r="C25" i="9"/>
  <c r="W25" i="9" s="1"/>
  <c r="AC24" i="9"/>
  <c r="Y24" i="9"/>
  <c r="X24" i="9"/>
  <c r="W24" i="9"/>
  <c r="V24" i="9"/>
  <c r="E24" i="9"/>
  <c r="D24" i="9"/>
  <c r="AE23" i="9"/>
  <c r="AC23" i="9"/>
  <c r="E23" i="9"/>
  <c r="D23" i="9"/>
  <c r="C23" i="9"/>
  <c r="Y23" i="9" s="1"/>
  <c r="AE22" i="9"/>
  <c r="AC22" i="9"/>
  <c r="E22" i="9"/>
  <c r="D22" i="9"/>
  <c r="C22" i="9"/>
  <c r="Y22" i="9" s="1"/>
  <c r="AE21" i="9"/>
  <c r="AC21" i="9"/>
  <c r="E21" i="9"/>
  <c r="D21" i="9"/>
  <c r="C21" i="9"/>
  <c r="Y21" i="9" s="1"/>
  <c r="AE20" i="9"/>
  <c r="AC20" i="9"/>
  <c r="E20" i="9"/>
  <c r="D20" i="9"/>
  <c r="C20" i="9"/>
  <c r="Y20" i="9" s="1"/>
  <c r="AE19" i="9"/>
  <c r="AC19" i="9"/>
  <c r="E19" i="9"/>
  <c r="D19" i="9"/>
  <c r="C19" i="9"/>
  <c r="Y19" i="9" s="1"/>
  <c r="AE18" i="9"/>
  <c r="AC18" i="9"/>
  <c r="E18" i="9"/>
  <c r="D18" i="9"/>
  <c r="C18" i="9"/>
  <c r="Y18" i="9" s="1"/>
  <c r="AE17" i="9"/>
  <c r="AC17" i="9"/>
  <c r="E17" i="9"/>
  <c r="D17" i="9"/>
  <c r="C17" i="9"/>
  <c r="Y17" i="9" s="1"/>
  <c r="AE16" i="9"/>
  <c r="AC16" i="9"/>
  <c r="E16" i="9"/>
  <c r="D16" i="9"/>
  <c r="C16" i="9"/>
  <c r="Y16" i="9" s="1"/>
  <c r="AE15" i="9"/>
  <c r="AC15" i="9"/>
  <c r="E15" i="9"/>
  <c r="D15" i="9"/>
  <c r="C15" i="9"/>
  <c r="Y15" i="9" s="1"/>
  <c r="AE14" i="9"/>
  <c r="AC14" i="9"/>
  <c r="E14" i="9"/>
  <c r="D14" i="9"/>
  <c r="C14" i="9"/>
  <c r="Y14" i="9" s="1"/>
  <c r="AE13" i="9"/>
  <c r="AC13" i="9"/>
  <c r="E13" i="9"/>
  <c r="D13" i="9"/>
  <c r="C13" i="9"/>
  <c r="Y13" i="9" s="1"/>
  <c r="AE12" i="9"/>
  <c r="AC12" i="9"/>
  <c r="E12" i="9"/>
  <c r="D12" i="9"/>
  <c r="C12" i="9"/>
  <c r="Y12" i="9" s="1"/>
  <c r="AE11" i="9"/>
  <c r="AC11" i="9"/>
  <c r="E11" i="9"/>
  <c r="D11" i="9"/>
  <c r="C11" i="9"/>
  <c r="Y11" i="9" s="1"/>
  <c r="AE10" i="9"/>
  <c r="AC10" i="9"/>
  <c r="E10" i="9"/>
  <c r="D10" i="9"/>
  <c r="C10" i="9"/>
  <c r="Y10" i="9" s="1"/>
  <c r="AE9" i="9"/>
  <c r="AC9" i="9"/>
  <c r="E9" i="9"/>
  <c r="D9" i="9"/>
  <c r="C9" i="9"/>
  <c r="Y9" i="9" s="1"/>
  <c r="AE8" i="9"/>
  <c r="AC8" i="9"/>
  <c r="Y8" i="9"/>
  <c r="X8" i="9"/>
  <c r="W8" i="9"/>
  <c r="V8" i="9"/>
  <c r="E8" i="9"/>
  <c r="D8" i="9"/>
  <c r="AE7" i="9"/>
  <c r="AC7" i="9"/>
  <c r="Y7" i="9"/>
  <c r="X7" i="9"/>
  <c r="W7" i="9"/>
  <c r="V7" i="9"/>
  <c r="E7" i="9"/>
  <c r="D7" i="9"/>
  <c r="AE6" i="9"/>
  <c r="AC6" i="9"/>
  <c r="Y6" i="9"/>
  <c r="X6" i="9"/>
  <c r="W6" i="9"/>
  <c r="V6" i="9"/>
  <c r="E6" i="9"/>
  <c r="D6" i="9"/>
  <c r="AE5" i="9"/>
  <c r="AC5" i="9"/>
  <c r="Y5" i="9"/>
  <c r="X5" i="9"/>
  <c r="W5" i="9"/>
  <c r="V5" i="9"/>
  <c r="E5" i="9"/>
  <c r="D5" i="9"/>
  <c r="AE4" i="9"/>
  <c r="AC4" i="9"/>
  <c r="Y4" i="9"/>
  <c r="X4" i="9"/>
  <c r="W4" i="9"/>
  <c r="V4" i="9"/>
  <c r="E4" i="9"/>
  <c r="D4" i="9"/>
  <c r="AC3" i="9"/>
  <c r="E3" i="9"/>
  <c r="D3" i="9"/>
  <c r="C3" i="9"/>
  <c r="V3" i="9" s="1"/>
  <c r="AE2" i="9"/>
  <c r="AC2" i="9"/>
  <c r="E2" i="9"/>
  <c r="D2" i="9"/>
  <c r="C2" i="9"/>
  <c r="Y2" i="9" s="1"/>
  <c r="J44" i="11" l="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F129" i="11"/>
  <c r="W2" i="9"/>
  <c r="W35" i="9"/>
  <c r="W102" i="9"/>
  <c r="W32" i="9"/>
  <c r="W40" i="9"/>
  <c r="Y59" i="9"/>
  <c r="W105" i="9"/>
  <c r="W20" i="9"/>
  <c r="X27" i="9"/>
  <c r="W34" i="9"/>
  <c r="X81" i="9"/>
  <c r="W88" i="9"/>
  <c r="W91" i="9"/>
  <c r="W104" i="9"/>
  <c r="W17" i="9"/>
  <c r="X22" i="9"/>
  <c r="W31" i="9"/>
  <c r="X80" i="9"/>
  <c r="W90" i="9"/>
  <c r="U3" i="9"/>
  <c r="W38" i="9"/>
  <c r="U75" i="9"/>
  <c r="W108" i="9"/>
  <c r="X15" i="9"/>
  <c r="X18" i="9"/>
  <c r="X21" i="9"/>
  <c r="W36" i="9"/>
  <c r="W39" i="9"/>
  <c r="W71" i="9"/>
  <c r="W106" i="9"/>
  <c r="W92" i="9"/>
  <c r="Y3" i="9"/>
  <c r="X16" i="9"/>
  <c r="X23" i="9"/>
  <c r="W30" i="9"/>
  <c r="W33" i="9"/>
  <c r="X37" i="9"/>
  <c r="W89" i="9"/>
  <c r="W103" i="9"/>
  <c r="W107" i="9"/>
  <c r="X12" i="9"/>
  <c r="X2" i="9"/>
  <c r="X29" i="9"/>
  <c r="X30" i="9"/>
  <c r="X31" i="9"/>
  <c r="X32" i="9"/>
  <c r="X33" i="9"/>
  <c r="X34" i="9"/>
  <c r="X35" i="9"/>
  <c r="X36" i="9"/>
  <c r="X75" i="9"/>
  <c r="X10" i="9"/>
  <c r="W3" i="9"/>
  <c r="X3" i="9"/>
  <c r="W9" i="9"/>
  <c r="W10" i="9"/>
  <c r="W11" i="9"/>
  <c r="W12" i="9"/>
  <c r="W13" i="9"/>
  <c r="W14" i="9" s="1"/>
  <c r="W15" i="9" s="1"/>
  <c r="W16" i="9" s="1"/>
  <c r="X14" i="9"/>
  <c r="X19" i="9"/>
  <c r="X20" i="9"/>
  <c r="Y25" i="9"/>
  <c r="X26" i="9"/>
  <c r="X28" i="9"/>
  <c r="W41" i="9"/>
  <c r="Y75" i="9"/>
  <c r="X102" i="9"/>
  <c r="X92" i="9"/>
  <c r="X9" i="9"/>
  <c r="X11" i="9"/>
  <c r="X13" i="9"/>
  <c r="X17" i="9"/>
  <c r="X38" i="9"/>
  <c r="X39" i="9"/>
  <c r="Y80" i="9"/>
  <c r="Y81" i="9"/>
  <c r="X109" i="9"/>
  <c r="V2" i="9"/>
  <c r="V9" i="9"/>
  <c r="V10" i="9"/>
  <c r="X25" i="9"/>
  <c r="V30" i="9"/>
  <c r="V31" i="9"/>
  <c r="V33" i="9"/>
  <c r="V34" i="9"/>
  <c r="V38" i="9"/>
  <c r="V45" i="9"/>
  <c r="W65" i="9"/>
  <c r="W72" i="9"/>
  <c r="X82" i="9"/>
  <c r="W82" i="9"/>
  <c r="X84" i="9"/>
  <c r="W84" i="9"/>
  <c r="V84" i="9"/>
  <c r="W42" i="9"/>
  <c r="W43" i="9"/>
  <c r="W44" i="9"/>
  <c r="W45" i="9"/>
  <c r="W54" i="9"/>
  <c r="W55" i="9"/>
  <c r="X65" i="9"/>
  <c r="X66" i="9"/>
  <c r="X67" i="9" s="1"/>
  <c r="X71" i="9"/>
  <c r="X72" i="9"/>
  <c r="V75" i="9"/>
  <c r="Y76" i="9"/>
  <c r="W76" i="9"/>
  <c r="Y82" i="9"/>
  <c r="Y84" i="9"/>
  <c r="X40" i="9"/>
  <c r="X41" i="9"/>
  <c r="X42" i="9"/>
  <c r="X43" i="9"/>
  <c r="X44" i="9"/>
  <c r="X45" i="9"/>
  <c r="X54" i="9"/>
  <c r="X55" i="9"/>
  <c r="Y65" i="9"/>
  <c r="Y66" i="9"/>
  <c r="Y71" i="9"/>
  <c r="Y72" i="9"/>
  <c r="X76" i="9"/>
  <c r="X83" i="9"/>
  <c r="W83" i="9"/>
  <c r="X85" i="9"/>
  <c r="W85" i="9"/>
  <c r="U2" i="9"/>
  <c r="U45" i="9"/>
  <c r="Y77" i="9"/>
  <c r="W77" i="9"/>
  <c r="W93" i="9"/>
  <c r="W94" i="9"/>
  <c r="W95" i="9"/>
  <c r="W96" i="9"/>
  <c r="W97" i="9"/>
  <c r="W98" i="9"/>
  <c r="W99" i="9"/>
  <c r="W100" i="9"/>
  <c r="W101" i="9"/>
  <c r="W109" i="9"/>
  <c r="W110" i="9"/>
  <c r="W111" i="9"/>
  <c r="Y116" i="9"/>
  <c r="X118" i="9"/>
  <c r="X120" i="9"/>
  <c r="Y134" i="9"/>
  <c r="X134" i="9"/>
  <c r="X135" i="9" s="1"/>
  <c r="Y138" i="9"/>
  <c r="X138" i="9"/>
  <c r="Y142" i="9"/>
  <c r="X142" i="9"/>
  <c r="Y146" i="9"/>
  <c r="X146" i="9"/>
  <c r="Y117" i="9"/>
  <c r="W117" i="9"/>
  <c r="Y119" i="9"/>
  <c r="W119" i="9"/>
  <c r="Y121" i="9"/>
  <c r="W121" i="9"/>
  <c r="Y123" i="9"/>
  <c r="Y125" i="9"/>
  <c r="Y127" i="9"/>
  <c r="W127" i="9"/>
  <c r="Y129" i="9"/>
  <c r="Y131" i="9"/>
  <c r="X131" i="9"/>
  <c r="Y135" i="9"/>
  <c r="Y139" i="9"/>
  <c r="X139" i="9"/>
  <c r="Y143" i="9"/>
  <c r="X143" i="9"/>
  <c r="Y88" i="9"/>
  <c r="Y89" i="9"/>
  <c r="Y90" i="9"/>
  <c r="Y91" i="9"/>
  <c r="Y102" i="9"/>
  <c r="Y103" i="9"/>
  <c r="Y104" i="9"/>
  <c r="Y105" i="9"/>
  <c r="Y106" i="9"/>
  <c r="Y107" i="9"/>
  <c r="Y108" i="9"/>
  <c r="Y92" i="9"/>
  <c r="Y93" i="9"/>
  <c r="Y94" i="9"/>
  <c r="Y95" i="9"/>
  <c r="Y96" i="9"/>
  <c r="Y97" i="9"/>
  <c r="Y98" i="9"/>
  <c r="Y99" i="9"/>
  <c r="Y100" i="9"/>
  <c r="Y101" i="9"/>
  <c r="Y109" i="9"/>
  <c r="Y110" i="9"/>
  <c r="Y111" i="9"/>
  <c r="W116" i="9"/>
  <c r="X117" i="9"/>
  <c r="X119" i="9"/>
  <c r="X121" i="9"/>
  <c r="X122" i="9" s="1"/>
  <c r="X123" i="9" s="1"/>
  <c r="X124" i="9" s="1"/>
  <c r="X125" i="9"/>
  <c r="X127" i="9"/>
  <c r="X129" i="9"/>
  <c r="X130" i="9" s="1"/>
  <c r="Y132" i="9"/>
  <c r="X132" i="9"/>
  <c r="Y136" i="9"/>
  <c r="X136" i="9"/>
  <c r="Y140" i="9"/>
  <c r="X140" i="9"/>
  <c r="W140" i="9"/>
  <c r="W141" i="9" s="1"/>
  <c r="W142" i="9" s="1"/>
  <c r="W143" i="9" s="1"/>
  <c r="Y144" i="9"/>
  <c r="X144" i="9"/>
  <c r="Y118" i="9"/>
  <c r="W118" i="9"/>
  <c r="Y120" i="9"/>
  <c r="W120" i="9"/>
  <c r="Y122" i="9"/>
  <c r="Y124" i="9"/>
  <c r="Y126" i="9"/>
  <c r="Y128" i="9"/>
  <c r="Y130" i="9"/>
  <c r="Y133" i="9"/>
  <c r="X133" i="9"/>
  <c r="Y137" i="9"/>
  <c r="X137" i="9"/>
  <c r="Y141" i="9"/>
  <c r="X141" i="9"/>
  <c r="Y145" i="9"/>
  <c r="X145" i="9"/>
  <c r="X147" i="9"/>
  <c r="X148" i="9"/>
  <c r="X149" i="9" s="1"/>
  <c r="X150" i="9" s="1"/>
  <c r="X151" i="9" s="1"/>
  <c r="X152" i="9" s="1"/>
  <c r="X153" i="9"/>
  <c r="X154" i="9" s="1"/>
  <c r="X155" i="9" s="1"/>
  <c r="X156" i="9" s="1"/>
  <c r="X157" i="9" s="1"/>
  <c r="X158" i="9" s="1"/>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H486" i="8"/>
  <c r="B486" i="8"/>
  <c r="H485" i="8"/>
  <c r="B485" i="8"/>
  <c r="H484" i="8"/>
  <c r="B484" i="8"/>
  <c r="H483" i="8"/>
  <c r="B483" i="8"/>
  <c r="H482" i="8"/>
  <c r="B482" i="8"/>
  <c r="H481"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H451" i="8"/>
  <c r="B451" i="8"/>
  <c r="H450" i="8"/>
  <c r="G450" i="8"/>
  <c r="B450" i="8"/>
  <c r="H449" i="8"/>
  <c r="G449"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H353" i="8"/>
  <c r="B353" i="8"/>
  <c r="H352" i="8"/>
  <c r="B352" i="8"/>
  <c r="H351" i="8"/>
  <c r="B351" i="8"/>
  <c r="H350" i="8"/>
  <c r="B350" i="8"/>
  <c r="H349" i="8"/>
  <c r="B349" i="8"/>
  <c r="H348" i="8"/>
  <c r="G348" i="8"/>
  <c r="B348" i="8"/>
  <c r="H347" i="8"/>
  <c r="B347" i="8"/>
  <c r="H346" i="8"/>
  <c r="B346" i="8"/>
  <c r="H345" i="8"/>
  <c r="B345" i="8"/>
  <c r="H344" i="8"/>
  <c r="B344" i="8"/>
  <c r="H343" i="8"/>
  <c r="B343" i="8"/>
  <c r="H342" i="8"/>
  <c r="G342" i="8"/>
  <c r="B342" i="8"/>
  <c r="H341"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H296" i="8"/>
  <c r="B296" i="8"/>
  <c r="H295" i="8"/>
  <c r="B295" i="8"/>
  <c r="H294" i="8"/>
  <c r="B294" i="8"/>
  <c r="H293" i="8"/>
  <c r="G293" i="8"/>
  <c r="B293" i="8"/>
  <c r="B292" i="8"/>
  <c r="B291" i="8"/>
  <c r="B290" i="8"/>
  <c r="H289" i="8"/>
  <c r="B289" i="8"/>
  <c r="H288" i="8"/>
  <c r="B288" i="8"/>
  <c r="H287" i="8"/>
  <c r="B287" i="8"/>
  <c r="H286" i="8"/>
  <c r="B286" i="8"/>
  <c r="H285" i="8"/>
  <c r="B285" i="8"/>
  <c r="H284" i="8"/>
  <c r="B284" i="8"/>
  <c r="H283" i="8"/>
  <c r="B283" i="8"/>
  <c r="H282" i="8"/>
  <c r="B282" i="8"/>
  <c r="H281" i="8"/>
  <c r="B281" i="8"/>
  <c r="H280" i="8"/>
  <c r="B280" i="8"/>
  <c r="H279" i="8"/>
  <c r="B279" i="8"/>
  <c r="B278" i="8"/>
  <c r="B277" i="8"/>
  <c r="B276" i="8"/>
  <c r="B275" i="8"/>
  <c r="H274" i="8"/>
  <c r="B274" i="8"/>
  <c r="H273" i="8"/>
  <c r="B273" i="8"/>
  <c r="H272" i="8"/>
  <c r="B272" i="8"/>
  <c r="H271" i="8"/>
  <c r="B271" i="8"/>
  <c r="H270" i="8"/>
  <c r="B270" i="8"/>
  <c r="H269" i="8"/>
  <c r="B269" i="8"/>
  <c r="H268" i="8"/>
  <c r="B268" i="8"/>
  <c r="H267" i="8"/>
  <c r="B267" i="8"/>
  <c r="H266" i="8"/>
  <c r="B266" i="8"/>
  <c r="H265" i="8"/>
  <c r="G265" i="8"/>
  <c r="B265" i="8"/>
  <c r="H264" i="8"/>
  <c r="B264" i="8"/>
  <c r="H263" i="8"/>
  <c r="B263" i="8"/>
  <c r="H262" i="8"/>
  <c r="B262" i="8"/>
  <c r="H261" i="8"/>
  <c r="B261" i="8"/>
  <c r="H260" i="8"/>
  <c r="B260" i="8"/>
  <c r="H259" i="8"/>
  <c r="B259" i="8"/>
  <c r="H258" i="8"/>
  <c r="B258" i="8"/>
  <c r="H257" i="8"/>
  <c r="B257" i="8"/>
  <c r="H256" i="8"/>
  <c r="B256" i="8"/>
  <c r="H255" i="8"/>
  <c r="B255" i="8"/>
  <c r="H254"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H209" i="8"/>
  <c r="B209" i="8"/>
  <c r="H208" i="8"/>
  <c r="B208" i="8"/>
  <c r="H207"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H45" i="8"/>
  <c r="B45" i="8"/>
  <c r="H44" i="8"/>
  <c r="B44" i="8"/>
  <c r="H43" i="8"/>
  <c r="B43" i="8"/>
  <c r="H42" i="8"/>
  <c r="B42" i="8"/>
  <c r="H41" i="8"/>
  <c r="B41" i="8"/>
  <c r="H40" i="8"/>
  <c r="B40" i="8"/>
  <c r="H39" i="8"/>
  <c r="B39" i="8"/>
  <c r="H38" i="8"/>
  <c r="B38" i="8"/>
  <c r="H37" i="8"/>
  <c r="B37" i="8"/>
  <c r="H36" i="8"/>
  <c r="B36" i="8"/>
  <c r="H35" i="8"/>
  <c r="B35" i="8"/>
  <c r="H34" i="8"/>
  <c r="B34" i="8"/>
  <c r="H33" i="8"/>
  <c r="B33" i="8"/>
  <c r="H32" i="8"/>
  <c r="B32" i="8"/>
  <c r="H31" i="8"/>
  <c r="B31" i="8"/>
  <c r="H30" i="8"/>
  <c r="B30" i="8"/>
  <c r="H29" i="8"/>
  <c r="B29" i="8"/>
  <c r="H28" i="8"/>
  <c r="B28" i="8"/>
  <c r="H27" i="8"/>
  <c r="B27" i="8"/>
  <c r="H26" i="8"/>
  <c r="B26" i="8"/>
  <c r="H25" i="8"/>
  <c r="B25" i="8"/>
  <c r="B24" i="8"/>
  <c r="B23" i="8"/>
  <c r="B22" i="8"/>
  <c r="B21" i="8"/>
  <c r="B20" i="8"/>
  <c r="B19" i="8"/>
  <c r="B18" i="8"/>
  <c r="B17" i="8"/>
  <c r="B16" i="8"/>
  <c r="B15" i="8"/>
  <c r="B14" i="8"/>
  <c r="B13" i="8"/>
  <c r="B12" i="8"/>
  <c r="B11" i="8"/>
  <c r="B10" i="8"/>
  <c r="B9" i="8"/>
  <c r="B8" i="8"/>
  <c r="B7" i="8"/>
  <c r="B6" i="8"/>
  <c r="B5" i="8"/>
  <c r="B4" i="8"/>
  <c r="B3" i="8"/>
  <c r="B2" i="8"/>
  <c r="W122" i="9" l="1"/>
  <c r="W123" i="9" s="1"/>
  <c r="W124" i="9" s="1"/>
  <c r="X68" i="9"/>
  <c r="X69" i="9" s="1"/>
  <c r="X70" i="9" s="1"/>
  <c r="W73" i="9"/>
  <c r="W74" i="9" s="1"/>
  <c r="V72" i="9"/>
  <c r="W18" i="9"/>
  <c r="W19" i="9" s="1"/>
  <c r="W21" i="9" s="1"/>
  <c r="W22" i="9" s="1"/>
  <c r="W23" i="9" s="1"/>
  <c r="K161" i="4"/>
  <c r="K143" i="4"/>
  <c r="K64" i="4"/>
  <c r="K63" i="4"/>
  <c r="W26" i="9" l="1"/>
  <c r="K39" i="4" l="1"/>
  <c r="N39" i="4"/>
  <c r="M39" i="4"/>
  <c r="G79"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88" i="4"/>
  <c r="G89" i="4"/>
  <c r="G90" i="4"/>
  <c r="G91" i="4"/>
  <c r="G92" i="4"/>
  <c r="G93" i="4"/>
  <c r="G94" i="4"/>
  <c r="G95" i="4"/>
  <c r="G96" i="4"/>
  <c r="G97" i="4"/>
  <c r="G87" i="4"/>
  <c r="G85" i="4"/>
  <c r="G84" i="4"/>
  <c r="G83" i="4"/>
  <c r="G82" i="4"/>
  <c r="G81" i="4"/>
  <c r="G80" i="4"/>
  <c r="G78" i="4"/>
  <c r="G77" i="4"/>
  <c r="G76" i="4"/>
  <c r="G75" i="4"/>
  <c r="G74" i="4"/>
  <c r="G73" i="4"/>
  <c r="G72" i="4"/>
  <c r="G71" i="4"/>
  <c r="G70" i="4"/>
  <c r="G69" i="4"/>
  <c r="G68" i="4"/>
  <c r="G67" i="4"/>
  <c r="G66" i="4"/>
  <c r="G65" i="4"/>
  <c r="G64" i="4"/>
  <c r="G63" i="4"/>
  <c r="G62" i="4"/>
  <c r="G61" i="4"/>
  <c r="G60" i="4"/>
  <c r="G59" i="4"/>
  <c r="G58" i="4"/>
  <c r="G57" i="4"/>
  <c r="G55" i="4"/>
  <c r="G54" i="4"/>
  <c r="G53" i="4"/>
  <c r="G52" i="4"/>
  <c r="G51" i="4"/>
  <c r="G50" i="4"/>
  <c r="G49" i="4"/>
  <c r="G48" i="4"/>
  <c r="G47" i="4"/>
  <c r="G46" i="4"/>
  <c r="G45" i="4"/>
  <c r="G44" i="4"/>
  <c r="G43" i="4"/>
  <c r="G42" i="4"/>
  <c r="G41" i="4"/>
  <c r="G40" i="4"/>
  <c r="G39"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K24" i="4"/>
  <c r="M24" i="4"/>
  <c r="N21" i="4"/>
  <c r="K33" i="4"/>
  <c r="M40" i="4"/>
  <c r="N92" i="4"/>
  <c r="N103" i="4"/>
  <c r="M119" i="4"/>
  <c r="N131" i="4"/>
  <c r="M143" i="4"/>
  <c r="M147" i="4"/>
  <c r="M153" i="4"/>
  <c r="M167" i="4"/>
  <c r="K166" i="4"/>
  <c r="M163" i="4"/>
  <c r="K162" i="4"/>
  <c r="N180" i="4"/>
  <c r="M187" i="4"/>
  <c r="M186" i="4"/>
  <c r="N193" i="4"/>
  <c r="M192" i="4"/>
  <c r="K191" i="4"/>
  <c r="M197" i="4"/>
  <c r="M194" i="4"/>
  <c r="N197" i="4"/>
  <c r="M196" i="4"/>
  <c r="M215" i="4"/>
  <c r="N86" i="4"/>
  <c r="N56" i="4"/>
  <c r="N12" i="4"/>
  <c r="N11" i="4"/>
  <c r="M3" i="4"/>
  <c r="M4" i="4"/>
  <c r="M5" i="4"/>
  <c r="M6" i="4"/>
  <c r="M7" i="4"/>
  <c r="M8" i="4"/>
  <c r="M9" i="4"/>
  <c r="M10" i="4"/>
  <c r="M13" i="4"/>
  <c r="M14" i="4"/>
  <c r="M15" i="4"/>
  <c r="M16" i="4"/>
  <c r="M17" i="4"/>
  <c r="M19" i="4"/>
  <c r="M20" i="4"/>
  <c r="M21" i="4"/>
  <c r="M22" i="4"/>
  <c r="M23" i="4"/>
  <c r="M25" i="4"/>
  <c r="M26" i="4"/>
  <c r="M27" i="4"/>
  <c r="M28" i="4"/>
  <c r="M29" i="4"/>
  <c r="M30" i="4"/>
  <c r="M32" i="4"/>
  <c r="M33" i="4"/>
  <c r="M34" i="4"/>
  <c r="M36" i="4"/>
  <c r="M38" i="4"/>
  <c r="M41" i="4"/>
  <c r="M43" i="4"/>
  <c r="M44" i="4"/>
  <c r="M45" i="4"/>
  <c r="M46" i="4"/>
  <c r="M47" i="4"/>
  <c r="M48" i="4"/>
  <c r="M49" i="4"/>
  <c r="M50" i="4"/>
  <c r="M51" i="4"/>
  <c r="M52" i="4"/>
  <c r="M53" i="4"/>
  <c r="M54" i="4"/>
  <c r="M55" i="4"/>
  <c r="M57" i="4"/>
  <c r="M58" i="4"/>
  <c r="M59" i="4"/>
  <c r="M61" i="4"/>
  <c r="M62" i="4"/>
  <c r="M63" i="4"/>
  <c r="M64" i="4"/>
  <c r="M66" i="4"/>
  <c r="M67" i="4"/>
  <c r="M68" i="4"/>
  <c r="M69" i="4"/>
  <c r="M70" i="4"/>
  <c r="M71" i="4"/>
  <c r="M72" i="4"/>
  <c r="M73" i="4"/>
  <c r="M74" i="4"/>
  <c r="M75" i="4"/>
  <c r="M76" i="4"/>
  <c r="M77" i="4"/>
  <c r="M78" i="4"/>
  <c r="M80" i="4"/>
  <c r="M81" i="4"/>
  <c r="M83" i="4"/>
  <c r="M84" i="4"/>
  <c r="M85" i="4"/>
  <c r="M87" i="4"/>
  <c r="M88" i="4"/>
  <c r="M89" i="4"/>
  <c r="M90" i="4"/>
  <c r="M91" i="4"/>
  <c r="M93" i="4"/>
  <c r="M94" i="4"/>
  <c r="M95" i="4"/>
  <c r="M96" i="4"/>
  <c r="M97" i="4"/>
  <c r="M99" i="4"/>
  <c r="M100" i="4"/>
  <c r="M102" i="4"/>
  <c r="M103" i="4"/>
  <c r="M104" i="4"/>
  <c r="M105" i="4"/>
  <c r="M106" i="4"/>
  <c r="M107" i="4"/>
  <c r="M108" i="4"/>
  <c r="M109" i="4"/>
  <c r="M110" i="4"/>
  <c r="M111" i="4"/>
  <c r="M112" i="4"/>
  <c r="M113" i="4"/>
  <c r="M114" i="4"/>
  <c r="M115" i="4"/>
  <c r="M116" i="4"/>
  <c r="M117" i="4"/>
  <c r="M118" i="4"/>
  <c r="M120" i="4"/>
  <c r="M121" i="4"/>
  <c r="M122" i="4"/>
  <c r="M123" i="4"/>
  <c r="M124" i="4"/>
  <c r="M125" i="4"/>
  <c r="M126" i="4"/>
  <c r="M127" i="4"/>
  <c r="M128" i="4"/>
  <c r="M129" i="4"/>
  <c r="M130" i="4"/>
  <c r="M132" i="4"/>
  <c r="M133" i="4"/>
  <c r="M134" i="4"/>
  <c r="M135" i="4"/>
  <c r="M136" i="4"/>
  <c r="M137" i="4"/>
  <c r="M138" i="4"/>
  <c r="M139" i="4"/>
  <c r="M140" i="4"/>
  <c r="M141" i="4"/>
  <c r="M142" i="4"/>
  <c r="M144" i="4"/>
  <c r="M145" i="4"/>
  <c r="M146" i="4"/>
  <c r="M148" i="4"/>
  <c r="M149" i="4"/>
  <c r="M150" i="4"/>
  <c r="M151" i="4"/>
  <c r="M152" i="4"/>
  <c r="M154" i="4"/>
  <c r="M155" i="4"/>
  <c r="M156" i="4"/>
  <c r="M157" i="4"/>
  <c r="M158" i="4"/>
  <c r="M159" i="4"/>
  <c r="M160" i="4"/>
  <c r="M161" i="4"/>
  <c r="M162" i="4"/>
  <c r="M164" i="4"/>
  <c r="M165" i="4"/>
  <c r="M166" i="4"/>
  <c r="M168" i="4"/>
  <c r="M169" i="4"/>
  <c r="M170" i="4"/>
  <c r="M171" i="4"/>
  <c r="M172" i="4"/>
  <c r="M173" i="4"/>
  <c r="M175" i="4"/>
  <c r="M176" i="4"/>
  <c r="M177" i="4"/>
  <c r="M178" i="4"/>
  <c r="M179" i="4"/>
  <c r="M181" i="4"/>
  <c r="M182" i="4"/>
  <c r="M183" i="4"/>
  <c r="M184" i="4"/>
  <c r="M185" i="4"/>
  <c r="M188" i="4"/>
  <c r="M189" i="4"/>
  <c r="M190" i="4"/>
  <c r="M193" i="4"/>
  <c r="M195" i="4"/>
  <c r="M198" i="4"/>
  <c r="M199" i="4"/>
  <c r="M200" i="4"/>
  <c r="M201" i="4"/>
  <c r="M202" i="4"/>
  <c r="M203" i="4"/>
  <c r="M204" i="4"/>
  <c r="M205" i="4"/>
  <c r="M206" i="4"/>
  <c r="M207" i="4"/>
  <c r="M208" i="4"/>
  <c r="M209" i="4"/>
  <c r="M210" i="4"/>
  <c r="M211" i="4"/>
  <c r="M214" i="4"/>
  <c r="M216" i="4"/>
  <c r="M217" i="4"/>
  <c r="M2" i="4"/>
  <c r="K3" i="4"/>
  <c r="N3" i="4"/>
  <c r="K4" i="4"/>
  <c r="N4" i="4"/>
  <c r="K5" i="4"/>
  <c r="N5" i="4"/>
  <c r="K6" i="4"/>
  <c r="N6" i="4"/>
  <c r="K7" i="4"/>
  <c r="N7" i="4"/>
  <c r="K8" i="4"/>
  <c r="N8" i="4"/>
  <c r="K9" i="4"/>
  <c r="N9" i="4"/>
  <c r="K10" i="4"/>
  <c r="N10" i="4"/>
  <c r="K13" i="4"/>
  <c r="N13" i="4"/>
  <c r="K14" i="4"/>
  <c r="N14" i="4"/>
  <c r="K15" i="4"/>
  <c r="N15" i="4"/>
  <c r="K16" i="4"/>
  <c r="N16" i="4"/>
  <c r="K17" i="4"/>
  <c r="N17" i="4"/>
  <c r="N18" i="4"/>
  <c r="K19" i="4"/>
  <c r="N19" i="4"/>
  <c r="K20" i="4"/>
  <c r="N20" i="4"/>
  <c r="K21" i="4"/>
  <c r="K22" i="4"/>
  <c r="N22" i="4"/>
  <c r="N23" i="4"/>
  <c r="N24" i="4"/>
  <c r="K25" i="4"/>
  <c r="N25" i="4"/>
  <c r="K26" i="4"/>
  <c r="N26" i="4"/>
  <c r="K27" i="4"/>
  <c r="N27" i="4"/>
  <c r="K28" i="4"/>
  <c r="N28" i="4"/>
  <c r="K29" i="4"/>
  <c r="N29" i="4"/>
  <c r="K30" i="4"/>
  <c r="N30" i="4"/>
  <c r="N31" i="4"/>
  <c r="K32" i="4"/>
  <c r="N32" i="4"/>
  <c r="K34" i="4"/>
  <c r="N34" i="4"/>
  <c r="N35" i="4"/>
  <c r="K36" i="4"/>
  <c r="N36" i="4"/>
  <c r="N37" i="4"/>
  <c r="K38" i="4"/>
  <c r="N38" i="4"/>
  <c r="K40" i="4"/>
  <c r="N40" i="4"/>
  <c r="K41" i="4"/>
  <c r="N41" i="4"/>
  <c r="N42" i="4"/>
  <c r="K43" i="4"/>
  <c r="N43" i="4"/>
  <c r="K44" i="4"/>
  <c r="N44" i="4"/>
  <c r="K45" i="4"/>
  <c r="N45" i="4"/>
  <c r="K46" i="4"/>
  <c r="N46" i="4"/>
  <c r="K47" i="4"/>
  <c r="N47" i="4"/>
  <c r="K48" i="4"/>
  <c r="N48" i="4"/>
  <c r="K49" i="4"/>
  <c r="N49" i="4"/>
  <c r="K50" i="4"/>
  <c r="N50" i="4"/>
  <c r="K51" i="4"/>
  <c r="N51" i="4"/>
  <c r="K52" i="4"/>
  <c r="N52" i="4"/>
  <c r="K53" i="4"/>
  <c r="N53" i="4"/>
  <c r="K54" i="4"/>
  <c r="N54" i="4"/>
  <c r="K55" i="4"/>
  <c r="N55" i="4"/>
  <c r="K57" i="4"/>
  <c r="N57" i="4"/>
  <c r="K58" i="4"/>
  <c r="N58" i="4"/>
  <c r="K59" i="4"/>
  <c r="N59" i="4"/>
  <c r="N60" i="4"/>
  <c r="K61" i="4"/>
  <c r="N61" i="4"/>
  <c r="K62" i="4"/>
  <c r="N62" i="4"/>
  <c r="N63" i="4"/>
  <c r="N64" i="4"/>
  <c r="N65" i="4"/>
  <c r="K66" i="4"/>
  <c r="N66" i="4"/>
  <c r="K67" i="4"/>
  <c r="N67" i="4"/>
  <c r="K68" i="4"/>
  <c r="N68" i="4"/>
  <c r="K69" i="4"/>
  <c r="N69" i="4"/>
  <c r="K70" i="4"/>
  <c r="N70" i="4"/>
  <c r="K71" i="4"/>
  <c r="N71" i="4"/>
  <c r="K72" i="4"/>
  <c r="N72" i="4"/>
  <c r="K73" i="4"/>
  <c r="N73" i="4"/>
  <c r="K74" i="4"/>
  <c r="N74" i="4"/>
  <c r="K75" i="4"/>
  <c r="N75" i="4"/>
  <c r="K76" i="4"/>
  <c r="N76" i="4"/>
  <c r="K77" i="4"/>
  <c r="N77" i="4"/>
  <c r="K78" i="4"/>
  <c r="N78" i="4"/>
  <c r="N79" i="4"/>
  <c r="K80" i="4"/>
  <c r="N80" i="4"/>
  <c r="K81" i="4"/>
  <c r="N81" i="4"/>
  <c r="N82" i="4"/>
  <c r="K83" i="4"/>
  <c r="N83" i="4"/>
  <c r="K84" i="4"/>
  <c r="N84" i="4"/>
  <c r="K85" i="4"/>
  <c r="N85" i="4"/>
  <c r="K87" i="4"/>
  <c r="N87" i="4"/>
  <c r="K88" i="4"/>
  <c r="N88" i="4"/>
  <c r="K89" i="4"/>
  <c r="N89" i="4"/>
  <c r="K90" i="4"/>
  <c r="N90" i="4"/>
  <c r="K91" i="4"/>
  <c r="N91" i="4"/>
  <c r="K92" i="4"/>
  <c r="K93" i="4"/>
  <c r="N93" i="4"/>
  <c r="K94" i="4"/>
  <c r="N94" i="4"/>
  <c r="K95" i="4"/>
  <c r="N95" i="4"/>
  <c r="K96" i="4"/>
  <c r="N96" i="4"/>
  <c r="K97" i="4"/>
  <c r="N97" i="4"/>
  <c r="N98" i="4"/>
  <c r="K99" i="4"/>
  <c r="N99" i="4"/>
  <c r="K100" i="4"/>
  <c r="N100" i="4"/>
  <c r="N101" i="4"/>
  <c r="K102" i="4"/>
  <c r="N102" i="4"/>
  <c r="K103" i="4"/>
  <c r="K104" i="4"/>
  <c r="N104" i="4"/>
  <c r="K105" i="4"/>
  <c r="N105" i="4"/>
  <c r="K106" i="4"/>
  <c r="N106" i="4"/>
  <c r="K107" i="4"/>
  <c r="N107" i="4"/>
  <c r="K108" i="4"/>
  <c r="N108" i="4"/>
  <c r="K109" i="4"/>
  <c r="N109" i="4"/>
  <c r="K110" i="4"/>
  <c r="N110" i="4"/>
  <c r="K111" i="4"/>
  <c r="N111" i="4"/>
  <c r="K112" i="4"/>
  <c r="N112" i="4"/>
  <c r="K113" i="4"/>
  <c r="N113" i="4"/>
  <c r="K114" i="4"/>
  <c r="N114" i="4"/>
  <c r="K115" i="4"/>
  <c r="N115" i="4"/>
  <c r="K116" i="4"/>
  <c r="N116" i="4"/>
  <c r="K117" i="4"/>
  <c r="N117" i="4"/>
  <c r="K118" i="4"/>
  <c r="N118" i="4"/>
  <c r="K119" i="4"/>
  <c r="N119" i="4"/>
  <c r="K120" i="4"/>
  <c r="N120" i="4"/>
  <c r="K121" i="4"/>
  <c r="N121" i="4"/>
  <c r="N122" i="4"/>
  <c r="K123" i="4"/>
  <c r="N123" i="4"/>
  <c r="K124" i="4"/>
  <c r="N124" i="4"/>
  <c r="K125" i="4"/>
  <c r="N125" i="4"/>
  <c r="K126" i="4"/>
  <c r="N126" i="4"/>
  <c r="K127" i="4"/>
  <c r="N127" i="4"/>
  <c r="K128" i="4"/>
  <c r="N128" i="4"/>
  <c r="K129" i="4"/>
  <c r="N129" i="4"/>
  <c r="K130" i="4"/>
  <c r="N130" i="4"/>
  <c r="K131" i="4"/>
  <c r="K132" i="4"/>
  <c r="N132" i="4"/>
  <c r="N133" i="4"/>
  <c r="N134" i="4"/>
  <c r="K135" i="4"/>
  <c r="N135" i="4"/>
  <c r="K136" i="4"/>
  <c r="N136" i="4"/>
  <c r="K137" i="4"/>
  <c r="N137" i="4"/>
  <c r="K138" i="4"/>
  <c r="N138" i="4"/>
  <c r="K139" i="4"/>
  <c r="N139" i="4"/>
  <c r="K140" i="4"/>
  <c r="N140" i="4"/>
  <c r="N141" i="4"/>
  <c r="N142" i="4"/>
  <c r="K144" i="4"/>
  <c r="N144" i="4"/>
  <c r="K145" i="4"/>
  <c r="N145" i="4"/>
  <c r="K146" i="4"/>
  <c r="N146" i="4"/>
  <c r="N147" i="4"/>
  <c r="K148" i="4"/>
  <c r="N148" i="4"/>
  <c r="K149" i="4"/>
  <c r="N149" i="4"/>
  <c r="N150" i="4"/>
  <c r="K151" i="4"/>
  <c r="N151" i="4"/>
  <c r="K152" i="4"/>
  <c r="N152" i="4"/>
  <c r="K153" i="4"/>
  <c r="N153" i="4"/>
  <c r="K154" i="4"/>
  <c r="N154" i="4"/>
  <c r="K155" i="4"/>
  <c r="N155" i="4"/>
  <c r="K156" i="4"/>
  <c r="N156" i="4"/>
  <c r="K157" i="4"/>
  <c r="N157" i="4"/>
  <c r="N158" i="4"/>
  <c r="N159" i="4"/>
  <c r="N160" i="4"/>
  <c r="N161" i="4"/>
  <c r="N162" i="4"/>
  <c r="K163" i="4"/>
  <c r="K164" i="4"/>
  <c r="N164" i="4"/>
  <c r="K165" i="4"/>
  <c r="N165" i="4"/>
  <c r="N166" i="4"/>
  <c r="K167" i="4"/>
  <c r="K168" i="4"/>
  <c r="N168" i="4"/>
  <c r="K169" i="4"/>
  <c r="N169" i="4"/>
  <c r="K170" i="4"/>
  <c r="N170" i="4"/>
  <c r="K171" i="4"/>
  <c r="N171" i="4"/>
  <c r="K172" i="4"/>
  <c r="N172" i="4"/>
  <c r="K173" i="4"/>
  <c r="N173" i="4"/>
  <c r="N174" i="4"/>
  <c r="K175" i="4"/>
  <c r="N175" i="4"/>
  <c r="K176" i="4"/>
  <c r="N176" i="4"/>
  <c r="K177" i="4"/>
  <c r="N177" i="4"/>
  <c r="K178" i="4"/>
  <c r="N178" i="4"/>
  <c r="K179" i="4"/>
  <c r="N179" i="4"/>
  <c r="K180" i="4"/>
  <c r="K181" i="4"/>
  <c r="N181" i="4"/>
  <c r="K182" i="4"/>
  <c r="N182" i="4"/>
  <c r="K183" i="4"/>
  <c r="N183" i="4"/>
  <c r="K184" i="4"/>
  <c r="N184" i="4"/>
  <c r="K185" i="4"/>
  <c r="N185" i="4"/>
  <c r="K187" i="4"/>
  <c r="N187" i="4"/>
  <c r="K188" i="4"/>
  <c r="N188" i="4"/>
  <c r="K189" i="4"/>
  <c r="N189" i="4"/>
  <c r="K190" i="4"/>
  <c r="N190" i="4"/>
  <c r="K192" i="4"/>
  <c r="K193" i="4"/>
  <c r="K194" i="4"/>
  <c r="N194" i="4"/>
  <c r="K195" i="4"/>
  <c r="N195" i="4"/>
  <c r="N196" i="4"/>
  <c r="K197" i="4"/>
  <c r="K198" i="4"/>
  <c r="N198" i="4"/>
  <c r="K199" i="4"/>
  <c r="N199" i="4"/>
  <c r="K200" i="4"/>
  <c r="N200" i="4"/>
  <c r="K201" i="4"/>
  <c r="N201" i="4"/>
  <c r="K202" i="4"/>
  <c r="N202" i="4"/>
  <c r="K203" i="4"/>
  <c r="N203" i="4"/>
  <c r="K204" i="4"/>
  <c r="N204" i="4"/>
  <c r="K205" i="4"/>
  <c r="N205" i="4"/>
  <c r="K206" i="4"/>
  <c r="N206" i="4"/>
  <c r="K207" i="4"/>
  <c r="N207" i="4"/>
  <c r="K208" i="4"/>
  <c r="N208" i="4"/>
  <c r="K209" i="4"/>
  <c r="N209" i="4"/>
  <c r="K210" i="4"/>
  <c r="N210" i="4"/>
  <c r="K211" i="4"/>
  <c r="N211" i="4"/>
  <c r="N212" i="4"/>
  <c r="N213" i="4"/>
  <c r="K214" i="4"/>
  <c r="N214" i="4"/>
  <c r="K216" i="4"/>
  <c r="N216" i="4"/>
  <c r="K217" i="4"/>
  <c r="N217" i="4"/>
  <c r="N2" i="4"/>
  <c r="K2" i="4"/>
  <c r="N33" i="4" l="1"/>
  <c r="M92" i="4"/>
  <c r="M131" i="4"/>
  <c r="N143" i="4"/>
  <c r="K147" i="4"/>
  <c r="N167" i="4"/>
  <c r="N163" i="4"/>
  <c r="M180" i="4"/>
  <c r="N186" i="4"/>
  <c r="K186" i="4"/>
  <c r="N191" i="4"/>
  <c r="M191" i="4"/>
  <c r="N192" i="4"/>
  <c r="K196" i="4"/>
  <c r="K215" i="4"/>
  <c r="N215" i="4"/>
  <c r="V64" i="9"/>
  <c r="V11" i="9"/>
  <c r="V12" i="9" s="1"/>
  <c r="V13" i="9" s="1"/>
  <c r="W57" i="9"/>
  <c r="W58" i="9" s="1"/>
  <c r="W64" i="9"/>
  <c r="U64" i="9"/>
  <c r="V14" i="9" l="1"/>
  <c r="V15" i="9" s="1"/>
  <c r="V16" i="9" s="1"/>
  <c r="V17" i="9" s="1"/>
  <c r="V65" i="9"/>
  <c r="V18" i="9" l="1"/>
  <c r="V19" i="9" s="1"/>
  <c r="V20" i="9" l="1"/>
  <c r="V21" i="9" s="1"/>
  <c r="W27" i="9"/>
  <c r="W28" i="9" s="1"/>
  <c r="W29" i="9" s="1"/>
  <c r="W37" i="9" s="1"/>
  <c r="V25" i="9"/>
  <c r="V26" i="9" s="1"/>
  <c r="V47" i="9" s="1"/>
  <c r="U46" i="9" l="1"/>
  <c r="U47" i="9" s="1"/>
  <c r="U48" i="9" s="1"/>
  <c r="U49" i="9" s="1"/>
  <c r="U50" i="9" s="1"/>
  <c r="U51" i="9" s="1"/>
  <c r="U52" i="9" s="1"/>
  <c r="U53" i="9" s="1"/>
  <c r="U54" i="9" s="1"/>
  <c r="U55" i="9" s="1"/>
  <c r="U56" i="9" s="1"/>
  <c r="U57" i="9" s="1"/>
  <c r="U58" i="9" s="1"/>
  <c r="U59" i="9" s="1"/>
  <c r="U60" i="9" s="1"/>
  <c r="U61" i="9" s="1"/>
  <c r="U62" i="9" s="1"/>
  <c r="U63" i="9" s="1"/>
  <c r="U65" i="9"/>
  <c r="U66" i="9" s="1"/>
  <c r="U67" i="9" s="1"/>
  <c r="U68" i="9" s="1"/>
  <c r="U69" i="9" s="1"/>
  <c r="U70" i="9" s="1"/>
  <c r="U71" i="9" s="1"/>
  <c r="U4" i="9"/>
  <c r="U5" i="9" s="1"/>
  <c r="U6" i="9" s="1"/>
  <c r="U7" i="9" s="1"/>
  <c r="U8" i="9" s="1"/>
  <c r="U9" i="9" s="1"/>
  <c r="V35" i="9"/>
  <c r="V36" i="9" s="1"/>
  <c r="V37" i="9" s="1"/>
  <c r="V27" i="9"/>
  <c r="V28" i="9" s="1"/>
  <c r="V29" i="9" s="1"/>
  <c r="V66" i="9"/>
  <c r="V67" i="9" s="1"/>
  <c r="V68" i="9" s="1"/>
  <c r="V69" i="9" s="1"/>
  <c r="V70" i="9" s="1"/>
  <c r="V93" i="9"/>
  <c r="V94" i="9" s="1"/>
  <c r="V95" i="9" s="1"/>
  <c r="V96" i="9" s="1"/>
  <c r="V97" i="9" s="1"/>
  <c r="V98" i="9" s="1"/>
  <c r="V99" i="9" s="1"/>
  <c r="V100" i="9" s="1"/>
  <c r="V101" i="9" s="1"/>
  <c r="V103" i="9"/>
  <c r="V104" i="9" s="1"/>
  <c r="V105" i="9" s="1"/>
  <c r="V106" i="9" s="1"/>
  <c r="V107" i="9" s="1"/>
  <c r="V108" i="9" s="1"/>
  <c r="V39" i="9"/>
  <c r="V40" i="9" s="1"/>
  <c r="V41" i="9" s="1"/>
  <c r="V42" i="9" s="1"/>
  <c r="V43" i="9" s="1"/>
  <c r="V44" i="9" s="1"/>
  <c r="V110" i="9"/>
  <c r="V111" i="9" s="1"/>
  <c r="V112" i="9" s="1"/>
  <c r="V113" i="9" s="1"/>
  <c r="V114" i="9" s="1"/>
  <c r="V115" i="9" s="1"/>
  <c r="V116" i="9" s="1"/>
  <c r="V117" i="9" s="1"/>
  <c r="V118" i="9" s="1"/>
  <c r="V119" i="9" s="1"/>
  <c r="V120" i="9" s="1"/>
  <c r="W125" i="9"/>
  <c r="W126" i="9" s="1"/>
  <c r="V22" i="9"/>
  <c r="V23" i="9" s="1"/>
  <c r="V77" i="9"/>
  <c r="V78" i="9" s="1"/>
  <c r="V79" i="9" s="1"/>
  <c r="V80" i="9" s="1"/>
  <c r="V81" i="9" s="1"/>
  <c r="V82" i="9" s="1"/>
  <c r="V83" i="9" s="1"/>
  <c r="W144" i="9"/>
  <c r="W145" i="9" s="1"/>
  <c r="W146" i="9" s="1"/>
  <c r="W147" i="9" s="1"/>
  <c r="W148" i="9" s="1"/>
  <c r="W149" i="9" s="1"/>
  <c r="W150" i="9" s="1"/>
  <c r="W151" i="9" s="1"/>
  <c r="W152" i="9" s="1"/>
  <c r="W153" i="9" s="1"/>
  <c r="W154" i="9" s="1"/>
  <c r="W155" i="9" s="1"/>
  <c r="W156" i="9" s="1"/>
  <c r="W157" i="9" s="1"/>
  <c r="W158" i="9" s="1"/>
  <c r="W128" i="9"/>
  <c r="W129" i="9" s="1"/>
  <c r="W130" i="9" s="1"/>
  <c r="W131" i="9" s="1"/>
  <c r="W132" i="9" s="1"/>
  <c r="W133" i="9" s="1"/>
  <c r="W134" i="9" s="1"/>
  <c r="W135" i="9" s="1"/>
  <c r="W136" i="9" s="1"/>
  <c r="W137" i="9" s="1"/>
  <c r="W138" i="9" s="1"/>
  <c r="W139" i="9" s="1"/>
  <c r="V32" i="9"/>
  <c r="V48" i="9"/>
  <c r="V49" i="9" s="1"/>
  <c r="V50" i="9" s="1"/>
  <c r="V51" i="9" s="1"/>
  <c r="V52" i="9" s="1"/>
  <c r="V53" i="9" s="1"/>
  <c r="V54" i="9" s="1"/>
  <c r="V55" i="9" s="1"/>
  <c r="V56" i="9" s="1"/>
  <c r="W66" i="9"/>
  <c r="W67" i="9" s="1"/>
  <c r="W68" i="9" s="1"/>
  <c r="W69" i="9" s="1"/>
  <c r="W70" i="9" s="1"/>
  <c r="W160" i="9"/>
  <c r="W161" i="9" s="1"/>
  <c r="W59" i="9"/>
  <c r="W60" i="9" s="1"/>
  <c r="W61" i="9" s="1"/>
  <c r="W62" i="9" s="1"/>
  <c r="W63" i="9" s="1"/>
  <c r="V73" i="9"/>
  <c r="V74" i="9" s="1"/>
  <c r="V85" i="9"/>
  <c r="V86" i="9" s="1"/>
  <c r="V87" i="9" s="1"/>
  <c r="V88" i="9" s="1"/>
  <c r="V89" i="9" s="1"/>
  <c r="V90" i="9" s="1"/>
  <c r="V91" i="9" s="1"/>
  <c r="V121" i="9" l="1"/>
  <c r="V122" i="9" s="1"/>
  <c r="V123" i="9" s="1"/>
  <c r="V124" i="9" s="1"/>
  <c r="V125" i="9" s="1"/>
  <c r="V126" i="9" s="1"/>
  <c r="V127" i="9" s="1"/>
  <c r="V128" i="9" s="1"/>
  <c r="V129" i="9" s="1"/>
  <c r="V130" i="9" s="1"/>
  <c r="V131" i="9" s="1"/>
  <c r="V132" i="9" s="1"/>
  <c r="V133" i="9" s="1"/>
  <c r="V134" i="9" s="1"/>
  <c r="V135" i="9" s="1"/>
  <c r="V136" i="9" s="1"/>
  <c r="V137" i="9" s="1"/>
  <c r="V138" i="9" s="1"/>
  <c r="V139" i="9" s="1"/>
  <c r="V140" i="9" s="1"/>
  <c r="V141" i="9" s="1"/>
  <c r="V142" i="9" s="1"/>
  <c r="V143" i="9" s="1"/>
  <c r="V144" i="9" s="1"/>
  <c r="V145" i="9" s="1"/>
  <c r="V146" i="9" s="1"/>
  <c r="V147" i="9" s="1"/>
  <c r="V148" i="9" s="1"/>
  <c r="V57" i="9"/>
  <c r="V58" i="9" s="1"/>
  <c r="V59" i="9" s="1"/>
  <c r="V60" i="9" s="1"/>
  <c r="V61" i="9" s="1"/>
  <c r="V62" i="9" s="1"/>
  <c r="V63" i="9" s="1"/>
  <c r="V149" i="9" l="1"/>
  <c r="V150" i="9" s="1"/>
  <c r="V151" i="9" s="1"/>
  <c r="V152" i="9" s="1"/>
  <c r="V153" i="9" s="1"/>
  <c r="V154" i="9" s="1"/>
  <c r="V155" i="9" s="1"/>
  <c r="V156" i="9" s="1"/>
  <c r="V157" i="9" s="1"/>
  <c r="V158" i="9" s="1"/>
  <c r="V159" i="9" s="1"/>
  <c r="V160" i="9" s="1"/>
  <c r="V161" i="9" s="1"/>
  <c r="U76" i="9"/>
  <c r="U77" i="9" s="1"/>
  <c r="U78" i="9" s="1"/>
  <c r="U79" i="9" s="1"/>
  <c r="U80" i="9" s="1"/>
  <c r="U81" i="9" s="1"/>
  <c r="U82" i="9" s="1"/>
  <c r="U83" i="9" s="1"/>
  <c r="U84" i="9" s="1"/>
  <c r="U85" i="9" s="1"/>
  <c r="U86" i="9" s="1"/>
  <c r="U87" i="9" s="1"/>
  <c r="U88" i="9" s="1"/>
  <c r="U89" i="9" s="1"/>
  <c r="U90" i="9" s="1"/>
  <c r="U91" i="9" s="1"/>
  <c r="U102" i="9" s="1"/>
  <c r="U103" i="9" s="1"/>
  <c r="U104" i="9" s="1"/>
  <c r="U105" i="9" s="1"/>
  <c r="U106" i="9" s="1"/>
  <c r="U107" i="9" s="1"/>
  <c r="U108" i="9" s="1"/>
  <c r="U92" i="9" s="1"/>
  <c r="U93" i="9" s="1"/>
  <c r="U94" i="9" s="1"/>
  <c r="U95" i="9" s="1"/>
  <c r="U96" i="9" s="1"/>
  <c r="U97" i="9" s="1"/>
  <c r="U98" i="9" s="1"/>
  <c r="U99" i="9" s="1"/>
  <c r="U100" i="9" s="1"/>
  <c r="U101" i="9" s="1"/>
  <c r="U109" i="9" s="1"/>
  <c r="U110" i="9" s="1"/>
  <c r="U111" i="9" s="1"/>
  <c r="U112" i="9" s="1"/>
  <c r="U113" i="9" s="1"/>
  <c r="U114" i="9" s="1"/>
  <c r="U115" i="9" s="1"/>
  <c r="U116" i="9" s="1"/>
  <c r="U117" i="9" s="1"/>
  <c r="U118" i="9" s="1"/>
  <c r="U119" i="9" s="1"/>
  <c r="U120" i="9" s="1"/>
  <c r="U121" i="9" s="1"/>
  <c r="U122" i="9" s="1"/>
  <c r="U123" i="9" s="1"/>
  <c r="U124" i="9" s="1"/>
  <c r="U125" i="9" s="1"/>
  <c r="U126" i="9" s="1"/>
  <c r="U127" i="9" s="1"/>
  <c r="U128" i="9" s="1"/>
  <c r="U129" i="9" s="1"/>
  <c r="U130" i="9" s="1"/>
  <c r="U131" i="9" s="1"/>
  <c r="U132" i="9" s="1"/>
  <c r="U133" i="9" s="1"/>
  <c r="U134" i="9" s="1"/>
  <c r="U135" i="9" s="1"/>
  <c r="U136" i="9" s="1"/>
  <c r="U137" i="9" s="1"/>
  <c r="U138" i="9" s="1"/>
  <c r="U139" i="9" s="1"/>
  <c r="U140" i="9" s="1"/>
  <c r="U141" i="9" s="1"/>
  <c r="U142" i="9" s="1"/>
  <c r="U143" i="9" s="1"/>
  <c r="U144" i="9" s="1"/>
  <c r="U145" i="9" s="1"/>
  <c r="U146" i="9" s="1"/>
  <c r="U147" i="9" s="1"/>
  <c r="U148" i="9" s="1"/>
  <c r="U149" i="9" s="1"/>
  <c r="U150" i="9" s="1"/>
  <c r="U151" i="9" s="1"/>
  <c r="U152" i="9" s="1"/>
  <c r="U153" i="9" s="1"/>
  <c r="U154" i="9" s="1"/>
  <c r="U155" i="9" s="1"/>
  <c r="U156" i="9" s="1"/>
  <c r="U157" i="9" s="1"/>
  <c r="U158" i="9" s="1"/>
  <c r="U159" i="9" s="1"/>
  <c r="U160" i="9" s="1"/>
  <c r="U161" i="9" s="1"/>
  <c r="U10" i="9"/>
  <c r="U11" i="9" s="1"/>
  <c r="U12" i="9" s="1"/>
  <c r="U13" i="9" s="1"/>
  <c r="U14" i="9" s="1"/>
  <c r="U15" i="9" s="1"/>
  <c r="U16" i="9" s="1"/>
  <c r="U17" i="9" s="1"/>
  <c r="U18" i="9" s="1"/>
  <c r="U19" i="9" s="1"/>
  <c r="U20" i="9" s="1"/>
  <c r="U21" i="9" s="1"/>
  <c r="U22" i="9" s="1"/>
  <c r="U23" i="9" s="1"/>
  <c r="U24" i="9" s="1"/>
  <c r="U25" i="9" s="1"/>
  <c r="U26" i="9" s="1"/>
  <c r="U27" i="9" s="1"/>
  <c r="U28" i="9" s="1"/>
  <c r="U29" i="9" s="1"/>
  <c r="U30" i="9" s="1"/>
  <c r="U31" i="9" s="1"/>
  <c r="U32" i="9" s="1"/>
  <c r="U33" i="9" s="1"/>
  <c r="U34" i="9" s="1"/>
  <c r="U35" i="9" s="1"/>
  <c r="U36" i="9" s="1"/>
  <c r="U37" i="9" s="1"/>
  <c r="U38" i="9" s="1"/>
  <c r="U39" i="9" s="1"/>
  <c r="U40" i="9" s="1"/>
  <c r="U41" i="9" s="1"/>
  <c r="U42" i="9" s="1"/>
  <c r="U43" i="9" s="1"/>
  <c r="U44" i="9" s="1"/>
  <c r="U72" i="9"/>
  <c r="U73" i="9" s="1"/>
  <c r="U74" i="9" s="1"/>
  <c r="Q75" i="11"/>
  <c r="E75" i="11"/>
  <c r="S75" i="11"/>
  <c r="Q64" i="11"/>
  <c r="E64" i="11"/>
  <c r="S64" i="11"/>
</calcChain>
</file>

<file path=xl/sharedStrings.xml><?xml version="1.0" encoding="utf-8"?>
<sst xmlns="http://schemas.openxmlformats.org/spreadsheetml/2006/main" count="19788" uniqueCount="5100">
  <si>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</si>
  <si>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</si>
  <si>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</si>
  <si>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</si>
  <si>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</si>
  <si>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</si>
  <si>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</si>
  <si>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</si>
  <si>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</si>
  <si>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</si>
  <si>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</si>
  <si>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</si>
  <si>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</si>
  <si>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</si>
  <si>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</si>
  <si>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</si>
  <si>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</si>
  <si>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</si>
  <si>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</si>
  <si>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</si>
  <si>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</si>
  <si>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</si>
  <si>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</si>
  <si>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</si>
  <si>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</si>
  <si>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</si>
  <si>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</si>
  <si>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</si>
  <si>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</si>
  <si>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</si>
  <si>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</si>
  <si>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</si>
  <si>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</si>
  <si>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</si>
  <si>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</si>
  <si>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</si>
  <si>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</si>
  <si>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</si>
  <si>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</si>
  <si>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</si>
  <si>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</si>
  <si>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</si>
  <si>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</si>
  <si>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</si>
  <si>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</si>
  <si>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</si>
  <si>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</si>
  <si>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</si>
  <si>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</si>
  <si>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</si>
  <si>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</si>
  <si>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</si>
  <si>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</si>
  <si>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</si>
  <si>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</si>
  <si>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</si>
  <si>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</si>
  <si>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</si>
  <si>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</si>
  <si>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</si>
  <si>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</si>
  <si>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</si>
  <si>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</si>
  <si>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</si>
  <si>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</si>
  <si>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</si>
  <si>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</si>
  <si>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</si>
  <si>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</si>
  <si>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</si>
  <si>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</si>
  <si>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</si>
  <si>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</si>
  <si>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</si>
  <si>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</si>
  <si>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</si>
  <si>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</si>
  <si>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</si>
  <si>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</si>
  <si>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</si>
  <si>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</si>
  <si>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</si>
  <si>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</si>
  <si>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</si>
  <si>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</si>
  <si>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</si>
  <si>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</si>
  <si>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</si>
  <si>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</si>
  <si>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</si>
  <si>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</si>
  <si>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</si>
  <si>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</si>
  <si>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</si>
  <si>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</si>
  <si>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</si>
  <si>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</si>
  <si>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</si>
  <si>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</si>
  <si>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</si>
  <si>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</si>
  <si>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</si>
  <si>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</si>
  <si>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</si>
  <si>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</si>
  <si>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</si>
  <si>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</si>
  <si>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</si>
  <si>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</si>
  <si>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</si>
  <si>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</si>
  <si>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</si>
  <si>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</si>
  <si>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</si>
  <si>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</si>
  <si>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</si>
  <si>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</si>
  <si>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</si>
  <si>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</si>
  <si>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</si>
  <si>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</si>
  <si>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</si>
  <si>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</si>
  <si>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</si>
  <si>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</si>
  <si>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</si>
  <si>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</si>
  <si>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</si>
  <si>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</si>
  <si>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</si>
  <si>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</si>
  <si>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</si>
  <si>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</si>
  <si>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</si>
  <si>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</si>
  <si>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</si>
  <si>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</si>
  <si>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</si>
  <si>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</si>
  <si>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</si>
  <si>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</si>
  <si>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</si>
  <si>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</si>
  <si>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</si>
  <si>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</si>
  <si>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</si>
  <si>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</si>
  <si>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</si>
  <si>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</si>
  <si>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</si>
  <si>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</si>
  <si>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</si>
  <si>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</si>
  <si>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</si>
  <si>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</si>
  <si>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</si>
  <si>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</si>
  <si>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</si>
  <si>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</si>
  <si>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</si>
  <si>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</si>
  <si>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</si>
  <si>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</si>
  <si>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</si>
  <si>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</si>
  <si>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</si>
  <si>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</si>
  <si>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</si>
  <si>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</si>
  <si>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</si>
  <si>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</si>
  <si>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</si>
  <si>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</si>
  <si>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</si>
  <si>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</si>
  <si>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</si>
  <si>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</si>
  <si>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</si>
  <si>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</si>
  <si>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</si>
  <si>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</si>
  <si>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</si>
  <si>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</si>
  <si>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</si>
  <si>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</si>
  <si>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</si>
  <si>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</si>
  <si>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</si>
  <si>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</si>
  <si>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</si>
  <si>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</si>
  <si>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</si>
  <si>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</si>
  <si>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</si>
  <si>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</si>
  <si>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</si>
  <si>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</si>
  <si>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</si>
  <si>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</si>
  <si>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</si>
  <si>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</si>
  <si>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</si>
  <si>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</si>
  <si>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</si>
  <si>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</si>
  <si>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</si>
  <si>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</si>
  <si>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</si>
  <si>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</si>
  <si>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</si>
  <si>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</si>
  <si>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</si>
  <si>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</si>
  <si>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</si>
  <si>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</si>
  <si>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</si>
  <si>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</si>
  <si>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</si>
  <si>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</si>
  <si>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</si>
  <si>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</si>
  <si>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</si>
  <si>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</si>
  <si>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</si>
  <si>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</si>
  <si>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</si>
  <si>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</si>
  <si>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</si>
  <si>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</si>
  <si>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</si>
  <si>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</si>
  <si>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</si>
  <si>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</si>
  <si>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</si>
  <si>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</si>
  <si>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</si>
  <si>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</si>
  <si>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</si>
  <si>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</si>
  <si>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</si>
  <si>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</si>
  <si>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</si>
  <si>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</si>
  <si>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</si>
  <si>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</si>
  <si>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</si>
  <si>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</si>
  <si>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</si>
  <si>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</si>
  <si>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</si>
  <si>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</si>
  <si>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</si>
  <si>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</si>
  <si>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</si>
  <si>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</si>
  <si>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</si>
  <si>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</si>
  <si>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</si>
  <si>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</si>
  <si>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</si>
  <si>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</si>
  <si>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</si>
  <si>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</si>
  <si>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</si>
  <si>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</si>
  <si>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</si>
  <si>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</si>
  <si>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</si>
  <si>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</si>
  <si>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</si>
  <si>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</si>
  <si>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</si>
  <si>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</si>
  <si>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</si>
  <si>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</si>
  <si>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</si>
  <si>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</si>
  <si>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</si>
  <si>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</si>
  <si>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</si>
  <si>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</si>
  <si>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</si>
  <si>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</si>
  <si>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</si>
  <si>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</si>
  <si>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</si>
  <si>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</si>
  <si>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</si>
  <si>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</si>
  <si>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</si>
  <si>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</si>
  <si>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</si>
  <si>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</si>
  <si>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</si>
  <si>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</si>
  <si>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</si>
  <si>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</si>
  <si>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</si>
  <si>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</si>
  <si>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</si>
  <si>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</si>
  <si>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</si>
  <si>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</si>
  <si>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</si>
  <si>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</si>
  <si>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</si>
  <si>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</si>
  <si>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</si>
  <si>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</si>
  <si>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</si>
  <si>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</si>
  <si>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</si>
  <si>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</si>
  <si>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</si>
  <si>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</si>
  <si>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</si>
  <si>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</si>
  <si>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</si>
  <si>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</si>
  <si>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</si>
  <si>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</si>
  <si>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</si>
  <si>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</si>
  <si>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</si>
  <si>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</si>
  <si>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</si>
  <si>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</si>
  <si>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</si>
  <si>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</si>
  <si>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</si>
  <si>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</si>
  <si>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</si>
  <si>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</si>
  <si>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</si>
  <si>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</si>
  <si>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</si>
  <si>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</si>
  <si>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</si>
  <si>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</si>
  <si>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</si>
  <si>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</si>
  <si>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</si>
  <si>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</si>
  <si>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</si>
  <si>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</si>
  <si>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</si>
  <si>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</si>
  <si>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</si>
  <si>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</si>
  <si>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</si>
  <si>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</si>
  <si>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</si>
  <si>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</si>
  <si>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</si>
  <si>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</si>
  <si>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</si>
  <si>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</si>
  <si>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</si>
  <si>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</si>
  <si>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</si>
  <si>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</si>
  <si>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</si>
  <si>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</si>
  <si>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</si>
  <si>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</si>
  <si>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</si>
  <si>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</si>
  <si>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</si>
  <si>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</si>
  <si>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</si>
  <si>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</si>
  <si>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</si>
  <si>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</si>
  <si>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</si>
  <si>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</si>
  <si>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</si>
  <si>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</si>
  <si>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</si>
  <si>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</si>
  <si>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</si>
  <si>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</si>
  <si>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</si>
  <si>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</si>
  <si>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</si>
  <si>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</si>
  <si>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</si>
  <si>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</si>
  <si>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</si>
  <si>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</si>
  <si>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</si>
  <si>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</si>
  <si>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</si>
  <si>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</si>
  <si>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</si>
  <si>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</si>
  <si>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</si>
  <si>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</si>
  <si>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</si>
  <si>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</si>
  <si>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</si>
  <si>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</si>
  <si>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</si>
  <si>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</si>
  <si>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</si>
  <si>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</si>
  <si>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</si>
  <si>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</si>
  <si>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</si>
  <si>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</si>
  <si>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</si>
  <si>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</si>
  <si>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</si>
  <si>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</si>
  <si>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</si>
  <si>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</si>
  <si>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</si>
  <si>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</si>
  <si>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</si>
  <si>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</si>
  <si>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</si>
  <si>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</si>
  <si>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</si>
  <si>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</si>
  <si>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</si>
  <si>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</si>
  <si>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</si>
  <si>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</si>
  <si>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</si>
  <si>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</si>
  <si>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</si>
  <si>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</si>
  <si>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</si>
  <si>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</si>
  <si>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</si>
  <si>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</si>
  <si>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</si>
  <si>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</si>
  <si>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</si>
  <si>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</si>
  <si>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</si>
  <si>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</si>
  <si>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</si>
  <si>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</si>
  <si>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</si>
  <si>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</si>
  <si>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</si>
  <si>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</si>
  <si>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</si>
  <si>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</si>
  <si>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</si>
  <si>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</si>
  <si>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</si>
  <si>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</si>
  <si>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</si>
  <si>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</si>
  <si>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</si>
  <si>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</si>
  <si>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</si>
  <si>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</si>
  <si>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</si>
  <si>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</si>
  <si>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</si>
  <si>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</si>
  <si>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</si>
  <si>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</si>
  <si>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</si>
  <si>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</si>
  <si>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</si>
  <si>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</si>
  <si>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</si>
  <si>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</si>
  <si>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</si>
  <si>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</si>
  <si>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</si>
  <si>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</si>
  <si>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</si>
  <si>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</si>
  <si>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</si>
  <si>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</si>
  <si>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</si>
  <si>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</si>
  <si>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</si>
  <si>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</si>
  <si>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</si>
  <si>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</si>
  <si>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</si>
  <si>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</si>
  <si>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</si>
  <si>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</si>
  <si>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</si>
  <si>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</si>
  <si>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</si>
  <si>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</si>
  <si>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</si>
  <si>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</si>
  <si>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</si>
  <si>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</si>
  <si>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</si>
  <si>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</si>
  <si>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</si>
  <si>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</si>
  <si>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</si>
  <si>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</si>
  <si>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</si>
  <si>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</si>
  <si>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</si>
  <si>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</si>
  <si>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</si>
  <si>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</si>
  <si>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</si>
  <si>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</si>
  <si>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</si>
  <si>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</si>
  <si>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</si>
  <si>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</si>
  <si>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</si>
  <si>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</si>
  <si>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</si>
  <si>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</si>
  <si>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</si>
  <si>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</si>
  <si>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</si>
  <si>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</si>
  <si>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</si>
  <si>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</si>
  <si>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</si>
  <si>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</si>
  <si>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</si>
  <si>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</si>
  <si>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</si>
  <si>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</si>
  <si>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</si>
  <si>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</si>
  <si>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</si>
  <si>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</si>
  <si>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</si>
  <si>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</si>
  <si>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</si>
  <si>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</si>
  <si>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</si>
  <si>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</si>
  <si>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</si>
  <si>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</si>
  <si>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</si>
  <si>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</si>
  <si>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</si>
  <si>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</si>
  <si>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</si>
  <si>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</si>
  <si>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</si>
  <si>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</si>
  <si>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</si>
  <si>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</si>
  <si>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</si>
  <si>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</si>
  <si>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</si>
  <si>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</si>
  <si>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</si>
  <si>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</si>
  <si>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</si>
  <si>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</si>
  <si>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</si>
  <si>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</si>
  <si>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</si>
  <si>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</si>
  <si>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</si>
  <si>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</si>
  <si>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</si>
  <si>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</si>
  <si>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</si>
  <si>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</si>
  <si>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</si>
  <si>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</si>
  <si>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</si>
  <si>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</si>
  <si>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</si>
  <si>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</si>
  <si>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</si>
  <si>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</si>
  <si>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</si>
  <si>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</si>
  <si>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</si>
  <si>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</si>
  <si>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</si>
  <si>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</si>
  <si>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</si>
  <si>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</si>
  <si>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</si>
  <si>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</si>
  <si>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</si>
  <si>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</si>
  <si>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</si>
  <si>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</si>
  <si>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</si>
  <si>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</si>
  <si>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</si>
  <si>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</si>
  <si>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</si>
  <si>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</si>
  <si>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</si>
  <si>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</si>
  <si>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</si>
  <si>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</si>
  <si>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</si>
  <si>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</si>
  <si>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</si>
  <si>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</si>
  <si>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</si>
  <si>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</si>
  <si>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</si>
  <si>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</si>
  <si>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</si>
  <si>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</si>
  <si>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</si>
  <si>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</si>
  <si>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</si>
  <si>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</si>
  <si>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</si>
  <si>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</si>
  <si>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</si>
  <si>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</si>
  <si>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</si>
  <si>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</si>
  <si>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</si>
  <si>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</si>
  <si>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</si>
  <si>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</si>
  <si>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</si>
  <si>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</si>
  <si>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</si>
  <si>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</si>
  <si>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</si>
  <si>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</si>
  <si>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</si>
  <si>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</si>
  <si>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</si>
  <si>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</si>
  <si>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</si>
  <si>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</si>
  <si>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</si>
  <si>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</si>
  <si>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</si>
  <si>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</si>
  <si>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</si>
  <si>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</si>
  <si>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</si>
  <si>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</si>
  <si>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</si>
  <si>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</si>
  <si>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</si>
  <si>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</si>
  <si>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</si>
  <si>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</si>
  <si>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</si>
  <si>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</si>
  <si>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</si>
  <si>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</si>
  <si>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</si>
  <si>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</si>
  <si>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</si>
  <si>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</si>
  <si>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</si>
  <si>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</si>
  <si>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</si>
  <si>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</si>
  <si>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</si>
  <si>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</si>
  <si>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</si>
  <si>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</si>
  <si>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</si>
  <si>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</si>
  <si>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</si>
  <si>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</si>
  <si>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</si>
  <si>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</si>
  <si>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</si>
  <si>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</si>
  <si>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</si>
  <si>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</si>
  <si>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</si>
  <si>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</si>
  <si>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</si>
  <si>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</si>
  <si>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</si>
  <si>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</si>
  <si>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</si>
  <si>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</si>
  <si>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</si>
  <si>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</si>
  <si>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</si>
  <si>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</si>
  <si>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</si>
  <si>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</si>
  <si>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</si>
  <si>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</si>
  <si>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</si>
  <si>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</si>
  <si>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</si>
  <si>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</si>
  <si>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</si>
  <si>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</si>
  <si>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</si>
  <si>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</si>
  <si>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</si>
  <si>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</si>
  <si>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</si>
  <si>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</si>
  <si>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</si>
  <si>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</si>
  <si>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</si>
  <si>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</si>
  <si>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</si>
  <si>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</si>
  <si>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</si>
  <si>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</si>
  <si>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</si>
  <si>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</si>
  <si>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</si>
  <si>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</si>
  <si>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</si>
  <si>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</si>
  <si>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</si>
  <si>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</si>
  <si>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</si>
  <si>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</si>
  <si>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</si>
  <si>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</si>
  <si>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</si>
  <si>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</si>
  <si>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</si>
  <si>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</si>
  <si>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</si>
  <si>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</si>
  <si>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</si>
  <si>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</si>
  <si>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</si>
  <si>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</si>
  <si>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</si>
  <si>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</si>
  <si>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</si>
  <si>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</si>
  <si>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</si>
  <si>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</si>
  <si>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</si>
  <si>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</si>
  <si>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</si>
  <si>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</si>
  <si>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</si>
  <si>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</si>
  <si>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</si>
  <si>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</si>
  <si>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</si>
  <si>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</si>
  <si>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</si>
  <si>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</si>
  <si>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</si>
  <si>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</si>
  <si>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</si>
  <si>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</si>
  <si>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</si>
  <si>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</si>
  <si>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</si>
  <si>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</si>
  <si>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</si>
  <si>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</si>
  <si>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</si>
  <si>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</si>
  <si>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</si>
  <si>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</si>
  <si>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</si>
  <si>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</si>
  <si>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</si>
  <si>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</si>
  <si>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</si>
  <si>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</si>
  <si>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</si>
  <si>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</si>
  <si>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</si>
  <si>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</si>
  <si>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</si>
  <si>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</si>
  <si>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</si>
  <si>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</si>
  <si>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</si>
  <si>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</si>
  <si>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</si>
  <si>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</si>
  <si>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</si>
  <si>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</si>
  <si>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</si>
  <si>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</si>
  <si>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</si>
  <si>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</si>
  <si>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</si>
  <si>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</si>
  <si>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</si>
  <si>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</si>
  <si>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</si>
  <si>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</si>
  <si>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</si>
  <si>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</si>
  <si>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</si>
  <si>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</si>
  <si>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</si>
  <si>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</si>
  <si>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</si>
  <si>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</si>
  <si>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</si>
  <si>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</si>
  <si>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</si>
  <si>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</si>
  <si>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</si>
  <si>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</si>
  <si>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</si>
  <si>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</si>
  <si>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</si>
  <si>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</si>
  <si>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</si>
  <si>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</si>
  <si>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</si>
  <si>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</si>
  <si>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</si>
  <si>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</si>
  <si>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</si>
  <si>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</si>
  <si>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</si>
  <si>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</si>
  <si>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</si>
  <si>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</si>
  <si>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</si>
  <si>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</si>
  <si>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</si>
  <si>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</si>
  <si>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</si>
  <si>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</si>
  <si>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</si>
  <si>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</si>
  <si>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</si>
  <si>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</si>
  <si>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</si>
  <si>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</si>
  <si>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</si>
  <si>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</si>
  <si>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</si>
  <si>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</si>
  <si>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</si>
  <si>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</si>
  <si>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</si>
  <si>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</si>
  <si>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</si>
  <si>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</si>
  <si>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</si>
  <si>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</si>
  <si>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</si>
  <si>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</si>
  <si>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</si>
  <si>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</si>
  <si>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</si>
  <si>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</si>
  <si>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</si>
  <si>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</si>
  <si>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</si>
  <si>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</si>
  <si>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</si>
  <si>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</si>
  <si>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</si>
  <si>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</si>
  <si>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</si>
  <si>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</si>
  <si>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</si>
  <si>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</si>
  <si>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</si>
  <si>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</si>
  <si>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</si>
  <si>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</si>
  <si>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</si>
  <si>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</si>
  <si>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</si>
  <si>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</si>
  <si>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</si>
  <si>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</si>
  <si>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</si>
  <si>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</si>
  <si>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</si>
  <si>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</si>
  <si>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</si>
  <si>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</si>
  <si>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</si>
  <si>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</si>
  <si>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</si>
  <si>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</si>
  <si>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</si>
  <si>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</si>
  <si>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</si>
  <si>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</si>
  <si>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</si>
  <si>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</si>
  <si>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</si>
  <si>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</si>
  <si>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</si>
  <si>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</si>
  <si>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</si>
  <si>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</si>
  <si>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</si>
  <si>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</si>
  <si>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</si>
  <si>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</si>
  <si>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</si>
  <si>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</si>
  <si>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</si>
  <si>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</si>
  <si>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</si>
  <si>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</si>
  <si>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</si>
  <si>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</si>
  <si>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</si>
  <si>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</si>
  <si>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</si>
  <si>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</si>
  <si>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</si>
  <si>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</si>
  <si>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</si>
  <si>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</si>
  <si>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</si>
  <si>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</si>
  <si>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</si>
  <si>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</si>
  <si>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</si>
  <si>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</si>
  <si>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</si>
  <si>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</si>
  <si>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</si>
  <si>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</si>
  <si>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</si>
  <si>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</si>
  <si>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</si>
  <si>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</si>
  <si>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</si>
  <si>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</si>
  <si>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</si>
  <si>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</si>
  <si>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</si>
  <si>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</si>
  <si>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</si>
  <si>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</si>
  <si>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</si>
  <si>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</si>
  <si>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</si>
  <si>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</si>
  <si>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</si>
  <si>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</si>
  <si>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</si>
  <si>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</si>
  <si>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</si>
  <si>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</si>
  <si>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</si>
  <si>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</si>
  <si>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</si>
  <si>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</si>
  <si>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</si>
  <si>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</si>
  <si>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</si>
  <si>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</si>
  <si>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</si>
  <si>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</si>
  <si>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</si>
  <si>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</si>
  <si>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</si>
  <si>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</si>
  <si>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</si>
  <si>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</si>
  <si>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</si>
  <si>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</si>
  <si>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</si>
  <si>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</si>
  <si>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</si>
  <si>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</si>
  <si>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</si>
  <si>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</si>
  <si>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</si>
  <si>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</si>
  <si>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</si>
  <si>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</si>
  <si>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</si>
  <si>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</si>
  <si>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</si>
  <si>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</si>
  <si>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</si>
  <si>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</si>
  <si>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</si>
  <si>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</si>
  <si>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</si>
  <si>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</si>
  <si>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</si>
  <si>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</si>
  <si>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</si>
  <si>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</si>
  <si>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</si>
  <si>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</si>
  <si>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</si>
  <si>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</si>
  <si>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</si>
  <si>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</si>
  <si>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</si>
  <si>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</si>
  <si>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</si>
  <si>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</si>
  <si>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</si>
  <si>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</si>
  <si>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</si>
  <si>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</si>
  <si>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</si>
  <si>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</si>
  <si>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</si>
  <si>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</si>
  <si>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</si>
  <si>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</si>
  <si>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</si>
  <si>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</si>
  <si>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</si>
  <si>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</si>
  <si>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</si>
  <si>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</si>
  <si>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</si>
  <si>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</si>
  <si>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</si>
  <si>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</si>
  <si>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</si>
  <si>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</si>
  <si>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</si>
  <si>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</si>
  <si>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</si>
  <si>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</si>
  <si>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</si>
  <si>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</si>
  <si>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</si>
  <si>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</si>
  <si>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</si>
  <si>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</si>
  <si>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</si>
  <si>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</si>
  <si>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</si>
  <si>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</si>
  <si>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</si>
  <si>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</si>
  <si>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</si>
  <si>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</si>
  <si>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</si>
  <si>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</si>
  <si>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</si>
  <si>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</si>
  <si>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</si>
  <si>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</si>
  <si>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</si>
  <si>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</si>
  <si>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</si>
  <si>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</si>
  <si>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</si>
  <si>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</si>
  <si>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</si>
  <si>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</si>
  <si>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</si>
  <si>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</si>
  <si>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</si>
  <si>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</si>
  <si>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</si>
  <si>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</si>
  <si>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</si>
  <si>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</si>
  <si>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</si>
  <si>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</si>
  <si>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</si>
  <si>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</si>
  <si>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</si>
  <si>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</si>
  <si>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</si>
  <si>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</si>
  <si>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</si>
  <si>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</si>
  <si>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</si>
  <si>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</si>
  <si>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</si>
  <si>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</si>
  <si>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</si>
  <si>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</si>
  <si>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</si>
  <si>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</si>
  <si>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</si>
  <si>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</si>
  <si>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</si>
  <si>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</si>
  <si>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</si>
  <si>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</si>
  <si>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</si>
  <si>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</si>
  <si>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</si>
  <si>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</si>
  <si>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</si>
  <si>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</si>
  <si>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</si>
  <si>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</si>
  <si>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</si>
  <si>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</si>
  <si>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</si>
  <si>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</si>
  <si>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</si>
  <si>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</si>
  <si>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</si>
  <si>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</si>
  <si>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</si>
  <si>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</si>
  <si>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</si>
  <si>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</si>
  <si>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</si>
  <si>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</si>
  <si>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</si>
  <si>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</si>
  <si>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</si>
  <si>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</si>
  <si>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</si>
  <si>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</si>
  <si>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</si>
  <si>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</si>
  <si>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</si>
  <si>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</si>
  <si>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</si>
  <si>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</si>
  <si>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</si>
  <si>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</si>
  <si>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</si>
  <si>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</si>
  <si>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</si>
  <si>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</si>
  <si>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</si>
  <si>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</si>
  <si>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</si>
  <si>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</si>
  <si>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</si>
  <si>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</si>
  <si>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</si>
  <si>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</si>
  <si>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</si>
  <si>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</si>
  <si>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</si>
  <si>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</si>
  <si>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</si>
  <si>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</si>
  <si>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</si>
  <si>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</si>
  <si>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</si>
  <si>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</si>
  <si>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</si>
  <si>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</si>
  <si>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</si>
  <si>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</si>
  <si>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</si>
  <si>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</si>
  <si>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</si>
  <si>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</si>
  <si>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</si>
  <si>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</si>
  <si>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</si>
  <si>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</si>
  <si>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</si>
  <si>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</si>
  <si>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</si>
  <si>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</si>
  <si>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</si>
  <si>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</si>
  <si>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</si>
  <si>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</si>
  <si>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</si>
  <si>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</si>
  <si>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</si>
  <si>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</si>
  <si>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</si>
  <si>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</si>
  <si>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</si>
  <si>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</si>
  <si>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</si>
  <si>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</si>
  <si>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</si>
  <si>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</si>
  <si>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</si>
  <si>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</si>
  <si>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</si>
  <si>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</si>
  <si>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</si>
  <si>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</si>
  <si>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</si>
  <si>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</si>
  <si>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</si>
  <si>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</si>
  <si>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</si>
  <si>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</si>
  <si>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</si>
  <si>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</si>
  <si>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</si>
  <si>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</si>
  <si>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</si>
  <si>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</si>
  <si>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</si>
  <si>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</si>
  <si>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</si>
  <si>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</si>
  <si>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</si>
  <si>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</si>
  <si>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</si>
  <si>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</si>
  <si>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</si>
  <si>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</si>
  <si>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</si>
  <si>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</si>
  <si>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</si>
  <si>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</si>
  <si>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</si>
  <si>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</si>
  <si>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</si>
  <si>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</si>
  <si>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</si>
  <si>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</si>
  <si>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</si>
  <si>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</si>
  <si>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</si>
  <si>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</si>
  <si>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</si>
  <si>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</si>
  <si>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</si>
  <si>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</si>
  <si>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</si>
  <si>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</si>
  <si>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</si>
  <si>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</si>
  <si>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</si>
  <si>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</si>
  <si>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</si>
  <si>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</si>
  <si>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</si>
  <si>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</si>
  <si>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</si>
  <si>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</si>
  <si>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</si>
  <si>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</si>
  <si>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</si>
  <si>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</si>
  <si>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</si>
  <si>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</si>
  <si>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</si>
  <si>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</si>
  <si>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</si>
  <si>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</si>
  <si>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</si>
  <si>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</si>
  <si>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</si>
  <si>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</si>
  <si>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</si>
  <si>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</si>
  <si>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</si>
  <si>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</si>
  <si>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</si>
  <si>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</si>
  <si>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</si>
  <si>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</si>
  <si>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</si>
  <si>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</si>
  <si>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</si>
  <si>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</si>
  <si>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</si>
  <si>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</si>
  <si>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</si>
  <si>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</si>
  <si>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</si>
  <si>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</si>
  <si>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</si>
  <si>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</si>
  <si>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</si>
  <si>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</si>
  <si>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</si>
  <si>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</si>
  <si>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</si>
  <si>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</si>
  <si>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</si>
  <si>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</si>
  <si>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</si>
  <si>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</si>
  <si>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</si>
  <si>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</si>
  <si>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</si>
  <si>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</si>
  <si>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</si>
  <si>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</si>
  <si>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</si>
  <si>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</si>
  <si>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</si>
  <si>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</si>
  <si>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</si>
  <si>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</si>
  <si>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</si>
  <si>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</si>
  <si>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</si>
  <si>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</si>
  <si>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</si>
  <si>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</si>
  <si>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</si>
  <si>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</si>
  <si>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</si>
  <si>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</si>
  <si>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</si>
  <si>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</si>
  <si>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</si>
  <si>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</si>
  <si>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</si>
  <si>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</si>
  <si>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</si>
  <si>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</si>
  <si>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</si>
  <si>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</si>
  <si>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</si>
  <si>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</si>
  <si>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</si>
  <si>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</si>
  <si>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</si>
  <si>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</si>
  <si>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</si>
  <si>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</si>
  <si>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</si>
  <si>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</si>
  <si>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</si>
  <si>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</si>
  <si>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</si>
  <si>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</si>
  <si>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</si>
  <si>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</si>
  <si>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</si>
  <si>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</si>
  <si>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</si>
  <si>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</si>
  <si>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</si>
  <si>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</si>
  <si>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</si>
  <si>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</si>
  <si>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</si>
  <si>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</si>
  <si>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</si>
  <si>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</si>
  <si>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</si>
  <si>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</si>
  <si>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</si>
  <si>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</si>
  <si>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</si>
  <si>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</si>
  <si>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</si>
  <si>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</si>
  <si>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</si>
  <si>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</si>
  <si>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</si>
  <si>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</si>
  <si>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</si>
  <si>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</si>
  <si>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</si>
  <si>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</si>
  <si>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</si>
  <si>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</si>
  <si>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</si>
  <si>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</si>
  <si>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</si>
  <si>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</si>
  <si>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</si>
  <si>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</si>
  <si>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</si>
  <si>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</si>
  <si>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</si>
  <si>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</si>
  <si>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</si>
  <si>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</si>
  <si>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</si>
  <si>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</si>
  <si>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</si>
  <si>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</si>
  <si>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</si>
  <si>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</si>
  <si>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</si>
  <si>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</si>
  <si>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</si>
  <si>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</si>
  <si>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</si>
  <si>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</si>
  <si>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</si>
  <si>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</si>
  <si>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</si>
  <si>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</si>
  <si>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</si>
  <si>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</si>
  <si>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</si>
  <si>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</si>
  <si>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</si>
  <si>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</si>
  <si>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</si>
  <si>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</si>
  <si>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</si>
  <si>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</si>
  <si>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</si>
  <si>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</si>
  <si>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</si>
  <si>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</si>
  <si>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</si>
  <si>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</si>
  <si>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</si>
  <si>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</si>
  <si>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</si>
  <si>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</si>
  <si>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</si>
  <si>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</si>
  <si>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</si>
  <si>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</si>
  <si>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</si>
  <si>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</si>
  <si>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</si>
  <si>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</si>
  <si>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</si>
  <si>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</si>
  <si>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</si>
  <si>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</si>
  <si>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</si>
  <si>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</si>
  <si>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</si>
  <si>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</si>
  <si>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</si>
  <si>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</si>
  <si>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</si>
  <si>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</si>
  <si>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</si>
  <si>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</si>
  <si>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</si>
  <si>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</si>
  <si>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</si>
  <si>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</si>
  <si>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</si>
  <si>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</si>
  <si>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</si>
  <si>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</si>
  <si>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</si>
  <si>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</si>
  <si>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</si>
  <si>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</si>
  <si>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</si>
  <si>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</si>
  <si>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</si>
  <si>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</si>
  <si>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</si>
  <si>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</si>
  <si>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</si>
  <si>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</si>
  <si>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</si>
  <si>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</si>
  <si>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</si>
  <si>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</si>
  <si>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</si>
  <si>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</si>
  <si>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</si>
  <si>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</si>
  <si>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</si>
  <si>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</si>
  <si>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</si>
  <si>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</si>
  <si>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</si>
  <si>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</si>
  <si>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</si>
  <si>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</si>
  <si>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</si>
  <si>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</si>
  <si>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</si>
  <si>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</si>
  <si>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</si>
  <si>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</si>
  <si>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</si>
  <si>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</si>
  <si>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</si>
  <si>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</si>
  <si>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</si>
  <si>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</si>
  <si>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</si>
  <si>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</si>
  <si>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</si>
  <si>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</si>
  <si>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</si>
  <si>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</si>
  <si>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</si>
  <si>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</si>
  <si>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</si>
  <si>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</si>
  <si>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</si>
  <si>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</si>
  <si>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</si>
  <si>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</si>
  <si>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</si>
  <si>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</si>
  <si>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</si>
  <si>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</si>
  <si>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</si>
  <si>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</si>
  <si>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</si>
  <si>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</si>
  <si>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</si>
  <si>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</si>
  <si>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</si>
  <si>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</si>
  <si>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</si>
  <si>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</si>
  <si>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</si>
  <si>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</si>
  <si>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</si>
  <si>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</si>
  <si>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</si>
  <si>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</si>
  <si>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</si>
  <si>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</si>
  <si>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</si>
  <si>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</si>
  <si>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</si>
  <si>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</si>
  <si>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</si>
  <si>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</si>
  <si>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</si>
  <si>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</si>
  <si>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</si>
  <si>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</si>
  <si>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</si>
  <si>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</si>
  <si>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</si>
  <si>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</si>
  <si>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</si>
  <si>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</si>
  <si>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</si>
  <si>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</si>
  <si>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</si>
  <si>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</si>
  <si>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</si>
  <si>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</si>
  <si>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</si>
  <si>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</si>
  <si>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</si>
  <si>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</si>
  <si>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</si>
  <si>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</si>
  <si>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</si>
  <si>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</si>
  <si>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</si>
  <si>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</si>
  <si>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</si>
  <si>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</si>
  <si>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</si>
  <si>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</si>
  <si>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</si>
  <si>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</si>
  <si>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</si>
  <si>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</si>
  <si>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</si>
  <si>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</si>
  <si>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</si>
  <si>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</si>
  <si>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</si>
  <si>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</si>
  <si>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</si>
  <si>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</si>
  <si>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</si>
  <si>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</si>
  <si>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</si>
  <si>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</si>
  <si>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</si>
  <si>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</si>
  <si>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</si>
  <si>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</si>
  <si>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</si>
  <si>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</si>
  <si>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</si>
  <si>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</si>
  <si>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</si>
  <si>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</si>
  <si>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</si>
  <si>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</si>
  <si>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</si>
  <si>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</si>
  <si>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</si>
  <si>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</si>
  <si>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</si>
  <si>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</si>
  <si>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</si>
  <si>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</si>
  <si>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</si>
  <si>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</si>
  <si>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</si>
  <si>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</si>
  <si>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</si>
  <si>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</si>
  <si>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</si>
  <si>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</si>
  <si>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</si>
  <si>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</si>
  <si>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</si>
  <si>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</si>
  <si>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</si>
  <si>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</si>
  <si>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</si>
  <si>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</si>
  <si>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</si>
  <si>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</si>
  <si>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</si>
  <si>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</si>
  <si>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</si>
  <si>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</si>
  <si>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</si>
  <si>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</si>
  <si>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</si>
  <si>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</si>
  <si>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</si>
  <si>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</si>
  <si>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</si>
  <si>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</si>
  <si>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</si>
  <si>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</si>
  <si>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</si>
  <si>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</si>
  <si>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</si>
  <si>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</si>
  <si>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</si>
  <si>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</si>
  <si>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</si>
  <si>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</si>
  <si>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</si>
  <si>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</si>
  <si>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</si>
  <si>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</si>
  <si>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</si>
  <si>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</si>
  <si>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</si>
  <si>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</si>
  <si>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</si>
  <si>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</si>
  <si>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</si>
  <si>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</si>
  <si>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</si>
  <si>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</si>
  <si>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</si>
  <si>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</si>
  <si>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</si>
  <si>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</si>
  <si>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</si>
  <si>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</si>
  <si>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</si>
  <si>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</si>
  <si>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</si>
  <si>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</si>
  <si>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</si>
  <si>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</si>
  <si>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</si>
  <si>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</si>
  <si>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</si>
  <si>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</si>
  <si>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</si>
  <si>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</si>
  <si>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</si>
  <si>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</si>
  <si>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</si>
  <si>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</si>
  <si>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</si>
  <si>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</si>
  <si>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</si>
  <si>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</si>
  <si>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</si>
  <si>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</si>
  <si>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</si>
  <si>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</si>
  <si>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</si>
  <si>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</si>
  <si>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</si>
  <si>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</si>
  <si>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</si>
  <si>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</si>
  <si>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</si>
  <si>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</si>
  <si>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</si>
  <si>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</si>
  <si>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</si>
  <si>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</si>
  <si>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</si>
  <si>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</si>
  <si>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</si>
  <si>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</si>
  <si>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</si>
  <si>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</si>
  <si>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</si>
  <si>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</si>
  <si>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</si>
  <si>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</si>
  <si>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</si>
  <si>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</si>
  <si>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</si>
  <si>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</si>
  <si>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</si>
  <si>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</si>
  <si>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</si>
  <si>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</si>
  <si>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</si>
  <si>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</si>
  <si>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</si>
  <si>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</si>
  <si>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</si>
  <si>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</si>
  <si>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</si>
  <si>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</si>
  <si>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</si>
  <si>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</si>
  <si>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</si>
  <si>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</si>
  <si>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</si>
  <si>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</si>
  <si>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</si>
  <si>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</si>
  <si>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</si>
  <si>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</si>
  <si>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</si>
  <si>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</si>
  <si>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</si>
  <si>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</si>
  <si>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</si>
  <si>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</si>
  <si>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</si>
  <si>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</si>
  <si>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</si>
  <si>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</si>
  <si>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</si>
  <si>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</si>
  <si>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</si>
  <si>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</si>
  <si>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</si>
  <si>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</si>
  <si>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</si>
  <si>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</si>
  <si>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</si>
  <si>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</si>
  <si>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</si>
  <si>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</si>
  <si>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</si>
  <si>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</si>
  <si>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</si>
  <si>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</si>
  <si>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</si>
  <si>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</si>
  <si>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</si>
  <si>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</si>
  <si>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</si>
  <si>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</si>
  <si>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</si>
  <si>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</si>
  <si>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</si>
  <si>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</si>
  <si>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</si>
  <si>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</si>
  <si>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</si>
  <si>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</si>
  <si>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</si>
  <si>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</si>
  <si>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</si>
  <si>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</si>
  <si>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</si>
  <si>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</si>
  <si>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</si>
  <si>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</si>
  <si>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</si>
  <si>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</si>
  <si>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</si>
  <si>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</si>
  <si>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</si>
  <si>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</si>
  <si>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</si>
  <si>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</si>
  <si>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</si>
  <si>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</si>
  <si>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</si>
  <si>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</si>
  <si>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</si>
  <si>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</si>
  <si>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</si>
  <si>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</si>
  <si>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</si>
  <si>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</si>
  <si>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</si>
  <si>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</si>
  <si>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</si>
  <si>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</si>
  <si>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</si>
  <si>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</si>
  <si>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</si>
  <si>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</si>
  <si>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</si>
  <si>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</si>
  <si>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</si>
  <si>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</si>
  <si>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</si>
  <si>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</si>
  <si>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</si>
  <si>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</si>
  <si>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</si>
  <si>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</si>
  <si>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</si>
  <si>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</si>
  <si>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</si>
  <si>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</si>
  <si>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</si>
  <si>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</si>
  <si>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</si>
  <si>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</si>
  <si>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</si>
  <si>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</si>
  <si>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</si>
  <si>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</si>
  <si>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</si>
  <si>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</si>
  <si>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</si>
  <si>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</si>
  <si>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</si>
  <si>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</si>
  <si>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</si>
  <si>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</si>
  <si>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</si>
  <si>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</si>
  <si>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</si>
  <si>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</si>
  <si>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</si>
  <si>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</si>
  <si>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</si>
  <si>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</si>
  <si>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</si>
  <si>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</si>
  <si>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</si>
  <si>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</si>
  <si>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</si>
  <si>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</si>
  <si>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</si>
  <si>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</si>
  <si>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</si>
  <si>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</si>
  <si>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</si>
  <si>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</si>
  <si>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</si>
  <si>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</si>
  <si>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</si>
  <si>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</si>
  <si>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</si>
  <si>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</si>
  <si>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</si>
  <si>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</si>
  <si>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</si>
  <si>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</si>
  <si>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</si>
  <si>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</si>
  <si>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</si>
  <si>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</si>
  <si>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</si>
  <si>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</si>
  <si>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</si>
  <si>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</si>
  <si>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</si>
  <si>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</si>
  <si>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</si>
  <si>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</si>
  <si>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</si>
  <si>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</si>
  <si>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</si>
  <si>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</si>
  <si>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</si>
  <si>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</si>
  <si>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</si>
  <si>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</si>
  <si>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</si>
  <si>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</si>
  <si>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</si>
  <si>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</si>
  <si>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</si>
  <si>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</si>
  <si>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</si>
  <si>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</si>
  <si>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</si>
  <si>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</si>
  <si>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</si>
  <si>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</si>
  <si>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</si>
  <si>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</si>
  <si>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</si>
  <si>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</si>
  <si>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</si>
  <si>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</si>
  <si>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</si>
  <si>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</si>
  <si>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</si>
  <si>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</si>
  <si>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</si>
  <si>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</si>
  <si>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</si>
  <si>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</si>
  <si>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</si>
  <si>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</si>
  <si>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</si>
  <si>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</si>
  <si>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</si>
  <si>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</si>
  <si>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</si>
  <si>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</si>
  <si>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</si>
  <si>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</si>
  <si>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</si>
  <si>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</si>
  <si>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</si>
  <si>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</si>
  <si>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</si>
  <si>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</si>
  <si>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</si>
  <si>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</si>
  <si>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</si>
  <si>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</si>
  <si>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</si>
  <si>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</si>
  <si>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</si>
  <si>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</si>
  <si>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</si>
  <si>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</si>
  <si>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</si>
  <si>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</si>
  <si>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</si>
  <si>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</si>
  <si>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</si>
  <si>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</si>
  <si>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</si>
  <si>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</si>
  <si>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</si>
  <si>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</si>
  <si>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</si>
  <si>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</si>
  <si>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</si>
  <si>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</si>
  <si>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</si>
  <si>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</si>
  <si>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</si>
  <si>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</si>
  <si>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</si>
  <si>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</si>
  <si>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</si>
  <si>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</si>
  <si>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</si>
  <si>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</si>
  <si>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</si>
  <si>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</si>
  <si>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</si>
  <si>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</si>
  <si>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</si>
  <si>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</si>
  <si>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</si>
  <si>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</si>
  <si>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</si>
  <si>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</si>
  <si>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</si>
  <si>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</si>
  <si>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</si>
  <si>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</si>
  <si>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</si>
  <si>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</si>
  <si>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</si>
  <si>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</si>
  <si>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</si>
  <si>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</si>
  <si>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</si>
  <si>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</si>
  <si>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</si>
  <si>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</si>
  <si>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</si>
  <si>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</si>
  <si>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</si>
  <si>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</si>
  <si>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</si>
  <si>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</si>
  <si>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</si>
  <si>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</si>
  <si>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</si>
  <si>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</si>
  <si>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</si>
  <si>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</si>
  <si>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</si>
  <si>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</si>
  <si>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</si>
  <si>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</si>
  <si>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</si>
  <si>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</si>
  <si>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</si>
  <si>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</si>
  <si>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</si>
  <si>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</si>
  <si>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</si>
  <si>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</si>
  <si>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</si>
  <si>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</si>
  <si>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</si>
  <si>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</si>
  <si>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</si>
  <si>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</si>
  <si>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</si>
  <si>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</si>
  <si>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</si>
  <si>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</si>
  <si>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</si>
  <si>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</si>
  <si>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</si>
  <si>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</si>
  <si>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</si>
  <si>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</si>
  <si>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</si>
  <si>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</si>
  <si>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</si>
  <si>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</si>
  <si>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</si>
  <si>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</si>
  <si>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</si>
  <si>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</si>
  <si>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</si>
  <si>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</si>
  <si>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</si>
  <si>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</si>
  <si>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</si>
  <si>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</si>
  <si>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</si>
  <si>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</si>
  <si>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</si>
  <si>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</si>
  <si>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</si>
  <si>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</si>
  <si>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</si>
  <si>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</si>
  <si>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</si>
  <si>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</si>
  <si>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</si>
  <si>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</si>
  <si>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</si>
  <si>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</si>
  <si>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</si>
  <si>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</si>
  <si>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</si>
  <si>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</si>
  <si>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</si>
  <si>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</si>
  <si>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</si>
  <si>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</si>
  <si>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</si>
  <si>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</si>
  <si>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</si>
  <si>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</si>
  <si>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</si>
  <si>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</si>
  <si>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</si>
  <si>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</si>
  <si>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</si>
  <si>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</si>
  <si>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</si>
  <si>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</si>
  <si>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</si>
  <si>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</si>
  <si>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</si>
  <si>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</si>
  <si>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</si>
  <si>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</si>
  <si>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</si>
  <si>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</si>
  <si>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</si>
  <si>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</si>
  <si>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</si>
  <si>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</si>
  <si>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</si>
  <si>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</si>
  <si>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</si>
  <si>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</si>
  <si>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</si>
  <si>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</si>
  <si>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</si>
  <si>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</si>
  <si>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</si>
  <si>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</si>
  <si>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</si>
  <si>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</si>
  <si>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</si>
  <si>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</si>
  <si>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</si>
  <si>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</si>
  <si>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</si>
  <si>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</si>
  <si>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</si>
  <si>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</si>
  <si>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</si>
  <si>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</si>
  <si>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</si>
  <si>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</si>
  <si>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</si>
  <si>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</si>
  <si>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</si>
  <si>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</si>
  <si>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</si>
  <si>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</si>
  <si>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</si>
  <si>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</si>
  <si>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</si>
  <si>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</si>
  <si>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</si>
  <si>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</si>
  <si>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</si>
  <si>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</si>
  <si>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</si>
  <si>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</si>
  <si>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</si>
  <si>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</si>
  <si>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</si>
  <si>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</si>
  <si>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</si>
  <si>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</si>
  <si>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</si>
  <si>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</si>
  <si>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</si>
  <si>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</si>
  <si>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</si>
  <si>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</si>
  <si>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</si>
  <si>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</si>
  <si>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</si>
  <si>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</si>
  <si>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</si>
  <si>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</si>
  <si>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</si>
  <si>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</si>
  <si>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</si>
  <si>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</si>
  <si>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</si>
  <si>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</si>
  <si>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</si>
  <si>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</si>
  <si>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</si>
  <si>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</si>
  <si>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</si>
  <si>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</si>
  <si>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</si>
  <si>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</si>
  <si>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</si>
  <si>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</si>
  <si>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</si>
  <si>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</si>
  <si>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</si>
  <si>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</si>
  <si>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</si>
  <si>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</si>
  <si>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</si>
  <si>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</si>
  <si>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</si>
  <si>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</si>
  <si>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</si>
  <si>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</si>
  <si>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</si>
  <si>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</si>
  <si>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</si>
  <si>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</si>
  <si>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</si>
  <si>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</si>
  <si>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</si>
  <si>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</si>
  <si>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</si>
  <si>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</si>
  <si>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</si>
  <si>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</si>
  <si>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</si>
  <si>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</si>
  <si>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</si>
  <si>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</si>
  <si>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</si>
  <si>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</si>
  <si>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</si>
  <si>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</si>
  <si>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</si>
  <si>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</si>
  <si>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</si>
  <si>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</si>
  <si>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</si>
  <si>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</si>
  <si>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</si>
  <si>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</si>
  <si>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</si>
  <si>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</si>
  <si>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</si>
  <si>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</si>
  <si>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</si>
  <si>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</si>
  <si>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</si>
  <si>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</si>
  <si>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</si>
  <si>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</si>
  <si>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</si>
  <si>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</si>
  <si>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</si>
  <si>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</si>
  <si>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</si>
  <si>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</si>
  <si>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</si>
  <si>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</si>
  <si>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</si>
  <si>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</si>
  <si>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</si>
  <si>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</si>
  <si>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</si>
  <si>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</si>
  <si>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</si>
  <si>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</si>
  <si>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</si>
  <si>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</si>
  <si>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</si>
  <si>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</si>
  <si>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</si>
  <si>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</si>
  <si>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</si>
  <si>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</si>
  <si>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</si>
  <si>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</si>
  <si>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</si>
  <si>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</si>
  <si>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</si>
  <si>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</si>
  <si>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</si>
  <si>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</si>
  <si>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</si>
  <si>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</si>
  <si>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</si>
  <si>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</si>
  <si>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</si>
  <si>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</si>
  <si>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</si>
  <si>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</si>
  <si>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</si>
  <si>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</si>
  <si>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</si>
  <si>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</si>
  <si>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</si>
  <si>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</si>
  <si>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</si>
  <si>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</si>
  <si>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</si>
  <si>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</si>
  <si>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</si>
  <si>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</si>
  <si>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</si>
  <si>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</si>
  <si>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</si>
  <si>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</si>
  <si>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</si>
  <si>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</si>
  <si>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</si>
  <si>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</si>
  <si>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</si>
  <si>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</si>
  <si>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</si>
  <si>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</si>
  <si>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</si>
  <si>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</si>
  <si>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</si>
  <si>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</si>
  <si>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</si>
  <si>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</si>
  <si>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</si>
  <si>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</si>
  <si>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</si>
  <si>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</si>
  <si>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</si>
  <si>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</si>
  <si>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</si>
  <si>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</si>
  <si>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</si>
  <si>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</si>
  <si>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</si>
  <si>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</si>
  <si>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</si>
  <si>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</si>
  <si>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</si>
  <si>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</si>
  <si>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</si>
  <si>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</si>
  <si>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</si>
  <si>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</si>
  <si>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</si>
  <si>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</si>
  <si>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</si>
  <si>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</si>
  <si>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</si>
  <si>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</si>
  <si>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</si>
  <si>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</si>
  <si>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</si>
  <si>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</si>
  <si>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</si>
  <si>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</si>
  <si>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</si>
  <si>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</si>
  <si>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</si>
  <si>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</si>
  <si>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</si>
  <si>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</si>
  <si>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</si>
  <si>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</si>
  <si>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</si>
  <si>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</si>
  <si>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</si>
  <si>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</si>
  <si>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</si>
  <si>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</si>
  <si>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</si>
  <si>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</si>
  <si>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</si>
  <si>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</si>
  <si>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</si>
  <si>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</si>
  <si>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</si>
  <si>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</si>
  <si>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</si>
  <si>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</si>
  <si>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</si>
  <si>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</si>
  <si>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</si>
  <si>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</si>
  <si>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</si>
  <si>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</si>
  <si>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</si>
  <si>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</si>
  <si>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</si>
  <si>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</si>
  <si>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</si>
  <si>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</si>
  <si>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</si>
  <si>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</si>
  <si>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</si>
  <si>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</si>
  <si>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</si>
  <si>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</si>
  <si>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</si>
  <si>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</si>
  <si>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</si>
  <si>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</si>
  <si>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</si>
  <si>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</si>
  <si>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</si>
  <si>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</si>
  <si>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</si>
  <si>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</si>
  <si>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</si>
  <si>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</si>
  <si>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</si>
  <si>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</si>
  <si>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</si>
  <si>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</si>
  <si>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</si>
  <si>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</si>
  <si>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</si>
  <si>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</si>
  <si>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</si>
  <si>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</si>
  <si>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</si>
  <si>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</si>
  <si>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</si>
  <si>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</si>
  <si>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</si>
  <si>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</si>
  <si>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</si>
  <si>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</si>
  <si>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</si>
  <si>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</si>
  <si>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</si>
  <si>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</si>
  <si>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</si>
  <si>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</si>
  <si>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</si>
  <si>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</si>
  <si>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</si>
  <si>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</si>
  <si>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</si>
  <si>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</si>
  <si>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</si>
  <si>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</si>
  <si>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</si>
  <si>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</si>
  <si>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</si>
  <si>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</si>
  <si>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</si>
  <si>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</si>
  <si>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</si>
  <si>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</si>
  <si>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</si>
  <si>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</si>
  <si>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</si>
  <si>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</si>
  <si>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</si>
  <si>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</si>
  <si>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</si>
  <si>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</si>
  <si>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</si>
  <si>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</si>
  <si>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</si>
  <si>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</si>
  <si>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</si>
  <si>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</si>
  <si>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</si>
  <si>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</si>
  <si>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</si>
  <si>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</si>
  <si>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</si>
  <si>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</si>
  <si>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</si>
  <si>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</si>
  <si>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</si>
  <si>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</si>
  <si>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</si>
  <si>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</si>
  <si>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</si>
  <si>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</si>
  <si>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</si>
  <si>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</si>
  <si>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</si>
  <si>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</si>
  <si>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</si>
  <si>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</si>
  <si>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</si>
  <si>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</si>
  <si>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</si>
  <si>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</si>
  <si>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</si>
  <si>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</si>
  <si>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</si>
  <si>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</si>
  <si>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</si>
  <si>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</si>
  <si>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</si>
  <si>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</si>
  <si>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</si>
  <si>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</si>
  <si>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</si>
  <si>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</si>
  <si>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</si>
  <si>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</si>
  <si>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</si>
  <si>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</si>
  <si>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</si>
  <si>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</si>
  <si>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</si>
  <si>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</si>
  <si>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</si>
  <si>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</si>
  <si>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</si>
  <si>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</si>
  <si>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</si>
  <si>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</si>
  <si>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</si>
  <si>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</si>
  <si>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</si>
  <si>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</si>
  <si>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</si>
  <si>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</si>
  <si>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</si>
  <si>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</si>
  <si>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</si>
  <si>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</si>
  <si>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</si>
  <si>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</si>
  <si>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</si>
  <si>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</si>
  <si>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</si>
  <si>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</si>
  <si>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</si>
  <si>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</si>
  <si>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</si>
  <si>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</si>
  <si>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</si>
  <si>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</si>
  <si>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</si>
  <si>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</si>
  <si>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</si>
  <si>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</si>
  <si>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</si>
  <si>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</si>
  <si>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</si>
  <si>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</si>
  <si>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</si>
  <si>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</si>
  <si>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</si>
  <si>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</si>
  <si>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</si>
  <si>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</si>
  <si>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</si>
  <si>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</si>
  <si>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</si>
  <si>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</si>
  <si>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</si>
  <si>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</si>
  <si>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</si>
  <si>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</si>
  <si>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</si>
  <si>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</si>
  <si>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</si>
  <si>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</si>
  <si>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</si>
  <si>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</si>
  <si>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</si>
  <si>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</si>
  <si>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</si>
  <si>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</si>
  <si>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</si>
  <si>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</si>
  <si>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</si>
  <si>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</si>
  <si>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</si>
  <si>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</si>
  <si>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</si>
  <si>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</si>
  <si>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</si>
  <si>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</si>
  <si>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</si>
  <si>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</si>
  <si>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</si>
  <si>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</si>
  <si>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</si>
  <si>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</si>
  <si>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</si>
  <si>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</si>
  <si>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</si>
  <si>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</si>
  <si>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</si>
  <si>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</si>
  <si>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</si>
  <si>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</si>
  <si>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</si>
  <si>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</si>
  <si>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</si>
  <si>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</si>
  <si>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</si>
  <si>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</si>
  <si>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</si>
  <si>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</si>
  <si>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</si>
  <si>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</si>
  <si>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</si>
  <si>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</si>
  <si>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</si>
  <si>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</si>
  <si>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</si>
  <si>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</si>
  <si>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</si>
  <si>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</si>
  <si>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</si>
  <si>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</si>
  <si>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</si>
  <si>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</si>
  <si>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</si>
  <si>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</si>
  <si>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</si>
  <si>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</si>
  <si>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</si>
  <si>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</si>
  <si>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</si>
  <si>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</si>
  <si>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</si>
  <si>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</si>
  <si>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</si>
  <si>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</si>
  <si>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</si>
  <si>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</si>
  <si>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</si>
  <si>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</si>
  <si>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</si>
  <si>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</si>
  <si>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</si>
  <si>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</si>
  <si>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</si>
  <si>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</si>
  <si>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</si>
  <si>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</si>
  <si>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</si>
  <si>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</si>
  <si>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</si>
  <si>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</si>
  <si>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</si>
  <si>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</si>
  <si>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</si>
  <si>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</si>
  <si>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</si>
  <si>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</si>
  <si>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</si>
  <si>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</si>
  <si>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</si>
  <si>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</si>
  <si>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</si>
  <si>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</si>
  <si>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</si>
  <si>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</si>
  <si>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</si>
  <si>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</si>
  <si>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</si>
  <si>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</si>
  <si>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</si>
  <si>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</si>
  <si>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</si>
  <si>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</si>
  <si>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</si>
  <si>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</si>
  <si>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</si>
  <si>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</si>
  <si>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</si>
  <si>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</si>
  <si>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</si>
  <si>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</si>
  <si>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</si>
  <si>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</si>
  <si>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</si>
  <si>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</si>
  <si>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</si>
  <si>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</si>
  <si>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</si>
  <si>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</si>
  <si>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</si>
  <si>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</si>
  <si>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</si>
  <si>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</si>
  <si>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</si>
  <si>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</si>
  <si>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</si>
  <si>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</si>
  <si>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</si>
  <si>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</si>
  <si>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</si>
  <si>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</si>
  <si>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</si>
  <si>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</si>
  <si>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</si>
  <si>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</si>
  <si>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</si>
  <si>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</si>
  <si>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</si>
  <si>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</si>
  <si>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</si>
  <si>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</si>
  <si>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</si>
  <si>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</si>
  <si>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</si>
  <si>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</si>
  <si>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</si>
  <si>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</si>
  <si>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</si>
  <si>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</si>
  <si>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</si>
  <si>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</si>
  <si>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</si>
  <si>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</si>
  <si>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</si>
  <si>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</si>
  <si>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</si>
  <si>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</si>
  <si>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</si>
  <si>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</si>
  <si>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</si>
  <si>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</si>
  <si>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</si>
  <si>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</si>
  <si>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</si>
  <si>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</si>
  <si>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</si>
  <si>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</si>
  <si>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</si>
  <si>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</si>
  <si>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</si>
  <si>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</si>
  <si>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</si>
  <si>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</si>
  <si>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</si>
  <si>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</si>
  <si>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</si>
  <si>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</si>
  <si>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</si>
  <si>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</si>
  <si>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</si>
  <si>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</si>
  <si>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</si>
  <si>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</si>
  <si>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</si>
  <si>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</si>
  <si>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</si>
  <si>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</si>
  <si>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</si>
  <si>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</si>
  <si>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</si>
  <si>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</si>
  <si>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</si>
  <si>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</si>
  <si>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</si>
  <si>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</si>
  <si>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</si>
  <si>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</si>
  <si>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</si>
  <si>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</si>
  <si>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</si>
  <si>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</si>
  <si>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</si>
  <si>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</si>
  <si>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</si>
  <si>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</si>
  <si>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</si>
  <si>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</si>
  <si>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</si>
  <si>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</si>
  <si>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</si>
  <si>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</si>
  <si>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</si>
  <si>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</si>
  <si>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</si>
  <si>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</si>
  <si>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</si>
  <si>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</si>
  <si>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</si>
  <si>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</si>
  <si>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</si>
  <si>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</si>
  <si>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</si>
  <si>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</si>
  <si>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</si>
  <si>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</si>
  <si>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</si>
  <si>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</si>
  <si>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</si>
  <si>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</si>
  <si>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</si>
  <si>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</si>
  <si>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</si>
  <si>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</si>
  <si>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</si>
  <si>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</si>
  <si>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</si>
  <si>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</si>
  <si>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</si>
  <si>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</si>
  <si>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</si>
  <si>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</si>
  <si>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</si>
  <si>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</si>
  <si>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</si>
  <si>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</si>
  <si>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</si>
  <si>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</si>
  <si>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</si>
  <si>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</si>
  <si>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</si>
  <si>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</si>
  <si>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</si>
  <si>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</si>
  <si>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</si>
  <si>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</si>
  <si>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</si>
  <si>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</si>
  <si>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</si>
  <si>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</si>
  <si>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</si>
  <si>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</si>
  <si>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</si>
  <si>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</si>
  <si>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</si>
  <si>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</si>
  <si>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</si>
  <si>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</si>
  <si>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</si>
  <si>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</si>
  <si>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</si>
  <si>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</si>
  <si>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</si>
  <si>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</si>
  <si>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</si>
  <si>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</si>
  <si>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</si>
  <si>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</si>
  <si>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</si>
  <si>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</si>
  <si>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</si>
  <si>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</si>
  <si>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</si>
  <si>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</si>
  <si>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</si>
  <si>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</si>
  <si>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</si>
  <si>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</si>
  <si>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</si>
  <si>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</si>
  <si>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</si>
  <si>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</si>
  <si>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</si>
  <si>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</si>
  <si>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</si>
  <si>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</si>
  <si>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</si>
  <si>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</si>
  <si>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</si>
  <si>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</si>
  <si>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</si>
  <si>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</si>
  <si>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</si>
  <si>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</si>
  <si>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</si>
  <si>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</si>
  <si>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</si>
  <si>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</si>
  <si>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</si>
  <si>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</si>
  <si>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</si>
  <si>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</si>
  <si>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</si>
  <si>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</si>
  <si>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</si>
  <si>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</si>
  <si>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</si>
  <si>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</si>
  <si>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</si>
  <si>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</si>
  <si>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</si>
  <si>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</si>
  <si>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</si>
  <si>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</si>
  <si>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</si>
  <si>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</si>
  <si>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</si>
  <si>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</si>
  <si>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</si>
  <si>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</si>
  <si>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</si>
  <si>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</si>
  <si>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</si>
  <si>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</si>
  <si>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</si>
  <si>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</si>
  <si>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</si>
  <si>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</si>
  <si>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</si>
  <si>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</si>
  <si>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</si>
  <si>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</si>
  <si>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</si>
  <si>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</si>
  <si>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</si>
  <si>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</si>
  <si>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</si>
  <si>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</si>
  <si>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</si>
  <si>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</si>
  <si>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</si>
  <si>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</si>
  <si>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</si>
  <si>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</si>
  <si>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</si>
  <si>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</si>
  <si>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</si>
  <si>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</si>
  <si>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</si>
  <si>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</si>
  <si>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</si>
  <si>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</si>
  <si>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</si>
  <si>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</si>
  <si>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</si>
  <si>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</si>
  <si>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</si>
  <si>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</si>
  <si>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</si>
  <si>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</si>
  <si>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</si>
  <si>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</si>
  <si>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</si>
  <si>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</si>
  <si>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</si>
  <si>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</si>
  <si>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</si>
  <si>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</si>
  <si>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</si>
  <si>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</si>
  <si>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</si>
  <si>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</si>
  <si>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</si>
  <si>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</si>
  <si>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</si>
  <si>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</si>
  <si>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</si>
  <si>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</si>
  <si>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</si>
  <si>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</si>
  <si>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</si>
  <si>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</si>
  <si>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</si>
  <si>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</si>
  <si>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</si>
  <si>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</si>
  <si>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</si>
  <si>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</si>
  <si>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</si>
  <si>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</si>
  <si>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</si>
  <si>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</si>
  <si>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</si>
  <si>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</si>
  <si>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</si>
  <si>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</si>
  <si>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</si>
  <si>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</si>
  <si>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</si>
  <si>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</si>
  <si>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</si>
  <si>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</si>
  <si>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</si>
  <si>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</si>
  <si>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</si>
  <si>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</si>
  <si>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</si>
  <si>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</si>
  <si>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</si>
  <si>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</si>
  <si>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</si>
  <si>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</si>
  <si>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</si>
  <si>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</si>
  <si>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</si>
  <si>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</si>
  <si>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</si>
  <si>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</si>
  <si>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</si>
  <si>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</si>
  <si>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</si>
  <si>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</si>
  <si>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</si>
  <si>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</si>
  <si>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</si>
  <si>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</si>
  <si>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</si>
  <si>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</si>
  <si>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</si>
  <si>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</si>
  <si>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</si>
  <si>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</si>
  <si>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</si>
  <si>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</si>
  <si>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</si>
  <si>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</si>
  <si>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</si>
  <si>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</si>
  <si>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</si>
  <si>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</si>
  <si>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</si>
  <si>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</si>
  <si>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</si>
  <si>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</si>
  <si>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</si>
  <si>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</si>
  <si>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</si>
  <si>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</si>
  <si>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</si>
  <si>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</si>
  <si>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</si>
  <si>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</si>
  <si>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</si>
  <si>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</si>
  <si>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</si>
  <si>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</si>
  <si>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</si>
  <si>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</si>
  <si>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</si>
  <si>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</si>
  <si>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</si>
  <si>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</si>
  <si>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</si>
  <si>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</si>
  <si>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</si>
  <si>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</si>
  <si>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</si>
  <si>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</si>
  <si>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</si>
  <si>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</si>
  <si>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</si>
  <si>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</si>
  <si>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</si>
  <si>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</si>
  <si>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</si>
  <si>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</si>
  <si>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</si>
  <si>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</si>
  <si>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</si>
  <si>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</si>
  <si>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</si>
  <si>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</si>
  <si>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</si>
  <si>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</si>
  <si>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</si>
  <si>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</si>
  <si>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</si>
  <si>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</si>
  <si>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</si>
  <si>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</si>
  <si>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</si>
  <si>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</si>
  <si>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</si>
  <si>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</si>
  <si>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</si>
  <si>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</si>
  <si>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</si>
  <si>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</si>
  <si>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</si>
  <si>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</si>
  <si>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</si>
  <si>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</si>
  <si>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</si>
  <si>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</si>
  <si>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</si>
  <si>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</si>
  <si>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</si>
  <si>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</si>
  <si>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</si>
  <si>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</si>
  <si>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</si>
  <si>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</si>
  <si>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</si>
  <si>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</si>
  <si>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</si>
  <si>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</si>
  <si>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</si>
  <si>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</si>
  <si>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</si>
  <si>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</si>
  <si>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</si>
  <si>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</si>
  <si>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</si>
  <si>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</si>
  <si>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</si>
  <si>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</si>
  <si>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</si>
  <si>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</si>
  <si>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</si>
  <si>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</si>
  <si>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</si>
  <si>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</si>
  <si>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</si>
  <si>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</si>
  <si>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</si>
  <si>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</si>
  <si>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</si>
  <si>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</si>
  <si>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</si>
  <si>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</si>
  <si>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</si>
  <si>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</si>
  <si>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</si>
  <si>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</si>
  <si>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</si>
  <si>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</si>
  <si>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</si>
  <si>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</si>
  <si>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</si>
  <si>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</si>
  <si>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</si>
  <si>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</si>
  <si>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</si>
  <si>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</si>
  <si>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</si>
  <si>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</si>
  <si>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</si>
  <si>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</si>
  <si>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</si>
  <si>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</si>
  <si>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</si>
  <si>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</si>
  <si>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</si>
  <si>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</si>
  <si>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</si>
  <si>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</si>
  <si>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</si>
  <si>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</si>
  <si>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</si>
  <si>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</si>
  <si>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</si>
  <si>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</si>
  <si>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</si>
  <si>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</si>
  <si>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</si>
  <si>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</si>
  <si>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</si>
  <si>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</si>
  <si>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</si>
  <si>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</si>
  <si>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</si>
  <si>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</si>
  <si>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</si>
  <si>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</si>
  <si>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</si>
  <si>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</si>
  <si>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</si>
  <si>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</si>
  <si>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</si>
  <si>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</si>
  <si>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</si>
  <si>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</si>
  <si>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</si>
  <si>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</si>
  <si>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</si>
  <si>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</si>
  <si>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</si>
  <si>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</si>
  <si>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</si>
  <si>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</si>
  <si>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</si>
  <si>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</si>
  <si>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</si>
  <si>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</si>
  <si>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</si>
  <si>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</si>
  <si>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</si>
  <si>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</si>
  <si>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</si>
  <si>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</si>
  <si>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</si>
  <si>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</si>
  <si>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</si>
  <si>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</si>
  <si>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</si>
  <si>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</si>
  <si>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</si>
  <si>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</si>
  <si>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</si>
  <si>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</si>
  <si>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</si>
  <si>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</si>
  <si>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</si>
  <si>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</si>
  <si>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</si>
  <si>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</si>
  <si>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</si>
  <si>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</si>
  <si>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</si>
  <si>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</si>
  <si>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</si>
  <si>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</si>
  <si>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</si>
  <si>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</si>
  <si>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</si>
  <si>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</si>
  <si>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</si>
  <si>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</si>
  <si>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</si>
  <si>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</si>
  <si>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</si>
  <si>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</si>
  <si>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</si>
  <si>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</si>
  <si>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</si>
  <si>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</si>
  <si>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</si>
  <si>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</si>
  <si>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</si>
  <si>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</si>
  <si>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</si>
  <si>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</si>
  <si>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</si>
  <si>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</si>
  <si>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</si>
  <si>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</si>
  <si>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</si>
  <si>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</si>
  <si>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</si>
  <si>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</si>
  <si>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</si>
  <si>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</si>
  <si>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</si>
  <si>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</si>
  <si>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</si>
  <si>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</si>
  <si>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</si>
  <si>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</si>
  <si>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</si>
  <si>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</si>
  <si>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</si>
  <si>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</si>
  <si>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</si>
  <si>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</si>
  <si>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</si>
  <si>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</si>
  <si>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</si>
  <si>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</si>
  <si>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</si>
  <si>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</si>
  <si>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</si>
  <si>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</si>
  <si>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</si>
  <si>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</si>
  <si>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</si>
  <si>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</si>
  <si>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</si>
  <si>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</si>
  <si>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</si>
  <si>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</si>
  <si>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</si>
  <si>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</si>
  <si>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</si>
  <si>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</si>
  <si>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</si>
  <si>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</si>
  <si>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</si>
  <si>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</si>
  <si>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</si>
  <si>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</si>
  <si>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</si>
  <si>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</si>
  <si>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</si>
  <si>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</si>
  <si>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</si>
  <si>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</si>
  <si>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</si>
  <si>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</si>
  <si>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</si>
  <si>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</si>
  <si>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</si>
  <si>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</si>
  <si>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</si>
  <si>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</si>
  <si>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</si>
  <si>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</si>
  <si>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</si>
  <si>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</si>
  <si>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</si>
  <si>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</si>
  <si>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</si>
  <si>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</si>
  <si>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</si>
  <si>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</si>
  <si>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</si>
  <si>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</si>
  <si>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</si>
  <si>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</si>
  <si>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</si>
  <si>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</si>
  <si>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</si>
  <si>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</si>
  <si>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</si>
  <si>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</si>
  <si>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</si>
  <si>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</si>
  <si>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</si>
  <si>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</si>
  <si>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</si>
  <si>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</si>
  <si>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</si>
  <si>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</si>
  <si>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</si>
  <si>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</si>
  <si>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</si>
  <si>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</si>
  <si>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</si>
  <si>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</si>
  <si>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</si>
  <si>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</si>
  <si>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</si>
  <si>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</si>
  <si>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</si>
  <si>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</si>
  <si>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</si>
  <si>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</si>
  <si>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</si>
  <si>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</si>
  <si>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</si>
  <si>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</si>
  <si>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</si>
  <si>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</si>
  <si>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</si>
  <si>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</si>
  <si>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</si>
  <si>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</si>
  <si>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</si>
  <si>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</si>
  <si>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</si>
  <si>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</si>
  <si>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</si>
  <si>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</si>
  <si>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</si>
  <si>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</si>
  <si>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</si>
  <si>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</si>
  <si>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</si>
  <si>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</si>
  <si>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</si>
  <si>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</si>
  <si>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</si>
  <si>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</si>
  <si>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</si>
  <si>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</si>
  <si>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</si>
  <si>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</si>
  <si>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</si>
  <si>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</si>
  <si>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</si>
  <si>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</si>
  <si>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</si>
  <si>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</si>
  <si>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</si>
  <si>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</si>
  <si>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</si>
  <si>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</si>
  <si>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</si>
  <si>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</si>
  <si>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</si>
  <si>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</si>
  <si>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</si>
  <si>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</si>
  <si>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</si>
  <si>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</si>
  <si>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</si>
  <si>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</si>
  <si>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</si>
  <si>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</si>
  <si>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</si>
  <si>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</si>
  <si>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</si>
  <si>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</si>
  <si>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</si>
  <si>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</si>
  <si>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</si>
  <si>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</si>
  <si>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</si>
  <si>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</si>
  <si>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</si>
  <si>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</si>
  <si>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</si>
  <si>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</si>
  <si>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</si>
  <si>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</si>
  <si>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</si>
  <si>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</si>
  <si>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</si>
  <si>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</si>
  <si>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</si>
  <si>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</si>
  <si>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</si>
  <si>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</si>
  <si>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</si>
  <si>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</si>
  <si>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</si>
  <si>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</si>
  <si>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</si>
  <si>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</si>
  <si>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</si>
  <si>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</si>
  <si>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</si>
  <si>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</si>
  <si>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</si>
  <si>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</si>
  <si>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</si>
  <si>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</si>
  <si>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</si>
  <si>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</si>
  <si>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</si>
  <si>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</si>
  <si>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</si>
  <si>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</si>
  <si>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</si>
  <si>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</si>
  <si>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</si>
  <si>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</si>
  <si>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</si>
  <si>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</si>
  <si>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</si>
  <si>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</si>
  <si>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</si>
  <si>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</si>
  <si>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</si>
  <si>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</si>
  <si>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</si>
  <si>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</si>
  <si>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</si>
  <si>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</si>
  <si>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</si>
  <si>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</si>
  <si>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</si>
  <si>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</si>
  <si>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</si>
  <si>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</si>
  <si>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</si>
  <si>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</si>
  <si>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</si>
  <si>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</si>
  <si>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</si>
  <si>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</si>
  <si>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</si>
  <si>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</si>
  <si>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</si>
  <si>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</si>
  <si>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</si>
  <si>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</si>
  <si>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</si>
  <si>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</si>
  <si>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</si>
  <si>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</si>
  <si>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</si>
  <si>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</si>
  <si>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</si>
  <si>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</si>
  <si>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</si>
  <si>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</si>
  <si>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</si>
  <si>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</si>
  <si>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</si>
  <si>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</si>
  <si>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</si>
  <si>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</si>
  <si>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</si>
  <si>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</si>
  <si>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</si>
  <si>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</si>
  <si>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</si>
  <si>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</si>
  <si>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</si>
  <si>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</si>
  <si>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</si>
  <si>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</si>
  <si>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</si>
  <si>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</si>
  <si>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</si>
  <si>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</si>
  <si>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</si>
  <si>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</si>
  <si>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</si>
  <si>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</si>
  <si>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</si>
  <si>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</si>
  <si>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</si>
  <si>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</si>
  <si>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</si>
  <si>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</si>
  <si>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</si>
  <si>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</si>
  <si>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</si>
  <si>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</si>
  <si>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</si>
  <si>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</si>
  <si>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</si>
  <si>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</si>
  <si>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</si>
  <si>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</si>
  <si>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</si>
  <si>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</si>
  <si>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</si>
  <si>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</si>
  <si>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</si>
  <si>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</si>
  <si>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</si>
  <si>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</si>
  <si>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</si>
  <si>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</si>
  <si>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</si>
  <si>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</si>
  <si>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</si>
  <si>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</si>
  <si>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</si>
  <si>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</si>
  <si>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</si>
  <si>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</si>
  <si>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</si>
  <si>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</si>
  <si>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</si>
  <si>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</si>
  <si>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</si>
  <si>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</si>
  <si>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</si>
  <si>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</si>
  <si>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</si>
  <si>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</si>
  <si>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</si>
  <si>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</si>
  <si>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</si>
  <si>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</si>
  <si>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</si>
  <si>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</si>
  <si>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</si>
  <si>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</si>
  <si>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</si>
  <si>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</si>
  <si>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</si>
  <si>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</si>
  <si>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</si>
  <si>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</si>
  <si>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</si>
  <si>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</si>
  <si>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</si>
  <si>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</si>
  <si>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</si>
  <si>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</si>
  <si>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</si>
  <si>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</si>
  <si>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</si>
  <si>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</si>
  <si>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</si>
  <si>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</si>
  <si>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</si>
  <si>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</si>
  <si>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</si>
  <si>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</si>
  <si>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</si>
  <si>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</si>
  <si>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</si>
  <si>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</si>
  <si>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</si>
  <si>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</si>
  <si>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</si>
  <si>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</si>
  <si>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</si>
  <si>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</si>
  <si>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</si>
  <si>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</si>
  <si>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</si>
  <si>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</si>
  <si>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</si>
  <si>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</si>
  <si>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</si>
  <si>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</si>
  <si>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</si>
  <si>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</si>
  <si>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</si>
  <si>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</si>
  <si>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</si>
  <si>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</si>
  <si>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</si>
  <si>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</si>
  <si>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</si>
  <si>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</si>
  <si>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</si>
  <si>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</si>
  <si>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</si>
  <si>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</si>
  <si>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</si>
  <si>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</si>
  <si>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</si>
  <si>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</si>
  <si>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</si>
  <si>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</si>
  <si>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</si>
  <si>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</si>
  <si>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</si>
  <si>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</si>
  <si>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</si>
  <si>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</si>
  <si>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</si>
  <si>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</si>
  <si>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</si>
  <si>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</si>
  <si>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</si>
  <si>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</si>
  <si>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</si>
  <si>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</si>
  <si>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</si>
  <si>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</si>
  <si>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</si>
  <si>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</si>
  <si>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</si>
  <si>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</si>
  <si>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</si>
  <si>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</si>
  <si>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</si>
  <si>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</si>
  <si>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</si>
  <si>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</si>
  <si>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</si>
  <si>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</si>
  <si>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</si>
  <si>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</si>
  <si>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</si>
  <si>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</si>
  <si>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</si>
  <si>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</si>
  <si>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</si>
  <si>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</si>
  <si>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</si>
  <si>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</si>
  <si>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</si>
  <si>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</si>
  <si>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</si>
  <si>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</si>
  <si>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</si>
  <si>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</si>
  <si>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</si>
  <si>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</si>
  <si>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</si>
  <si>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</si>
  <si>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</si>
  <si>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</si>
  <si>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</si>
  <si>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</si>
  <si>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</si>
  <si>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</si>
  <si>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</si>
  <si>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</si>
  <si>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</si>
  <si>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</si>
  <si>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</si>
  <si>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</si>
  <si>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</si>
  <si>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</si>
  <si>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</si>
  <si>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</si>
  <si>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</si>
  <si>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</si>
  <si>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</si>
  <si>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</si>
  <si>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</si>
  <si>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</si>
  <si>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</si>
  <si>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</si>
  <si>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</si>
  <si>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</si>
  <si>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</si>
  <si>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</si>
  <si>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</si>
  <si>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</si>
  <si>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</si>
  <si>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</si>
  <si>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</si>
  <si>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</si>
  <si>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</si>
  <si>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</si>
  <si>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</si>
  <si>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</si>
  <si>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</si>
  <si>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</si>
  <si>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</si>
  <si>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</si>
  <si>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</si>
  <si>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</si>
  <si>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</si>
  <si>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</si>
  <si>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</si>
  <si>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</si>
  <si>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</si>
  <si>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</si>
  <si>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</si>
  <si>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</si>
  <si>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</si>
  <si>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</si>
  <si>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</si>
  <si>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</si>
  <si>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</si>
  <si>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</si>
  <si>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</si>
  <si>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</si>
  <si>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</si>
  <si>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</si>
  <si>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</si>
  <si>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</si>
  <si>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</si>
  <si>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</si>
  <si>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</si>
  <si>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</si>
  <si>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</si>
  <si>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</si>
  <si>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</si>
  <si>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</si>
  <si>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</si>
  <si>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</si>
  <si>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</si>
  <si>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</si>
  <si>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</si>
  <si>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</si>
  <si>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</si>
  <si>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</si>
  <si>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</si>
  <si>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</si>
  <si>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</si>
  <si>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</si>
  <si>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</si>
  <si>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</si>
  <si>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</si>
  <si>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</si>
  <si>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</si>
  <si>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</si>
  <si>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</si>
  <si>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</si>
  <si>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</si>
  <si>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</si>
  <si>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</si>
  <si>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</si>
  <si>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</si>
  <si>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</si>
  <si>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</si>
  <si>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</si>
  <si>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</si>
  <si>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</si>
  <si>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</si>
  <si>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</si>
  <si>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</si>
  <si>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</si>
  <si>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</si>
  <si>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</si>
  <si>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</si>
  <si>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</si>
  <si>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</si>
  <si>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</si>
  <si>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</si>
  <si>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</si>
  <si>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</si>
  <si>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</si>
  <si>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</si>
  <si>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</si>
  <si>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</si>
  <si>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</si>
  <si>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</si>
  <si>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</si>
  <si>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</si>
  <si>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</si>
  <si>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</si>
  <si>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</si>
  <si>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</si>
  <si>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</si>
  <si>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</si>
  <si>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</si>
  <si>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</si>
  <si>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</si>
  <si>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</si>
  <si>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</si>
  <si>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</si>
  <si>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</si>
  <si>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</si>
  <si>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</si>
  <si>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</si>
  <si>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</si>
  <si>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</si>
  <si>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</si>
  <si>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</si>
  <si>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</si>
  <si>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</si>
  <si>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</si>
  <si>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</si>
  <si>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</si>
  <si>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</si>
  <si>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</si>
  <si>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</si>
  <si>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</si>
  <si>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</si>
  <si>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</si>
  <si>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</si>
  <si>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</si>
  <si>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</si>
  <si>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</si>
  <si>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</si>
  <si>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</si>
  <si>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</si>
  <si>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</si>
  <si>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</si>
  <si>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</si>
  <si>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</si>
  <si>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</si>
  <si>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</si>
  <si>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</si>
  <si>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</si>
  <si>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</si>
  <si>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</si>
  <si>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</si>
  <si>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</si>
  <si>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</si>
  <si>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</si>
  <si>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</si>
  <si>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</si>
  <si>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</si>
  <si>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</si>
  <si>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</si>
  <si>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</si>
  <si>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</si>
  <si>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</si>
  <si>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</si>
  <si>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</si>
  <si>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</si>
  <si>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</si>
  <si>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</si>
  <si>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</si>
  <si>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</si>
  <si>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</si>
  <si>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</si>
  <si>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</si>
  <si>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</si>
  <si>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</si>
  <si>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</si>
  <si>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</si>
  <si>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</si>
  <si>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</si>
  <si>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</si>
  <si>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</si>
  <si>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</si>
  <si>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</si>
  <si>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</si>
  <si>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</si>
  <si>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</si>
  <si>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</si>
  <si>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</si>
  <si>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</si>
  <si>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</si>
  <si>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</si>
  <si>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</si>
  <si>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</si>
  <si>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</si>
  <si>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</si>
  <si>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</si>
  <si>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</si>
  <si>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</si>
  <si>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</si>
  <si>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</si>
  <si>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</si>
  <si>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</si>
  <si>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</si>
  <si>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</si>
  <si>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</si>
  <si>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</si>
  <si>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</si>
  <si>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</si>
  <si>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</si>
  <si>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</si>
  <si>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</si>
  <si>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</si>
  <si>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</si>
  <si>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</si>
  <si>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</si>
  <si>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</si>
  <si>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</si>
  <si>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</si>
  <si>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</si>
  <si>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</si>
  <si>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</si>
  <si>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</si>
  <si>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</si>
  <si>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</si>
  <si>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</si>
  <si>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</si>
  <si>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</si>
  <si>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</si>
  <si>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</si>
  <si>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</si>
  <si>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</si>
  <si>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</si>
  <si>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</si>
  <si>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</si>
  <si>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</si>
  <si>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</si>
  <si>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</si>
  <si>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</si>
  <si>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</si>
  <si>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</si>
  <si>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</si>
  <si>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</si>
  <si>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</si>
  <si>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</si>
  <si>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</si>
  <si>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</si>
  <si>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</si>
  <si>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</si>
  <si>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</si>
  <si>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</si>
  <si>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</si>
  <si>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</si>
  <si>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</si>
  <si>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</si>
  <si>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</si>
  <si>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</si>
  <si>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</si>
  <si>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</si>
  <si>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</si>
  <si>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</si>
  <si>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</si>
  <si>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</si>
  <si>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</si>
  <si>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</si>
  <si>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</si>
  <si>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</si>
  <si>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</si>
  <si>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</si>
  <si>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</si>
  <si>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</si>
  <si>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</si>
  <si>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</si>
  <si>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</si>
  <si>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</si>
  <si>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</si>
  <si>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</si>
  <si>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</si>
  <si>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</si>
  <si>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</si>
  <si>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</si>
  <si>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</si>
  <si>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</si>
  <si>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</si>
  <si>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</si>
  <si>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</si>
  <si>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</si>
  <si>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</si>
  <si>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</si>
  <si>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</si>
  <si>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</si>
  <si>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</si>
  <si>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</si>
  <si>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</si>
  <si>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</si>
  <si>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</si>
  <si>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</si>
  <si>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</si>
  <si>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</si>
  <si>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</si>
  <si>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</si>
  <si>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</si>
  <si>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</si>
  <si>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</si>
  <si>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</si>
  <si>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</si>
  <si>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</si>
  <si>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</si>
  <si>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</si>
  <si>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</si>
  <si>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</si>
  <si>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</si>
  <si>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</si>
  <si>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</si>
  <si>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</si>
  <si>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</si>
  <si>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</si>
  <si>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</si>
  <si>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</si>
  <si>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</si>
  <si>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</si>
  <si>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</si>
  <si>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</si>
  <si>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</si>
  <si>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</si>
  <si>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</si>
  <si>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</si>
  <si>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</si>
  <si>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</si>
  <si>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</si>
  <si>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</si>
  <si>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</si>
  <si>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</si>
  <si>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</si>
  <si>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</si>
  <si>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</si>
  <si>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</si>
  <si>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</si>
  <si>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</si>
  <si>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</si>
  <si>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</si>
  <si>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</si>
  <si>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</si>
  <si>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</si>
  <si>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</si>
  <si>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</si>
  <si>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</si>
  <si>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</si>
  <si>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</si>
  <si>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</si>
  <si>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</si>
  <si>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</si>
  <si>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</si>
  <si>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</si>
  <si>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</si>
  <si>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</si>
  <si>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</si>
  <si>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</si>
  <si>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</si>
  <si>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</si>
  <si>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</si>
  <si>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</si>
  <si>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</si>
  <si>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</si>
  <si>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</si>
  <si>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</si>
  <si>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</si>
  <si>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</si>
  <si>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</si>
  <si>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</si>
  <si>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</si>
  <si>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</si>
  <si>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</si>
  <si>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</si>
  <si>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</si>
  <si>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</si>
  <si>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</si>
  <si>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</si>
  <si>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</si>
  <si>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</si>
  <si>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</si>
  <si>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</si>
  <si>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</si>
  <si>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</si>
  <si>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</si>
  <si>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</si>
  <si>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</si>
  <si>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</si>
  <si>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</si>
  <si>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</si>
  <si>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</si>
  <si>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</si>
  <si>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</si>
  <si>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</si>
  <si>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</si>
  <si>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</si>
  <si>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</si>
  <si>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</si>
  <si>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</si>
  <si>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</si>
  <si>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</si>
  <si>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</si>
  <si>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</si>
  <si>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</si>
  <si>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</si>
  <si>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</si>
  <si>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</si>
  <si>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</si>
  <si>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</si>
  <si>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</si>
  <si>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</si>
  <si>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</si>
  <si>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</si>
  <si>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</si>
  <si>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</si>
  <si>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</si>
  <si>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</si>
  <si>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</si>
  <si>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</si>
  <si>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</si>
  <si>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</si>
  <si>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</si>
  <si>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</si>
  <si>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</si>
  <si>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</si>
  <si>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</si>
  <si>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</si>
  <si>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</si>
  <si>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</si>
  <si>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</si>
  <si>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</si>
  <si>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</si>
  <si>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</si>
  <si>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</si>
  <si>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</si>
  <si>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</si>
  <si>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</si>
  <si>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</si>
  <si>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</si>
  <si>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</si>
  <si>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</si>
  <si>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</si>
  <si>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</si>
  <si>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</si>
  <si>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</si>
  <si>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</si>
  <si>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</si>
  <si>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</si>
  <si>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</si>
  <si>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</si>
  <si>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</si>
  <si>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</si>
  <si>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</si>
  <si>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</si>
  <si>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</si>
  <si>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</si>
  <si>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</si>
  <si>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</si>
  <si>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</si>
  <si>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</si>
  <si>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</si>
  <si>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</si>
  <si>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</si>
  <si>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</si>
  <si>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</si>
  <si>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</si>
  <si>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</si>
  <si>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</si>
  <si>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</si>
  <si>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</si>
  <si>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</si>
  <si>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</si>
  <si>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</si>
  <si>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</si>
  <si>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</si>
  <si>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</si>
  <si>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</si>
  <si>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</si>
  <si>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</si>
  <si>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</si>
  <si>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</si>
  <si>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</si>
  <si>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</si>
  <si>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</si>
  <si>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</si>
  <si>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</si>
  <si>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</si>
  <si>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</si>
  <si>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</si>
  <si>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</si>
  <si>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</si>
  <si>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</si>
  <si>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</si>
  <si>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</si>
  <si>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</si>
  <si>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</si>
  <si>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</si>
  <si>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</si>
  <si>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</si>
  <si>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</si>
  <si>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</si>
  <si>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</si>
  <si>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</si>
  <si>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</si>
  <si>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</si>
  <si>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</si>
  <si>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</si>
  <si>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</si>
  <si>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</si>
  <si>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</si>
  <si>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</si>
  <si>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</si>
  <si>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</si>
  <si>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</si>
  <si>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</si>
  <si>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</si>
  <si>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</si>
  <si>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</si>
  <si>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</si>
  <si>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</si>
  <si>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</si>
  <si>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</si>
  <si>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</si>
  <si>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</si>
  <si>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</si>
  <si>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</si>
  <si>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</si>
  <si>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</si>
  <si>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</si>
  <si>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</si>
  <si>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</si>
  <si>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</si>
  <si>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</si>
  <si>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</si>
  <si>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</si>
  <si>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</si>
  <si>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</si>
  <si>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</si>
  <si>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</si>
  <si>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</si>
  <si>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</si>
  <si>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</si>
  <si>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</si>
  <si>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</si>
  <si>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</si>
  <si>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</si>
  <si>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</si>
  <si>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</si>
  <si>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</si>
  <si>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</si>
  <si>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</si>
  <si>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</si>
  <si>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</si>
  <si>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</si>
  <si>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</si>
  <si>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</si>
  <si>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</si>
  <si>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</si>
  <si>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</si>
  <si>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</si>
  <si>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</si>
  <si>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</si>
  <si>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</si>
  <si>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</si>
  <si>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</si>
  <si>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</si>
  <si>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</si>
  <si>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</si>
  <si>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</si>
  <si>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</si>
  <si>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</si>
  <si>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</si>
  <si>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</si>
  <si>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</si>
  <si>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</si>
  <si>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</si>
  <si>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</si>
  <si>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</si>
  <si>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</si>
  <si>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</si>
  <si>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</si>
  <si>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</si>
  <si>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</si>
  <si>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</si>
  <si>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</si>
  <si>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</si>
  <si>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</si>
  <si>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</si>
  <si>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</si>
  <si>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</si>
  <si>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</si>
  <si>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</si>
  <si>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</si>
  <si>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</si>
  <si>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</si>
  <si>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</si>
  <si>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</si>
  <si>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</si>
  <si>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</si>
  <si>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</si>
  <si>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</si>
  <si>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</si>
  <si>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</si>
  <si>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</si>
  <si>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</si>
  <si>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</si>
  <si>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</si>
  <si>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</si>
  <si>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</si>
  <si>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</si>
  <si>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</si>
  <si>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</si>
  <si>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</si>
  <si>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</si>
  <si>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</si>
  <si>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</si>
  <si>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</si>
  <si>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</si>
  <si>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</si>
  <si>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</si>
  <si>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</si>
  <si>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</si>
  <si>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</si>
  <si>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</si>
  <si>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</si>
  <si>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</si>
  <si>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</si>
  <si>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</si>
  <si>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</si>
  <si>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</si>
  <si>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</si>
  <si>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</si>
  <si>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</si>
  <si>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</si>
  <si>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</si>
  <si>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</si>
  <si>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</si>
  <si>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</si>
  <si>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</si>
  <si>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</si>
  <si>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</si>
  <si>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</si>
  <si>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</si>
  <si>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</si>
  <si>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</si>
  <si>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</si>
  <si>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</si>
  <si>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</si>
  <si>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</si>
  <si>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</si>
  <si>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</si>
  <si>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</si>
  <si>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</si>
  <si>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</si>
  <si>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</si>
  <si>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</si>
  <si>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</si>
  <si>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</si>
  <si>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</si>
  <si>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</si>
  <si>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</si>
  <si>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</si>
  <si>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</si>
  <si>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</si>
  <si>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</si>
  <si>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</si>
  <si>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</si>
  <si>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</si>
  <si>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</si>
  <si>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</si>
  <si>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</si>
  <si>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</si>
  <si>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</si>
  <si>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</si>
  <si>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</si>
  <si>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</si>
  <si>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</si>
  <si>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</si>
  <si>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</si>
  <si>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</si>
  <si>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</si>
  <si>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</si>
  <si>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</si>
  <si>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</si>
  <si>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</si>
  <si>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</si>
  <si>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</si>
  <si>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</si>
  <si>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</si>
  <si>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</si>
  <si>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</si>
  <si>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</si>
  <si>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</si>
  <si>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</si>
  <si>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</si>
  <si>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</si>
  <si>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</si>
  <si>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</si>
  <si>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</si>
  <si>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</si>
  <si>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</si>
  <si>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</si>
  <si>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</si>
  <si>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</si>
  <si>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</si>
  <si>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</si>
  <si>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</si>
  <si>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</si>
  <si>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</si>
  <si>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</si>
  <si>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</si>
  <si>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</si>
  <si>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</si>
  <si>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</si>
  <si>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</si>
  <si>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</si>
  <si>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</si>
  <si>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</si>
  <si>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</si>
  <si>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</si>
  <si>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</si>
  <si>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</si>
  <si>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</si>
  <si>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</si>
  <si>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</si>
  <si>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</si>
  <si>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</si>
  <si>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</si>
  <si>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</si>
  <si>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</si>
  <si>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</si>
  <si>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</si>
  <si>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</si>
  <si>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</si>
  <si>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</si>
  <si>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</si>
  <si>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</si>
  <si>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</si>
  <si>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</si>
  <si>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</si>
  <si>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</si>
  <si>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</si>
  <si>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</si>
  <si>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</si>
  <si>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</si>
  <si>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</si>
  <si>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</si>
  <si>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</si>
  <si>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</si>
  <si>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</si>
  <si>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</si>
  <si>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</si>
  <si>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</si>
  <si>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</si>
  <si>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</si>
  <si>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</si>
  <si>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</si>
  <si>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</si>
  <si>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</si>
  <si>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</si>
  <si>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</si>
  <si>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</si>
  <si>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</si>
  <si>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</si>
  <si>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</si>
  <si>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</si>
  <si>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</si>
  <si>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</si>
  <si>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</si>
  <si>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</si>
  <si>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</si>
  <si>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</si>
  <si>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</si>
  <si>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</si>
  <si>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</si>
  <si>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</si>
  <si>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</si>
  <si>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</si>
  <si>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</si>
  <si>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</si>
  <si>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</si>
  <si>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</si>
  <si>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</si>
  <si>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</si>
  <si>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</si>
  <si>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</si>
  <si>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</si>
  <si>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</si>
  <si>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</si>
  <si>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</si>
  <si>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</si>
  <si>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</si>
  <si>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</si>
  <si>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</si>
  <si>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</si>
  <si>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</si>
  <si>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</si>
  <si>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</si>
  <si>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</si>
  <si>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</si>
  <si>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</si>
  <si>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</si>
  <si>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</si>
  <si>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</si>
  <si>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</si>
  <si>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</si>
  <si>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</si>
  <si>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</si>
  <si>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</si>
  <si>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</si>
  <si>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</si>
  <si>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</si>
  <si>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</si>
  <si>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</si>
  <si>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</si>
  <si>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</si>
  <si>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</si>
  <si>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</si>
  <si>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</si>
  <si>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</si>
  <si>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</si>
  <si>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</si>
  <si>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</si>
  <si>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</si>
  <si>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</si>
  <si>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</si>
  <si>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</si>
  <si>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</si>
  <si>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</si>
  <si>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</si>
  <si>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</si>
  <si>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</si>
  <si>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</si>
  <si>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</si>
  <si>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</si>
  <si>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</si>
  <si>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</si>
  <si>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</si>
  <si>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</si>
  <si>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</si>
  <si>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</si>
  <si>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</si>
  <si>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</si>
  <si>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</si>
  <si>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</si>
  <si>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</si>
  <si>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</si>
  <si>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</si>
  <si>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</si>
  <si>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</si>
  <si>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</si>
  <si>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</si>
  <si>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</si>
  <si>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</si>
  <si>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</si>
  <si>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</si>
  <si>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</si>
  <si>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</si>
  <si>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</si>
  <si>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</si>
  <si>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</si>
  <si>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</si>
  <si>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</si>
  <si>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</si>
  <si>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</si>
  <si>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</si>
  <si>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</si>
  <si>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</si>
  <si>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</si>
  <si>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</si>
  <si>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</si>
  <si>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</si>
  <si>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</si>
  <si>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</si>
  <si>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</si>
  <si>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</si>
  <si>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</si>
  <si>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</si>
  <si>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</si>
  <si>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</si>
  <si>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</si>
  <si>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</si>
  <si>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</si>
  <si>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</si>
  <si>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</si>
  <si>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</si>
  <si>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</si>
  <si>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</si>
  <si>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</si>
  <si>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</si>
  <si>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</si>
  <si>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</si>
  <si>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</si>
  <si>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</si>
  <si>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</si>
  <si>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</si>
  <si>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</si>
  <si>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</si>
  <si>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</si>
  <si>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</si>
  <si>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</si>
  <si>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</si>
  <si>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</si>
  <si>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</si>
  <si>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</si>
  <si>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</si>
  <si>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</si>
  <si>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</si>
  <si>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</si>
  <si>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</si>
  <si>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</si>
  <si>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</si>
  <si>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</si>
  <si>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</si>
  <si>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</si>
  <si>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</si>
  <si>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</si>
  <si>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</si>
  <si>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</si>
  <si>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</si>
  <si>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</si>
  <si>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</si>
  <si>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</si>
  <si>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</si>
  <si>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</si>
  <si>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</si>
  <si>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</si>
  <si>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</si>
  <si>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</si>
  <si>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</si>
  <si>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</si>
  <si>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</si>
  <si>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</si>
  <si>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</si>
  <si>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</si>
  <si>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</si>
  <si>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</si>
  <si>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</si>
  <si>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</si>
  <si>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</si>
  <si>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</si>
  <si>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</si>
  <si>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</si>
  <si>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</si>
  <si>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</si>
  <si>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</si>
  <si>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</si>
  <si>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</si>
  <si>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</si>
  <si>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</si>
  <si>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</si>
  <si>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</si>
  <si>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</si>
  <si>
    <t>BT-25 BT-11 BT-13 BT-15 BT-17</t>
    <phoneticPr fontId="3"/>
  </si>
  <si>
    <t>BG-4 BG-11 BG-7 BG-10 BG-13</t>
    <phoneticPr fontId="3"/>
  </si>
  <si>
    <t>BT-29 BT-46 BT-60</t>
    <phoneticPr fontId="3"/>
  </si>
  <si>
    <t>BT-30 BT-47 BT-61</t>
    <phoneticPr fontId="3"/>
  </si>
  <si>
    <t>BT-31 BT-63 BT-48</t>
    <phoneticPr fontId="3"/>
  </si>
  <si>
    <t>BT-32</t>
    <phoneticPr fontId="3"/>
  </si>
  <si>
    <t>BT-30A BT-47A BT-61A</t>
    <phoneticPr fontId="3"/>
  </si>
  <si>
    <t>BT-27 BT-62 BT-44 BT-59 BT-70</t>
    <phoneticPr fontId="3"/>
  </si>
  <si>
    <t>BT-28 BT-45</t>
    <phoneticPr fontId="3"/>
  </si>
  <si>
    <t>BT-33</t>
    <phoneticPr fontId="3"/>
  </si>
  <si>
    <t>BG-5 BG-12 BG-8 BG-15</t>
    <phoneticPr fontId="3"/>
  </si>
  <si>
    <t>BT-35 BT-64 BT-50 BT-75</t>
    <phoneticPr fontId="3"/>
  </si>
  <si>
    <t>BT-36 BT-65 BT-51 BT-76</t>
    <phoneticPr fontId="3"/>
  </si>
  <si>
    <t>BT-162 BT-164 BT-163 BT-165</t>
    <phoneticPr fontId="3"/>
  </si>
  <si>
    <t>BT-37 BT-66 BT-52 BT-77</t>
    <phoneticPr fontId="3"/>
  </si>
  <si>
    <t>BT-39 BT-68 BT-54 BT-79</t>
    <phoneticPr fontId="3"/>
  </si>
  <si>
    <t>BT-40 BT-69 BT-55 BT-80</t>
    <phoneticPr fontId="3"/>
  </si>
  <si>
    <t>BT-38 BT-67 BT-53 BT-78</t>
    <phoneticPr fontId="3"/>
  </si>
  <si>
    <t>BT-71</t>
    <phoneticPr fontId="3"/>
  </si>
  <si>
    <t>BG-6 BG-9</t>
    <phoneticPr fontId="3"/>
  </si>
  <si>
    <t>BT-41 BT-56</t>
    <phoneticPr fontId="3"/>
  </si>
  <si>
    <t>BT-42 BT-57</t>
    <phoneticPr fontId="3"/>
  </si>
  <si>
    <t>BT-34 BT-49</t>
    <phoneticPr fontId="3"/>
  </si>
  <si>
    <t>BT-43 BT-58</t>
    <phoneticPr fontId="3"/>
  </si>
  <si>
    <t>BT-10</t>
    <phoneticPr fontId="3"/>
  </si>
  <si>
    <t>SELLERTAXREPRESENTATIVEPARTY</t>
  </si>
  <si>
    <t>DELIVERYINFORMATION</t>
  </si>
  <si>
    <t>BG-21</t>
    <phoneticPr fontId="3"/>
  </si>
  <si>
    <t>BG-29</t>
    <phoneticPr fontId="3"/>
  </si>
  <si>
    <t>BG-31</t>
    <phoneticPr fontId="3"/>
  </si>
  <si>
    <t>path</t>
    <phoneticPr fontId="3"/>
  </si>
  <si>
    <t>cen-34</t>
  </si>
  <si>
    <t>cen-106</t>
  </si>
  <si>
    <t>cen-116</t>
  </si>
  <si>
    <t>cen-117</t>
  </si>
  <si>
    <t>cen-118</t>
  </si>
  <si>
    <t>cen-119</t>
  </si>
  <si>
    <t>cen-131</t>
  </si>
  <si>
    <t>cen-136</t>
  </si>
  <si>
    <t>cen-141</t>
  </si>
  <si>
    <t>cen-155</t>
  </si>
  <si>
    <t>cen-156</t>
  </si>
  <si>
    <t>cen-159</t>
  </si>
  <si>
    <t>tradingName</t>
  </si>
  <si>
    <t>additionalLegalInformation</t>
  </si>
  <si>
    <t>AddressLine3</t>
  </si>
  <si>
    <t>SumOfInvoiceLineNetAmount</t>
  </si>
  <si>
    <t>VATCategoryTaxableAmount</t>
  </si>
  <si>
    <t>VATCategoryTaxAmount</t>
  </si>
  <si>
    <t>VATCategoryCode</t>
  </si>
  <si>
    <t>VATCategoryRate</t>
  </si>
  <si>
    <t>InvoiceLineNetAmount</t>
  </si>
  <si>
    <t>InvoiceLineAllowanceAmount</t>
  </si>
  <si>
    <t>InvoiceLineChargeAmount</t>
  </si>
  <si>
    <t>ItemSellersIdentifier</t>
  </si>
  <si>
    <t>ItemBuyersIdentifier</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</si>
  <si>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</si>
  <si>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</si>
  <si>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</si>
  <si>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</si>
  <si>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</si>
  <si>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</si>
  <si>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</si>
  <si>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</si>
  <si>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</si>
  <si>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</si>
  <si>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</si>
  <si>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</si>
  <si>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</si>
  <si>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</si>
  <si>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</si>
  <si>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</si>
  <si>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</si>
  <si>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</si>
  <si>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</si>
  <si>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</si>
  <si>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</si>
  <si>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</si>
  <si>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</si>
  <si>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</si>
  <si>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BG-9</t>
    <phoneticPr fontId="3"/>
  </si>
  <si>
    <t>BG-6</t>
    <phoneticPr fontId="3"/>
  </si>
  <si>
    <t>BT-41</t>
    <phoneticPr fontId="3"/>
  </si>
  <si>
    <t>BT-42</t>
    <phoneticPr fontId="3"/>
  </si>
  <si>
    <t>BT-34</t>
    <phoneticPr fontId="3"/>
  </si>
  <si>
    <t>BT-43</t>
    <phoneticPr fontId="3"/>
  </si>
  <si>
    <t>BT-56</t>
    <phoneticPr fontId="3"/>
  </si>
  <si>
    <t>BT-57</t>
    <phoneticPr fontId="3"/>
  </si>
  <si>
    <t>BT-58</t>
    <phoneticPr fontId="3"/>
  </si>
  <si>
    <t>BT-49</t>
    <phoneticPr fontId="3"/>
  </si>
  <si>
    <t>/corG-1/corG-4/corG-5/corG-19/muc-33 -&gt; corG-1/corG-2/muc-33</t>
    <phoneticPr fontId="3"/>
  </si>
  <si>
    <t>BT-9</t>
    <phoneticPr fontId="3"/>
  </si>
  <si>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</si>
  <si>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</si>
  <si>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</si>
  <si>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</si>
  <si>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</si>
  <si>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</si>
  <si>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</si>
  <si>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</si>
  <si>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</si>
  <si>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</si>
  <si>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</si>
  <si>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</si>
  <si>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</si>
  <si>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</si>
  <si>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</si>
  <si>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</si>
  <si>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</si>
  <si>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</si>
  <si>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</si>
  <si>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</si>
  <si>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</si>
  <si>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</si>
  <si>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</si>
  <si>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</si>
  <si>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</si>
  <si>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</si>
  <si>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</si>
  <si>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</si>
  <si>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</si>
  <si>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</si>
  <si>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</si>
  <si>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</si>
  <si>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</si>
  <si>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</si>
  <si>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</si>
  <si>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</si>
  <si>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</si>
  <si>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</si>
  <si>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</si>
  <si>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</si>
  <si>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</si>
  <si>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</si>
  <si>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</si>
  <si>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</si>
  <si>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</si>
  <si>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</si>
  <si>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</si>
  <si>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</si>
  <si>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</si>
  <si>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</si>
  <si>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</si>
  <si>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</si>
  <si>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</si>
  <si>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cen-151</t>
  </si>
  <si>
    <t>code</t>
    <phoneticPr fontId="3"/>
  </si>
  <si>
    <t>cor-51</t>
    <phoneticPr fontId="3"/>
  </si>
  <si>
    <t>cen-56</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</si>
  <si>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</si>
  <si>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</si>
  <si>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</si>
  <si>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</si>
  <si>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</si>
  <si>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</si>
  <si>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</si>
  <si>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</si>
  <si>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</si>
  <si>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</si>
  <si>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</si>
  <si>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</si>
  <si>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</si>
  <si>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</si>
  <si>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</si>
  <si>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</si>
  <si>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</si>
  <si>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</si>
  <si>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</si>
  <si>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</si>
  <si>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</si>
  <si>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</si>
  <si>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</si>
  <si>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</si>
  <si>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</si>
  <si>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</si>
  <si>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</si>
  <si>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</si>
  <si>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</si>
  <si>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</si>
  <si>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</si>
  <si>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</si>
  <si>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</si>
  <si>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</si>
  <si>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</si>
  <si>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</si>
  <si>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</si>
  <si>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</si>
  <si>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</si>
  <si>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</si>
  <si>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</si>
  <si>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</si>
  <si>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</si>
  <si>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</si>
  <si>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</si>
  <si>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</si>
  <si>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</si>
  <si>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</si>
  <si>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</si>
  <si>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</si>
  <si>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</si>
  <si>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</si>
  <si>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</si>
  <si>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</si>
  <si>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</si>
  <si>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</si>
  <si>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</si>
  <si>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</si>
  <si>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</si>
  <si>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</si>
  <si>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</si>
  <si>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</si>
  <si>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</si>
  <si>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</si>
  <si>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</si>
  <si>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</si>
  <si>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</si>
  <si>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</si>
  <si>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</si>
  <si>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</si>
  <si>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</si>
  <si>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</si>
  <si>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</si>
  <si>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</si>
  <si>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</si>
  <si>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</si>
  <si>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</si>
  <si>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</si>
  <si>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</si>
  <si>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</si>
  <si>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</si>
  <si>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</si>
  <si>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</si>
  <si>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</si>
  <si>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</si>
  <si>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</si>
  <si>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</si>
  <si>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</si>
  <si>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</si>
  <si>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</si>
  <si>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</si>
  <si>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</si>
  <si>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</si>
  <si>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</si>
  <si>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</si>
  <si>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</si>
  <si>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</si>
  <si>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</si>
  <si>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</si>
  <si>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</si>
  <si>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</si>
  <si>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</si>
  <si>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</si>
  <si>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</si>
  <si>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</si>
  <si>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</si>
  <si>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</si>
  <si>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</si>
  <si>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</si>
  <si>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</si>
  <si>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</si>
  <si>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</si>
  <si>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</si>
  <si>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</si>
  <si>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</si>
  <si>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</si>
  <si>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</si>
  <si>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</si>
  <si>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</si>
  <si>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</si>
  <si>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</si>
  <si>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</si>
  <si>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</si>
  <si>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</si>
  <si>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</si>
  <si>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</si>
  <si>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</si>
  <si>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</si>
  <si>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</si>
  <si>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</si>
  <si>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</si>
  <si>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</si>
  <si>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</si>
  <si>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invoiceNumber</t>
  </si>
  <si>
    <t>invoiceIssueDate</t>
  </si>
  <si>
    <t>invoiceTypeCode</t>
  </si>
  <si>
    <t>invoiceCurrencyCode</t>
  </si>
  <si>
    <t>vatAccountingCurrencyCode</t>
  </si>
  <si>
    <t>valueAddedTaxPointDate</t>
  </si>
  <si>
    <t>valueAddedTaxPointDateCode</t>
  </si>
  <si>
    <t>paymentDueDate</t>
  </si>
  <si>
    <t>buyerReference</t>
  </si>
  <si>
    <t>projectReference</t>
  </si>
  <si>
    <t>contractReference</t>
  </si>
  <si>
    <t>purchaseOrderReference</t>
  </si>
  <si>
    <t>salesOrderReference</t>
  </si>
  <si>
    <t>receivingAdviceReference</t>
  </si>
  <si>
    <t>despatchAdviceReference</t>
  </si>
  <si>
    <t>tenderOrLotReference</t>
  </si>
  <si>
    <t>invoicedObjectIdentifier</t>
  </si>
  <si>
    <t>schemeIdentifier</t>
  </si>
  <si>
    <t>buyerAccountingReference</t>
  </si>
  <si>
    <t>paymentTerms</t>
  </si>
  <si>
    <t>invoiceNote</t>
  </si>
  <si>
    <t>invoiceNoteSubjectCode</t>
  </si>
  <si>
    <t>processControl</t>
  </si>
  <si>
    <t>businessProcessType</t>
  </si>
  <si>
    <t>specificationIdentifier</t>
  </si>
  <si>
    <t>precedingInvoiceReference</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</si>
  <si>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</si>
  <si>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</si>
  <si>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</si>
  <si>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</si>
  <si>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</si>
  <si>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</si>
  <si>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</si>
  <si>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</si>
  <si>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</si>
  <si>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</si>
  <si>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</si>
  <si>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</si>
  <si>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</si>
  <si>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</si>
  <si>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</si>
  <si>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</si>
  <si>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</si>
  <si>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</si>
  <si>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</si>
  <si>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</si>
  <si>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</si>
  <si>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</si>
  <si>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</si>
  <si>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</si>
  <si>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</si>
  <si>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</si>
  <si>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</si>
  <si>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</si>
  <si>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</si>
  <si>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</si>
  <si>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</si>
  <si>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</si>
  <si>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</si>
  <si>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</si>
  <si>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</si>
  <si>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</si>
  <si>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</si>
  <si>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</si>
  <si>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</si>
  <si>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</si>
  <si>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</si>
  <si>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</si>
  <si>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</si>
  <si>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</si>
  <si>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</si>
  <si>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</si>
  <si>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</si>
  <si>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</si>
  <si>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</si>
  <si>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</si>
  <si>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</si>
  <si>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</si>
  <si>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</si>
  <si>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</si>
  <si>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</si>
  <si>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</si>
  <si>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deliveryInformation</t>
  </si>
  <si>
    <t>deliverToPartyName</t>
  </si>
  <si>
    <t>deliverToLocationIdentifier</t>
  </si>
  <si>
    <t>actualDeliveryDate</t>
  </si>
  <si>
    <t>invoicingPeriod</t>
  </si>
  <si>
    <t>invoicingPeriodStartDate</t>
  </si>
  <si>
    <t>invoicingPeriodEndDate</t>
  </si>
  <si>
    <t>deliverToAddress</t>
  </si>
  <si>
    <t>deliverToAddressLine1</t>
  </si>
  <si>
    <t>deliverToAddressLine2</t>
  </si>
  <si>
    <t>deliverToAddressLine3</t>
  </si>
  <si>
    <t>deliverToCity</t>
  </si>
  <si>
    <t>deliverToPostCode</t>
  </si>
  <si>
    <t>deliverToCountrySubdivision</t>
  </si>
  <si>
    <t>deliverToCountryCode</t>
  </si>
  <si>
    <t>paymentInstructions</t>
  </si>
  <si>
    <t>paymentMeansTypeCode</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</si>
  <si>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</si>
  <si>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</si>
  <si>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</si>
  <si>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</si>
  <si>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</si>
  <si>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</si>
  <si>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</si>
  <si>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</si>
  <si>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</si>
  <si>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</si>
  <si>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</si>
  <si>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</si>
  <si>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</si>
  <si>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</si>
  <si>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</si>
  <si>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</si>
  <si>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</si>
  <si>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</si>
  <si>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</si>
  <si>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</si>
  <si>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</si>
  <si>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</si>
  <si>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</si>
  <si>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</si>
  <si>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</si>
  <si>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</si>
  <si>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</si>
  <si>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</si>
  <si>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</si>
  <si>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</si>
  <si>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</si>
  <si>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</si>
  <si>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</si>
  <si>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</si>
  <si>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</si>
  <si>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</si>
  <si>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</si>
  <si>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</si>
  <si>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</si>
  <si>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</si>
  <si>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</si>
  <si>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</si>
  <si>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</si>
  <si>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</si>
  <si>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</si>
  <si>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</si>
  <si>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</si>
  <si>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</si>
  <si>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</si>
  <si>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</si>
  <si>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</si>
  <si>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</si>
  <si>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</si>
  <si>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</si>
  <si>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invoiceLine</t>
  </si>
  <si>
    <t>invoiceLineIdentifier</t>
  </si>
  <si>
    <t>invoiceLineNote</t>
  </si>
  <si>
    <t>invoiceLineObjectIdentifier</t>
  </si>
  <si>
    <t>invoicedQuantity</t>
  </si>
  <si>
    <t>invoicedQuantityUnitOfMeasureCode</t>
  </si>
  <si>
    <t>invoiceLineNetAmount</t>
  </si>
  <si>
    <t>referencedPurchaseOrderLineReference</t>
  </si>
  <si>
    <t>invoiceLineBuyerAccountingReference</t>
  </si>
  <si>
    <t>invoiceLinePeriod</t>
  </si>
  <si>
    <t>invoiceLinePeriodStartDate</t>
  </si>
  <si>
    <t>invoiceLinePeriodEndDate</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</si>
  <si>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</si>
  <si>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</si>
  <si>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</si>
  <si>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</si>
  <si>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</si>
  <si>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</si>
  <si>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</si>
  <si>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</si>
  <si>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</si>
  <si>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</si>
  <si>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</si>
  <si>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</si>
  <si>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</si>
  <si>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</si>
  <si>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</si>
  <si>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</si>
  <si>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</si>
  <si>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</si>
  <si>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lineVatInformation</t>
  </si>
  <si>
    <t>invoicedItemVatCategoryCode</t>
  </si>
  <si>
    <t>invoicedItemVatRate</t>
  </si>
  <si>
    <t>itemInformation</t>
  </si>
  <si>
    <t>itemName</t>
  </si>
  <si>
    <t>itemDescription</t>
  </si>
  <si>
    <t>itemSeller'SIdentifier</t>
  </si>
  <si>
    <t>itemBuyer'SIdentifier</t>
  </si>
  <si>
    <t>itemStandardIdentifier</t>
  </si>
  <si>
    <t>itemClassificationIdentifier</t>
  </si>
  <si>
    <t>schemeVersionIdentifier</t>
  </si>
  <si>
    <t>itemAttributes</t>
  </si>
  <si>
    <t>itemAttributeName</t>
  </si>
  <si>
    <t>itemAttributeValue</t>
  </si>
  <si>
    <t>cen-1</t>
  </si>
  <si>
    <t>cen-2</t>
  </si>
  <si>
    <t>cen-3</t>
  </si>
  <si>
    <t>cen-5</t>
  </si>
  <si>
    <t>cen-6</t>
  </si>
  <si>
    <t>cen-7</t>
  </si>
  <si>
    <t>cen-9</t>
  </si>
  <si>
    <t>cen-10</t>
  </si>
  <si>
    <t>cen-11</t>
  </si>
  <si>
    <t>cen-12</t>
  </si>
  <si>
    <t>Contract reference</t>
  </si>
  <si>
    <t>cen-13</t>
  </si>
  <si>
    <t>cen-14</t>
  </si>
  <si>
    <t>cen-15</t>
  </si>
  <si>
    <t>cen-16</t>
  </si>
  <si>
    <t>cen-17</t>
  </si>
  <si>
    <t>cen-18A</t>
  </si>
  <si>
    <t>cen-19</t>
  </si>
  <si>
    <t>cen-20</t>
  </si>
  <si>
    <t>cen-25</t>
  </si>
  <si>
    <t>cen-29A</t>
  </si>
  <si>
    <t>cen-30A</t>
  </si>
  <si>
    <t>Seller electronic address</t>
  </si>
  <si>
    <t>cen-34A</t>
  </si>
  <si>
    <t>cenG-7</t>
  </si>
  <si>
    <t>cen-46A</t>
  </si>
  <si>
    <t>cen-49A</t>
  </si>
  <si>
    <t>cenG-10</t>
  </si>
  <si>
    <t>cen-60A</t>
  </si>
  <si>
    <t>cenG-11</t>
  </si>
  <si>
    <t>cenG-13</t>
  </si>
  <si>
    <t>cen-71A</t>
  </si>
  <si>
    <t>cen-72</t>
  </si>
  <si>
    <t>cen-73</t>
  </si>
  <si>
    <t>cen-74</t>
  </si>
  <si>
    <t>cen-81</t>
  </si>
  <si>
    <t>cenG-25</t>
  </si>
  <si>
    <t>cen-126</t>
  </si>
  <si>
    <t>cen-127</t>
  </si>
  <si>
    <t>cen-128</t>
  </si>
  <si>
    <t>cen-128A</t>
  </si>
  <si>
    <t>quantityItemType</t>
  </si>
  <si>
    <t>cen-134</t>
  </si>
  <si>
    <t>cen-135</t>
  </si>
  <si>
    <t>cenG-30</t>
  </si>
  <si>
    <t>percentItemType</t>
  </si>
  <si>
    <t>cen-153</t>
  </si>
  <si>
    <t>cen-157</t>
  </si>
  <si>
    <t>cen-157A</t>
  </si>
  <si>
    <t>cen-158</t>
  </si>
  <si>
    <t>cen-158A</t>
  </si>
  <si>
    <t>cen-158B</t>
  </si>
  <si>
    <t>general</t>
    <phoneticPr fontId="3"/>
  </si>
  <si>
    <t>BG-11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</si>
</sst>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s>
  <fills count="14">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10">
    <xf numFmtId="0" fontId="0" fillId="0" borderId="0" xfId="0"/>
    <xf numFmtId="0" fontId="4" fillId="0" borderId="0" xfId="0" applyFont="1" applyAlignment="1">
      <alignment vertical="top"/>
    </xf>
    <xf numFmtId="0" fontId="4" fillId="0" borderId="0" xfId="0" applyFont="1" applyAlignment="1">
      <alignment vertical="top" wrapText="1"/>
    </xf>
    <xf numFmtId="0" fontId="5" fillId="0" borderId="1" xfId="0" applyFont="1" applyBorder="1" applyAlignment="1">
      <alignment horizontal="left" vertical="top" wrapText="1"/>
    </xf>
    <xf numFmtId="0" fontId="5" fillId="2" borderId="1" xfId="0" applyFont="1" applyFill="1" applyBorder="1" applyAlignment="1">
      <alignment vertical="top" wrapText="1"/>
    </xf>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0" borderId="0" xfId="0" applyFont="1" applyBorder="1" applyAlignment="1">
      <alignment vertical="top" wrapText="1"/>
    </xf>
    <xf numFmtId="0" fontId="4" fillId="0" borderId="0" xfId="1" applyFont="1" applyAlignment="1">
      <alignment horizontal="center" vertical="center"/>
    </xf>
    <xf numFmtId="0" fontId="4" fillId="10" borderId="0" xfId="1" applyFont="1" applyFill="1" applyAlignment="1">
      <alignment horizontal="center" vertical="center"/>
    </xf>
    <xf numFmtId="0" fontId="4" fillId="0" borderId="0" xfId="0" applyFont="1" applyBorder="1" applyAlignment="1">
      <alignment horizontal="left"/>
    </xf>
    <xf numFmtId="0" fontId="4" fillId="0" borderId="0" xfId="0" applyFont="1" applyFill="1" applyBorder="1"/>
    <xf numFmtId="0" fontId="4" fillId="0" borderId="0" xfId="0" applyFont="1" applyFill="1" applyBorder="1" applyAlignment="1">
      <alignment horizontal="left"/>
    </xf>
    <xf numFmtId="0" fontId="4" fillId="7" borderId="0" xfId="1" applyFont="1" applyFill="1" applyAlignment="1">
      <alignment vertical="center"/>
    </xf>
    <xf numFmtId="0" fontId="4" fillId="0" borderId="0" xfId="1" applyFont="1" applyBorder="1" applyAlignment="1">
      <alignment vertical="center"/>
    </xf>
    <xf numFmtId="0" fontId="8" fillId="12" borderId="0" xfId="0" applyFont="1" applyFill="1" applyBorder="1"/>
    <xf numFmtId="0" fontId="8" fillId="12" borderId="0" xfId="0" applyFont="1" applyFill="1" applyBorder="1" applyAlignment="1">
      <alignment horizontal="left" indent="1"/>
    </xf>
    <xf numFmtId="0" fontId="4" fillId="0" borderId="0" xfId="0" applyFont="1" applyBorder="1" applyAlignment="1">
      <alignment horizontal="left" indent="2"/>
    </xf>
    <xf numFmtId="0" fontId="8" fillId="7" borderId="0" xfId="0" applyFont="1" applyFill="1" applyBorder="1" applyAlignment="1">
      <alignment horizontal="left" indent="2"/>
    </xf>
    <xf numFmtId="0" fontId="4" fillId="0" borderId="0" xfId="0" applyFont="1" applyBorder="1" applyAlignment="1">
      <alignment horizontal="left" indent="3"/>
    </xf>
    <xf numFmtId="0" fontId="4" fillId="0" borderId="0" xfId="0" applyFont="1" applyBorder="1" applyAlignment="1">
      <alignment horizontal="left" indent="4"/>
    </xf>
    <xf numFmtId="0" fontId="8" fillId="12" borderId="0" xfId="0" applyFont="1" applyFill="1" applyBorder="1" applyAlignment="1">
      <alignment horizontal="left" indent="2"/>
    </xf>
    <xf numFmtId="0" fontId="4" fillId="12" borderId="0" xfId="0" applyFont="1" applyFill="1" applyBorder="1" applyAlignment="1">
      <alignment horizontal="left" indent="2"/>
    </xf>
    <xf numFmtId="0" fontId="8" fillId="4" borderId="0" xfId="0" applyFont="1" applyFill="1" applyBorder="1" applyAlignment="1">
      <alignment horizontal="left" indent="2"/>
    </xf>
    <xf numFmtId="0" fontId="8" fillId="4" borderId="0" xfId="0" applyFont="1" applyFill="1" applyBorder="1" applyAlignment="1">
      <alignment horizontal="left" indent="1"/>
    </xf>
    <xf numFmtId="0" fontId="8" fillId="0" borderId="0" xfId="0" applyFont="1" applyBorder="1" applyAlignment="1">
      <alignment horizontal="left" indent="2"/>
    </xf>
    <xf numFmtId="0" fontId="4" fillId="0" borderId="0" xfId="0" applyFont="1" applyBorder="1" applyAlignment="1">
      <alignment horizontal="left" indent="5"/>
    </xf>
    <xf numFmtId="0" fontId="4" fillId="7" borderId="0" xfId="0" applyFont="1" applyFill="1" applyBorder="1" applyAlignment="1">
      <alignment horizontal="left" indent="3"/>
    </xf>
    <xf numFmtId="0" fontId="8" fillId="0" borderId="0" xfId="0" applyFont="1" applyBorder="1" applyAlignment="1">
      <alignment horizontal="left" indent="3"/>
    </xf>
    <xf numFmtId="0" fontId="8" fillId="4" borderId="0" xfId="0" applyFont="1" applyFill="1" applyBorder="1" applyAlignment="1">
      <alignment horizontal="left" indent="3"/>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4" borderId="0" xfId="0" applyFont="1" applyFill="1" applyBorder="1" applyAlignment="1">
      <alignment horizontal="center" vertical="center" textRotation="90" wrapText="1"/>
    </xf>
    <xf numFmtId="0" fontId="5" fillId="0" borderId="0" xfId="0" applyFont="1" applyBorder="1" applyAlignment="1">
      <alignment horizontal="center" vertical="center" textRotation="90" wrapText="1"/>
    </xf>
    <xf numFmtId="0" fontId="5" fillId="0" borderId="0" xfId="0" applyFont="1" applyBorder="1" applyAlignment="1">
      <alignment vertical="top"/>
    </xf>
    <xf numFmtId="0" fontId="5" fillId="0" borderId="0" xfId="0" applyFont="1" applyBorder="1" applyAlignment="1">
      <alignment horizontal="left" vertical="top"/>
    </xf>
    <xf numFmtId="0" fontId="8" fillId="6"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6" borderId="0" xfId="0" applyFont="1" applyFill="1" applyBorder="1" applyAlignment="1">
      <alignment vertical="top" wrapText="1"/>
    </xf>
    <xf numFmtId="0" fontId="5" fillId="2" borderId="0" xfId="0" applyFont="1" applyFill="1" applyBorder="1" applyAlignment="1">
      <alignment vertical="top" wrapText="1"/>
    </xf>
    <xf numFmtId="0" fontId="5" fillId="4" borderId="0" xfId="0" applyFont="1" applyFill="1" applyBorder="1" applyAlignment="1">
      <alignment horizontal="left" vertical="top" wrapText="1"/>
    </xf>
    <xf numFmtId="0" fontId="5" fillId="7" borderId="0" xfId="0" applyFont="1" applyFill="1" applyBorder="1" applyAlignment="1">
      <alignment vertical="top" wrapText="1"/>
    </xf>
    <xf numFmtId="0" fontId="4" fillId="12" borderId="0" xfId="0" applyFont="1" applyFill="1" applyBorder="1"/>
    <xf numFmtId="0" fontId="8" fillId="4" borderId="0" xfId="0" applyFont="1" applyFill="1" applyBorder="1"/>
    <xf numFmtId="0" fontId="8" fillId="0" borderId="0" xfId="0" applyFont="1" applyBorder="1"/>
    <xf numFmtId="0" fontId="4" fillId="10" borderId="0" xfId="0" applyFont="1" applyFill="1" applyBorder="1"/>
    <xf numFmtId="0" fontId="5" fillId="10" borderId="0" xfId="0" applyFont="1" applyFill="1" applyBorder="1" applyAlignment="1">
      <alignment vertical="top" wrapText="1"/>
    </xf>
    <xf numFmtId="0" fontId="5" fillId="0" borderId="0" xfId="0" applyFont="1" applyFill="1" applyBorder="1" applyAlignment="1">
      <alignment horizontal="left" vertical="top" wrapText="1"/>
    </xf>
    <xf numFmtId="0" fontId="2" fillId="0" borderId="0" xfId="1" applyBorder="1" applyAlignment="1">
      <alignment vertical="center"/>
    </xf>
    <xf numFmtId="0" fontId="6"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5" fillId="0" borderId="0" xfId="2" applyFont="1" applyBorder="1" applyAlignment="1">
      <alignment horizontal="left" vertical="top" wrapText="1"/>
    </xf>
    <xf numFmtId="0" fontId="5" fillId="0" borderId="0" xfId="2" applyFont="1" applyBorder="1" applyAlignment="1">
      <alignment vertical="top" wrapText="1"/>
    </xf>
    <xf numFmtId="0" fontId="1" fillId="0" borderId="0" xfId="1" applyFont="1" applyBorder="1" applyAlignment="1">
      <alignment vertical="center"/>
    </xf>
    <xf numFmtId="0" fontId="5" fillId="5" borderId="0" xfId="0" applyFont="1" applyFill="1" applyBorder="1" applyAlignment="1">
      <alignment horizontal="left" vertical="top" wrapText="1"/>
    </xf>
    <xf numFmtId="0" fontId="4" fillId="0" borderId="0" xfId="0" applyFont="1" applyBorder="1" applyAlignment="1">
      <alignment horizontal="left" indent="6"/>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4" fillId="0" borderId="0" xfId="0" applyFont="1" applyBorder="1" applyAlignment="1">
      <alignment horizontal="left" vertical="top"/>
    </xf>
    <xf numFmtId="0" fontId="4" fillId="7" borderId="0" xfId="0" applyFont="1" applyFill="1" applyBorder="1"/>
    <xf numFmtId="0" fontId="4" fillId="10" borderId="0" xfId="0" applyFont="1" applyFill="1" applyBorder="1" applyAlignment="1">
      <alignment horizontal="right"/>
    </xf>
    <xf numFmtId="0" fontId="4" fillId="6" borderId="0" xfId="0" applyFont="1" applyFill="1" applyBorder="1"/>
    <xf numFmtId="0" fontId="4" fillId="0" borderId="0" xfId="1" applyFont="1" applyBorder="1" applyAlignment="1">
      <alignment horizontal="left" vertical="center"/>
    </xf>
    <xf numFmtId="0" fontId="4" fillId="0" borderId="0" xfId="0" applyFont="1" applyFill="1" applyBorder="1" applyAlignment="1">
      <alignment vertical="top"/>
    </xf>
    <xf numFmtId="0" fontId="5" fillId="3" borderId="0" xfId="0" applyFont="1" applyFill="1" applyBorder="1" applyAlignment="1">
      <alignment horizontal="left" vertical="top" wrapText="1"/>
    </xf>
    <xf numFmtId="0" fontId="5" fillId="4" borderId="0" xfId="0" applyFont="1" applyFill="1" applyBorder="1" applyAlignment="1">
      <alignment horizontal="center" vertical="top" wrapText="1"/>
    </xf>
    <xf numFmtId="0" fontId="4" fillId="4" borderId="0" xfId="0" applyFont="1" applyFill="1" applyBorder="1"/>
    <xf numFmtId="0" fontId="5" fillId="0" borderId="0" xfId="0" applyFont="1" applyFill="1" applyBorder="1" applyAlignment="1">
      <alignment vertical="top" wrapText="1"/>
    </xf>
    <xf numFmtId="0" fontId="5" fillId="0" borderId="0" xfId="0" applyFont="1" applyBorder="1" applyAlignment="1">
      <alignment horizontal="center" vertical="top" wrapText="1"/>
    </xf>
    <xf numFmtId="0" fontId="5" fillId="5" borderId="0" xfId="0" applyFont="1" applyFill="1" applyBorder="1" applyAlignment="1">
      <alignment vertical="top" wrapText="1"/>
    </xf>
    <xf numFmtId="0" fontId="4" fillId="10" borderId="0" xfId="0" applyFont="1" applyFill="1" applyBorder="1" applyAlignment="1">
      <alignment horizontal="left"/>
    </xf>
    <xf numFmtId="0" fontId="4" fillId="10" borderId="0" xfId="1" applyFont="1" applyFill="1" applyAlignment="1">
      <alignment horizontal="left" vertical="center"/>
    </xf>
    <xf numFmtId="0" fontId="5" fillId="7" borderId="0" xfId="2" applyFont="1" applyFill="1" applyAlignment="1">
      <alignment horizontal="left" vertical="top"/>
    </xf>
    <xf numFmtId="0" fontId="5" fillId="0" borderId="0" xfId="2" applyFont="1" applyAlignment="1">
      <alignment horizontal="center" vertical="top"/>
    </xf>
    <xf numFmtId="0" fontId="9" fillId="13" borderId="0" xfId="1" applyFont="1" applyFill="1" applyAlignment="1">
      <alignment horizontal="center" vertical="center"/>
    </xf>
    <xf numFmtId="0" fontId="4" fillId="0" borderId="0" xfId="0" applyFont="1" applyBorder="1" applyAlignment="1">
      <alignment horizontal="left" indent="1"/>
    </xf>
    <xf numFmtId="0" fontId="4" fillId="0" borderId="0" xfId="0" applyFont="1" applyBorder="1" applyAlignment="1">
      <alignment horizontal="left" indent="12"/>
    </xf>
    <xf numFmtId="0" fontId="4" fillId="0" borderId="0" xfId="1" applyFont="1" applyBorder="1" applyAlignment="1">
      <alignment horizontal="left" vertical="center" indent="6"/>
    </xf>
    <xf numFmtId="0" fontId="4" fillId="0" borderId="0" xfId="0" applyFont="1" applyBorder="1" applyAlignment="1">
      <alignment horizontal="left" indent="13"/>
    </xf>
  </cellXfs>
  <cellStyles count="3">
    <cellStyle name="標準" xfId="0" builtinId="0"/>
    <cellStyle name="標準 2" xfId="1" xr:uid="{B6F86BDB-7EC6-004E-9028-EE361A9E702A}"/>
    <cellStyle name="標準 3" xfId="2" xr:uid="{65CD972B-B8C3-9E49-B371-924133622EAD}"/>
  </cellStyles>
  <dxfs count="50">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xdr:col>
      <xdr:colOff>1638300</xdr:colOff>
      <xdr:row>73</xdr:row>
      <xdr:rowOff>114300</xdr:rowOff>
    </xdr:from>
    <xdr:to>
      <xdr:col>5</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1276350</xdr:colOff>
      <xdr:row>135</xdr:row>
      <xdr:rowOff>200025</xdr:rowOff>
    </xdr:from>
    <xdr:to>
      <xdr:col>6</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W668"/>
  <sheetViews>
    <sheetView zoomScaleNormal="100" workbookViewId="0">
      <pane xSplit="7" ySplit="1" topLeftCell="H18" activePane="bottomRight" state="frozen"/>
      <selection pane="topRight" activeCell="G1" sqref="G1"/>
      <selection pane="bottomLeft" activeCell="A2" sqref="A2"/>
      <selection pane="bottomRight" activeCell="C26" sqref="C26"/>
    </sheetView>
  </sheetViews>
  <sheetFormatPr baseColWidth="10" defaultColWidth="10.7109375" defaultRowHeight="19" customHeight="1"/>
  <cols>
    <col min="1" max="1" width="4.28515625" style="5" bestFit="1" customWidth="1"/>
    <col min="2" max="3" width="7.85546875" style="5" customWidth="1"/>
    <col min="4" max="4" width="2.5703125" style="34" bestFit="1" customWidth="1"/>
    <col min="5" max="5" width="36.42578125" style="107" customWidth="1"/>
    <col min="6" max="6" width="37" style="85" customWidth="1"/>
    <col min="7" max="7" width="7" style="5" customWidth="1"/>
    <col min="8" max="8" width="31.42578125" style="5" customWidth="1"/>
    <col min="9" max="9" width="6.28515625" style="87" customWidth="1"/>
    <col min="10" max="10" width="7.140625" style="85" customWidth="1"/>
    <col min="11" max="12" width="7.140625" style="84" customWidth="1"/>
    <col min="13" max="13" width="7.140625" style="85" customWidth="1"/>
    <col min="14" max="14" width="7.140625" style="84" customWidth="1"/>
    <col min="15" max="15" width="7.7109375" style="5" customWidth="1"/>
    <col min="16" max="16" width="14.7109375" style="5" customWidth="1"/>
    <col min="17" max="17" width="7.7109375" style="5" customWidth="1"/>
    <col min="18" max="18" width="7.7109375" style="36" customWidth="1"/>
    <col min="19" max="19" width="7.7109375" style="5" customWidth="1"/>
    <col min="20" max="23" width="7" style="5" customWidth="1"/>
    <col min="24" max="16384" width="10.7109375" style="5"/>
  </cols>
  <sheetData>
    <row r="1" spans="1:23" s="57" customFormat="1" ht="70" customHeight="1">
      <c r="A1" s="57">
        <v>1</v>
      </c>
      <c r="B1" s="56" t="s">
        <v>3452</v>
      </c>
      <c r="C1" s="56" t="s">
        <v>5098</v>
      </c>
      <c r="D1" s="34" t="s">
        <v>4383</v>
      </c>
      <c r="E1" s="108" t="s">
        <v>3786</v>
      </c>
      <c r="F1" s="59" t="s">
        <v>4597</v>
      </c>
      <c r="G1" s="58" t="s">
        <v>3790</v>
      </c>
      <c r="H1" s="58"/>
      <c r="I1" s="58" t="s">
        <v>1912</v>
      </c>
      <c r="J1" s="59"/>
      <c r="K1" s="56"/>
      <c r="L1" s="56"/>
      <c r="M1" s="59"/>
      <c r="N1" s="56"/>
      <c r="O1" s="58" t="s">
        <v>1911</v>
      </c>
      <c r="P1" s="58" t="s">
        <v>1914</v>
      </c>
      <c r="Q1" s="57" t="s">
        <v>4384</v>
      </c>
      <c r="R1" s="58" t="s">
        <v>1913</v>
      </c>
      <c r="S1" s="57" t="s">
        <v>3509</v>
      </c>
      <c r="T1" s="61" t="s">
        <v>3622</v>
      </c>
      <c r="U1" s="61" t="s">
        <v>3623</v>
      </c>
      <c r="V1" s="61" t="s">
        <v>3624</v>
      </c>
      <c r="W1" s="61" t="s">
        <v>3625</v>
      </c>
    </row>
    <row r="2" spans="1:23" ht="19" customHeight="1">
      <c r="A2" s="5">
        <v>2</v>
      </c>
      <c r="B2" s="40" t="s">
        <v>795</v>
      </c>
      <c r="C2" s="40"/>
      <c r="D2" s="105">
        <f>VLOOKUP(B2,label!A:G,3,FALSE)</f>
        <v>1</v>
      </c>
      <c r="E2" s="36" t="str">
        <f xml:space="preserve">  VLOOKUP(B2,label!A:E,5,FALSE)</f>
        <v>accountingEntries</v>
      </c>
      <c r="F2" s="37" t="s">
        <v>4399</v>
      </c>
      <c r="G2" s="62"/>
      <c r="H2" s="62"/>
      <c r="I2" s="86"/>
      <c r="J2" s="37" t="str">
        <f>IF(2=D2,B2,IF(1&lt;D2,J1,""))</f>
        <v/>
      </c>
      <c r="K2" s="36" t="str">
        <f>IF(3=D2,B2,IF(2&lt;D2,K1,""))</f>
        <v/>
      </c>
      <c r="L2" s="36" t="str">
        <f>IF(4=D2,B2,IF(3&lt;D2,L1,""))</f>
        <v/>
      </c>
      <c r="M2" s="37" t="str">
        <f>IF(5=D2,B2,IF(4&lt;D2,M1,""))</f>
        <v/>
      </c>
      <c r="N2" s="36" t="str">
        <f>IF(6=D2,B2,IF(5&lt;D2,N1,""))</f>
        <v/>
      </c>
      <c r="O2" s="62"/>
      <c r="P2" s="63"/>
      <c r="Q2" s="64" t="str">
        <f>VLOOKUP(B2,label!A:G,6,FALSE)</f>
        <v>_</v>
      </c>
      <c r="R2" s="63"/>
      <c r="S2" s="5" t="str">
        <f>VLOOKUP(B2,label!A:G,5,FALSE)</f>
        <v>accountingEntries</v>
      </c>
    </row>
    <row r="3" spans="1:23" ht="19" customHeight="1">
      <c r="A3" s="5">
        <v>3</v>
      </c>
      <c r="B3" s="40" t="s">
        <v>796</v>
      </c>
      <c r="C3" s="40"/>
      <c r="D3" s="34">
        <f>VLOOKUP(B3,label!A:G,3,FALSE)</f>
        <v>2</v>
      </c>
      <c r="E3" s="106" t="str">
        <f xml:space="preserve">  VLOOKUP(B3,label!A:E,5,FALSE)</f>
        <v>documentInfo</v>
      </c>
      <c r="F3" s="38" t="s">
        <v>4396</v>
      </c>
      <c r="J3" s="37" t="str">
        <f>IF(2=D3,B3,IF(1&lt;D3,J2,""))</f>
        <v>corG-2</v>
      </c>
      <c r="K3" s="36" t="str">
        <f>IF(3=D3,B3,IF(2&lt;D3,K2,""))</f>
        <v/>
      </c>
      <c r="L3" s="36" t="str">
        <f>IF(4=D3,B3,IF(3&lt;D3,L2,""))</f>
        <v/>
      </c>
      <c r="M3" s="37" t="str">
        <f>IF(5=D3,B3,IF(4&lt;D3,M2,""))</f>
        <v/>
      </c>
      <c r="N3" s="36" t="str">
        <f>IF(6=D3,B3,IF(5&lt;D3,N2,""))</f>
        <v/>
      </c>
      <c r="O3" s="65"/>
      <c r="P3" s="65"/>
      <c r="Q3" s="64" t="str">
        <f>VLOOKUP(B3,label!A:G,6,FALSE)</f>
        <v>_</v>
      </c>
      <c r="R3" s="65"/>
    </row>
    <row r="4" spans="1:23" ht="19" customHeight="1">
      <c r="A4" s="5">
        <v>4</v>
      </c>
      <c r="B4" s="66" t="s">
        <v>1384</v>
      </c>
      <c r="C4" s="66" t="s">
        <v>40</v>
      </c>
      <c r="D4" s="34">
        <v>3</v>
      </c>
      <c r="E4" s="43" t="str">
        <f xml:space="preserve">  VLOOKUP(B4,label!A:E,5,FALSE)</f>
        <v>documentNumber</v>
      </c>
      <c r="F4" s="38" t="s">
        <v>4506</v>
      </c>
      <c r="G4" s="67" t="s">
        <v>1915</v>
      </c>
      <c r="H4" s="98" t="str">
        <f>VLOOKUP(G4,'EN mapping'!B:F,5,FALSE)</f>
        <v>Invoice number</v>
      </c>
      <c r="I4" s="88" t="str">
        <f>VLOOKUP(G4,'EN mapping'!B:D,3,FALSE)</f>
        <v>1..1</v>
      </c>
      <c r="J4" s="37" t="str">
        <f t="shared" ref="J4:J13" si="0">IF(2=D4,B4,IF(1&lt;D4,J3,""))</f>
        <v>corG-2</v>
      </c>
      <c r="K4" s="36" t="str">
        <f>IF(3=D4,B4,IF(2&lt;D4,K3,""))</f>
        <v>cor-76</v>
      </c>
      <c r="L4" s="36" t="str">
        <f>IF(4=D4,B4,IF(3&lt;D4,L3,""))</f>
        <v/>
      </c>
      <c r="M4" s="37" t="str">
        <f>IF(5=D4,B4,IF(4&lt;D4,M3,""))</f>
        <v/>
      </c>
      <c r="N4" s="36" t="str">
        <f>IF(6=D4,B4,IF(5&lt;D4,N3,""))</f>
        <v/>
      </c>
      <c r="O4" s="65" t="s">
        <v>1916</v>
      </c>
      <c r="P4" s="65" t="s">
        <v>1919</v>
      </c>
      <c r="Q4" s="5" t="str">
        <f>VLOOKUP(B4,label!A:G,6,FALSE)</f>
        <v>documentNumberItemType</v>
      </c>
      <c r="R4" s="65" t="s">
        <v>1918</v>
      </c>
      <c r="S4" s="5" t="str">
        <f>VLOOKUP(B4,label!A:G,5,FALSE)</f>
        <v>documentNumber</v>
      </c>
    </row>
    <row r="5" spans="1:23" ht="19" customHeight="1">
      <c r="A5" s="5">
        <v>5</v>
      </c>
      <c r="B5" s="66" t="s">
        <v>1387</v>
      </c>
      <c r="C5" s="66" t="s">
        <v>40</v>
      </c>
      <c r="D5" s="34">
        <v>3</v>
      </c>
      <c r="E5" s="43" t="str">
        <f xml:space="preserve">  VLOOKUP(B5,label!A:E,5,FALSE)</f>
        <v>documentDate</v>
      </c>
      <c r="F5" s="38" t="s">
        <v>4507</v>
      </c>
      <c r="G5" s="67" t="s">
        <v>1920</v>
      </c>
      <c r="H5" s="98" t="str">
        <f>VLOOKUP(G5,'EN mapping'!B:F,5,FALSE)</f>
        <v>Invoice issue date</v>
      </c>
      <c r="I5" s="88" t="str">
        <f>VLOOKUP(G5,'EN mapping'!B:D,3,FALSE)</f>
        <v>1..1</v>
      </c>
      <c r="J5" s="37" t="str">
        <f t="shared" si="0"/>
        <v>corG-2</v>
      </c>
      <c r="K5" s="36" t="str">
        <f t="shared" ref="K5:K13" si="1">IF(3=D5,B5,IF(2&lt;D5,K4,""))</f>
        <v>cor-79</v>
      </c>
      <c r="L5" s="36" t="str">
        <f t="shared" ref="L5:L13" si="2">IF(4=D5,B5,IF(3&lt;D5,L4,""))</f>
        <v/>
      </c>
      <c r="M5" s="37" t="str">
        <f t="shared" ref="M5:M13" si="3">IF(5=D5,B5,IF(4&lt;D5,M4,""))</f>
        <v/>
      </c>
      <c r="N5" s="36" t="str">
        <f t="shared" ref="N5:N13" si="4">IF(6=D5,B5,IF(5&lt;D5,N4,""))</f>
        <v/>
      </c>
      <c r="O5" s="65" t="s">
        <v>1916</v>
      </c>
      <c r="P5" s="65" t="s">
        <v>1922</v>
      </c>
      <c r="Q5" s="5" t="str">
        <f>VLOOKUP(B5,label!A:G,6,FALSE)</f>
        <v>documentDateItemType</v>
      </c>
      <c r="R5" s="65" t="s">
        <v>1921</v>
      </c>
      <c r="S5" s="5" t="str">
        <f>VLOOKUP(B5,label!A:G,5,FALSE)</f>
        <v>documentDate</v>
      </c>
    </row>
    <row r="6" spans="1:23" ht="19" customHeight="1">
      <c r="A6" s="5">
        <v>6</v>
      </c>
      <c r="B6" s="66" t="s">
        <v>1381</v>
      </c>
      <c r="C6" s="66" t="s">
        <v>40</v>
      </c>
      <c r="D6" s="34">
        <v>3</v>
      </c>
      <c r="E6" s="43" t="str">
        <f xml:space="preserve">  VLOOKUP(B6,label!A:E,5,FALSE)</f>
        <v>documentType</v>
      </c>
      <c r="F6" s="38" t="s">
        <v>4508</v>
      </c>
      <c r="G6" s="67" t="s">
        <v>1923</v>
      </c>
      <c r="H6" s="98" t="str">
        <f>VLOOKUP(G6,'EN mapping'!B:F,5,FALSE)</f>
        <v>Invoice type code</v>
      </c>
      <c r="I6" s="88" t="str">
        <f>VLOOKUP(G6,'EN mapping'!B:D,3,FALSE)</f>
        <v>1..1</v>
      </c>
      <c r="J6" s="37" t="str">
        <f t="shared" si="0"/>
        <v>corG-2</v>
      </c>
      <c r="K6" s="36" t="str">
        <f t="shared" si="1"/>
        <v>cor-73</v>
      </c>
      <c r="L6" s="36" t="str">
        <f t="shared" si="2"/>
        <v/>
      </c>
      <c r="M6" s="37" t="str">
        <f t="shared" si="3"/>
        <v/>
      </c>
      <c r="N6" s="36" t="str">
        <f t="shared" si="4"/>
        <v/>
      </c>
      <c r="O6" s="65" t="s">
        <v>1916</v>
      </c>
      <c r="P6" s="65" t="s">
        <v>1925</v>
      </c>
      <c r="Q6" s="5" t="str">
        <f>VLOOKUP(B6,label!A:G,6,FALSE)</f>
        <v>gl-gen:documentTypeItemType</v>
      </c>
      <c r="R6" s="65" t="s">
        <v>1924</v>
      </c>
      <c r="S6" s="5" t="str">
        <f>VLOOKUP(B6,label!A:G,5,FALSE)</f>
        <v>documentType</v>
      </c>
    </row>
    <row r="7" spans="1:23" ht="19" customHeight="1">
      <c r="A7" s="5">
        <v>10</v>
      </c>
      <c r="B7" s="66" t="s">
        <v>3646</v>
      </c>
      <c r="C7" s="66" t="s">
        <v>40</v>
      </c>
      <c r="D7" s="34">
        <f>VLOOKUP(B7,label!A:G,3,FALSE)</f>
        <v>3</v>
      </c>
      <c r="E7" s="43" t="str">
        <f xml:space="preserve">  VLOOKUP(B7,label!A:E,5,FALSE)</f>
        <v>paymentInstructions</v>
      </c>
      <c r="F7" s="38" t="s">
        <v>4401</v>
      </c>
      <c r="G7" s="68" t="s">
        <v>2124</v>
      </c>
      <c r="H7" s="98" t="str">
        <f>VLOOKUP(G7,'EN mapping'!B:F,5,FALSE)</f>
        <v>PAYMENT INSTRUCTIONS</v>
      </c>
      <c r="I7" s="88" t="str">
        <f>VLOOKUP(G7,'EN mapping'!B:D,3,FALSE)</f>
        <v>0..1</v>
      </c>
      <c r="J7" s="37" t="str">
        <f t="shared" si="0"/>
        <v>corG-2</v>
      </c>
      <c r="K7" s="36" t="str">
        <f t="shared" si="1"/>
        <v>cenG-16</v>
      </c>
      <c r="L7" s="36" t="str">
        <f t="shared" si="2"/>
        <v/>
      </c>
      <c r="M7" s="37" t="str">
        <f t="shared" si="3"/>
        <v/>
      </c>
      <c r="N7" s="36" t="str">
        <f t="shared" si="4"/>
        <v/>
      </c>
      <c r="O7" s="65" t="s">
        <v>1916</v>
      </c>
      <c r="P7" s="69" t="s">
        <v>2125</v>
      </c>
      <c r="Q7" s="5" t="str">
        <f>VLOOKUP(B7,label!A:G,6,FALSE)</f>
        <v/>
      </c>
      <c r="R7" s="69"/>
      <c r="S7" s="5" t="str">
        <f>VLOOKUP(B7,label!A:G,5,FALSE)</f>
        <v>paymentInstructions</v>
      </c>
    </row>
    <row r="8" spans="1:23" ht="19" customHeight="1">
      <c r="A8" s="5">
        <v>11</v>
      </c>
      <c r="B8" s="66" t="s">
        <v>3666</v>
      </c>
      <c r="C8" s="66" t="s">
        <v>40</v>
      </c>
      <c r="D8" s="34">
        <f>VLOOKUP(B8,label!A:G,3,FALSE)</f>
        <v>4</v>
      </c>
      <c r="E8" s="45" t="str">
        <f xml:space="preserve">  VLOOKUP(B8,label!A:E,5,FALSE)</f>
        <v>paymentMeansText</v>
      </c>
      <c r="F8" s="38" t="s">
        <v>4402</v>
      </c>
      <c r="G8" s="33" t="s">
        <v>2128</v>
      </c>
      <c r="H8" s="98" t="str">
        <f>VLOOKUP(G8,'EN mapping'!B:F,5,FALSE)</f>
        <v>Payment means text</v>
      </c>
      <c r="I8" s="88" t="str">
        <f>VLOOKUP(G8,'EN mapping'!B:D,3,FALSE)</f>
        <v>0..1</v>
      </c>
      <c r="J8" s="37" t="str">
        <f t="shared" si="0"/>
        <v>corG-2</v>
      </c>
      <c r="K8" s="36" t="str">
        <f t="shared" si="1"/>
        <v>cenG-16</v>
      </c>
      <c r="L8" s="36" t="str">
        <f t="shared" si="2"/>
        <v>cen-82</v>
      </c>
      <c r="M8" s="37" t="str">
        <f t="shared" si="3"/>
        <v/>
      </c>
      <c r="N8" s="36" t="str">
        <f t="shared" si="4"/>
        <v/>
      </c>
      <c r="O8" s="65" t="s">
        <v>1961</v>
      </c>
      <c r="P8" s="65" t="s">
        <v>2129</v>
      </c>
      <c r="Q8" s="5" t="str">
        <f>VLOOKUP(B8,label!A:G,6,FALSE)</f>
        <v>textItemType</v>
      </c>
      <c r="R8" s="65" t="s">
        <v>1938</v>
      </c>
      <c r="S8" s="5" t="str">
        <f>VLOOKUP(B8,label!A:G,5,FALSE)</f>
        <v>paymentMeansText</v>
      </c>
    </row>
    <row r="9" spans="1:23" ht="19" customHeight="1">
      <c r="A9" s="5">
        <v>12</v>
      </c>
      <c r="B9" s="66" t="s">
        <v>3667</v>
      </c>
      <c r="C9" s="66" t="s">
        <v>40</v>
      </c>
      <c r="D9" s="34">
        <f>VLOOKUP(B9,label!A:G,3,FALSE)</f>
        <v>4</v>
      </c>
      <c r="E9" s="45" t="str">
        <f xml:space="preserve">  VLOOKUP(B9,label!A:E,5,FALSE)</f>
        <v>remittanceInformation</v>
      </c>
      <c r="F9" s="38" t="s">
        <v>4403</v>
      </c>
      <c r="G9" s="33" t="s">
        <v>2130</v>
      </c>
      <c r="H9" s="98" t="str">
        <f>VLOOKUP(G9,'EN mapping'!B:F,5,FALSE)</f>
        <v>Remittance information</v>
      </c>
      <c r="I9" s="88" t="str">
        <f>VLOOKUP(G9,'EN mapping'!B:D,3,FALSE)</f>
        <v>0..1</v>
      </c>
      <c r="J9" s="37" t="str">
        <f t="shared" si="0"/>
        <v>corG-2</v>
      </c>
      <c r="K9" s="36" t="str">
        <f t="shared" si="1"/>
        <v>cenG-16</v>
      </c>
      <c r="L9" s="36" t="str">
        <f t="shared" si="2"/>
        <v>cen-83</v>
      </c>
      <c r="M9" s="37" t="str">
        <f t="shared" si="3"/>
        <v/>
      </c>
      <c r="N9" s="36" t="str">
        <f t="shared" si="4"/>
        <v/>
      </c>
      <c r="O9" s="65" t="s">
        <v>1961</v>
      </c>
      <c r="P9" s="65" t="s">
        <v>2131</v>
      </c>
      <c r="Q9" s="5" t="str">
        <f>VLOOKUP(B9,label!A:G,6,FALSE)</f>
        <v>textItemType</v>
      </c>
      <c r="R9" s="65" t="s">
        <v>1938</v>
      </c>
      <c r="S9" s="5" t="str">
        <f>VLOOKUP(B9,label!A:G,5,FALSE)</f>
        <v>remittanceInformation</v>
      </c>
    </row>
    <row r="10" spans="1:23" ht="19" customHeight="1">
      <c r="A10" s="5">
        <v>13</v>
      </c>
      <c r="B10" s="66" t="s">
        <v>3647</v>
      </c>
      <c r="C10" s="66" t="s">
        <v>40</v>
      </c>
      <c r="D10" s="34">
        <f>VLOOKUP(B10,label!A:G,3,FALSE)</f>
        <v>4</v>
      </c>
      <c r="E10" s="45" t="str">
        <f xml:space="preserve">  VLOOKUP(B10,label!A:E,5,FALSE)</f>
        <v>creditTransfer</v>
      </c>
      <c r="F10" s="38" t="s">
        <v>4404</v>
      </c>
      <c r="G10" s="68" t="s">
        <v>2132</v>
      </c>
      <c r="H10" s="98" t="str">
        <f>VLOOKUP(G10,'EN mapping'!B:F,5,FALSE)</f>
        <v>CREDIT TRANSFER</v>
      </c>
      <c r="I10" s="88" t="str">
        <f>VLOOKUP(G10,'EN mapping'!B:D,3,FALSE)</f>
        <v>0..n</v>
      </c>
      <c r="J10" s="37" t="str">
        <f t="shared" si="0"/>
        <v>corG-2</v>
      </c>
      <c r="K10" s="36" t="str">
        <f t="shared" si="1"/>
        <v>cenG-16</v>
      </c>
      <c r="L10" s="36" t="str">
        <f t="shared" si="2"/>
        <v>cenG-17</v>
      </c>
      <c r="M10" s="37" t="str">
        <f t="shared" si="3"/>
        <v/>
      </c>
      <c r="N10" s="36" t="str">
        <f t="shared" si="4"/>
        <v/>
      </c>
      <c r="O10" s="65" t="s">
        <v>1961</v>
      </c>
      <c r="P10" s="69" t="s">
        <v>2133</v>
      </c>
      <c r="Q10" s="5" t="str">
        <f>VLOOKUP(B10,label!A:G,6,FALSE)</f>
        <v/>
      </c>
      <c r="R10" s="69"/>
      <c r="S10" s="5" t="str">
        <f>VLOOKUP(B10,label!A:G,5,FALSE)</f>
        <v>creditTransfer</v>
      </c>
    </row>
    <row r="11" spans="1:23" ht="19" customHeight="1">
      <c r="A11" s="5">
        <v>14</v>
      </c>
      <c r="B11" s="66" t="s">
        <v>3668</v>
      </c>
      <c r="C11" s="66" t="s">
        <v>40</v>
      </c>
      <c r="D11" s="34">
        <f>VLOOKUP(B11,label!A:G,3,FALSE)</f>
        <v>5</v>
      </c>
      <c r="E11" s="46" t="str">
        <f xml:space="preserve">  VLOOKUP(B11,label!A:E,5,FALSE)</f>
        <v>paymentAccountIdentifier</v>
      </c>
      <c r="F11" s="38" t="s">
        <v>4405</v>
      </c>
      <c r="G11" s="33" t="s">
        <v>2134</v>
      </c>
      <c r="H11" s="98" t="str">
        <f>VLOOKUP(G11,'EN mapping'!B:F,5,FALSE)</f>
        <v>Payment account identifier</v>
      </c>
      <c r="I11" s="88" t="str">
        <f>VLOOKUP(G11,'EN mapping'!B:D,3,FALSE)</f>
        <v>1..1</v>
      </c>
      <c r="J11" s="37" t="str">
        <f t="shared" si="0"/>
        <v>corG-2</v>
      </c>
      <c r="K11" s="36" t="str">
        <f t="shared" si="1"/>
        <v>cenG-16</v>
      </c>
      <c r="L11" s="36" t="str">
        <f t="shared" si="2"/>
        <v>cenG-17</v>
      </c>
      <c r="M11" s="37" t="str">
        <f t="shared" si="3"/>
        <v>cen-84</v>
      </c>
      <c r="N11" s="36" t="str">
        <f t="shared" si="4"/>
        <v/>
      </c>
      <c r="O11" s="65" t="s">
        <v>2000</v>
      </c>
      <c r="P11" s="65" t="s">
        <v>2135</v>
      </c>
      <c r="Q11" s="5" t="str">
        <f>VLOOKUP(B11,label!A:G,6,FALSE)</f>
        <v>identifierItemType</v>
      </c>
      <c r="R11" s="65" t="s">
        <v>1918</v>
      </c>
      <c r="S11" s="5" t="str">
        <f>VLOOKUP(B11,label!A:G,5,FALSE)</f>
        <v>paymentAccountIdentifier</v>
      </c>
    </row>
    <row r="12" spans="1:23" ht="19" customHeight="1">
      <c r="A12" s="5">
        <v>15</v>
      </c>
      <c r="B12" s="66" t="s">
        <v>3669</v>
      </c>
      <c r="C12" s="66" t="s">
        <v>40</v>
      </c>
      <c r="D12" s="34">
        <f>VLOOKUP(B12,label!A:G,3,FALSE)</f>
        <v>5</v>
      </c>
      <c r="E12" s="46" t="str">
        <f xml:space="preserve">  VLOOKUP(B12,label!A:E,5,FALSE)</f>
        <v>paymentAccountName</v>
      </c>
      <c r="F12" s="38" t="s">
        <v>4406</v>
      </c>
      <c r="G12" s="33" t="s">
        <v>2136</v>
      </c>
      <c r="H12" s="98" t="str">
        <f>VLOOKUP(G12,'EN mapping'!B:F,5,FALSE)</f>
        <v>Payment account name</v>
      </c>
      <c r="I12" s="88" t="str">
        <f>VLOOKUP(G12,'EN mapping'!B:D,3,FALSE)</f>
        <v>0..1</v>
      </c>
      <c r="J12" s="37" t="str">
        <f t="shared" si="0"/>
        <v>corG-2</v>
      </c>
      <c r="K12" s="36" t="str">
        <f t="shared" si="1"/>
        <v>cenG-16</v>
      </c>
      <c r="L12" s="36" t="str">
        <f t="shared" si="2"/>
        <v>cenG-17</v>
      </c>
      <c r="M12" s="37" t="str">
        <f t="shared" si="3"/>
        <v>cen-85</v>
      </c>
      <c r="N12" s="36" t="str">
        <f t="shared" si="4"/>
        <v/>
      </c>
      <c r="O12" s="65" t="s">
        <v>2000</v>
      </c>
      <c r="P12" s="65" t="s">
        <v>2137</v>
      </c>
      <c r="Q12" s="5" t="str">
        <f>VLOOKUP(B12,label!A:G,6,FALSE)</f>
        <v>textItemType</v>
      </c>
      <c r="R12" s="65" t="s">
        <v>1938</v>
      </c>
      <c r="S12" s="5" t="str">
        <f>VLOOKUP(B12,label!A:G,5,FALSE)</f>
        <v>paymentAccountName</v>
      </c>
    </row>
    <row r="13" spans="1:23" ht="19" customHeight="1">
      <c r="A13" s="5">
        <v>16</v>
      </c>
      <c r="B13" s="66" t="s">
        <v>3670</v>
      </c>
      <c r="C13" s="66" t="s">
        <v>40</v>
      </c>
      <c r="D13" s="34">
        <f>VLOOKUP(B13,label!A:G,3,FALSE)</f>
        <v>5</v>
      </c>
      <c r="E13" s="46" t="str">
        <f xml:space="preserve">  VLOOKUP(B13,label!A:E,5,FALSE)</f>
        <v>paymentServiceProviderIdentifier</v>
      </c>
      <c r="F13" s="38" t="s">
        <v>4407</v>
      </c>
      <c r="G13" s="33" t="s">
        <v>2138</v>
      </c>
      <c r="H13" s="98" t="str">
        <f>VLOOKUP(G13,'EN mapping'!B:F,5,FALSE)</f>
        <v>Payment service provider identifier</v>
      </c>
      <c r="I13" s="88" t="str">
        <f>VLOOKUP(G13,'EN mapping'!B:D,3,FALSE)</f>
        <v>0..1</v>
      </c>
      <c r="J13" s="37" t="str">
        <f t="shared" si="0"/>
        <v>corG-2</v>
      </c>
      <c r="K13" s="36" t="str">
        <f t="shared" si="1"/>
        <v>cenG-16</v>
      </c>
      <c r="L13" s="36" t="str">
        <f t="shared" si="2"/>
        <v>cenG-17</v>
      </c>
      <c r="M13" s="37" t="str">
        <f t="shared" si="3"/>
        <v>cen-86</v>
      </c>
      <c r="N13" s="36" t="str">
        <f t="shared" si="4"/>
        <v/>
      </c>
      <c r="O13" s="65" t="s">
        <v>2000</v>
      </c>
      <c r="P13" s="65" t="s">
        <v>2139</v>
      </c>
      <c r="Q13" s="5" t="str">
        <f>VLOOKUP(B13,label!A:G,6,FALSE)</f>
        <v>identifierItemType</v>
      </c>
      <c r="R13" s="65" t="s">
        <v>1918</v>
      </c>
      <c r="S13" s="5" t="str">
        <f>VLOOKUP(B13,label!A:G,5,FALSE)</f>
        <v>paymentServiceProviderIdentifier</v>
      </c>
    </row>
    <row r="14" spans="1:23" ht="19" customHeight="1">
      <c r="A14" s="5">
        <v>17</v>
      </c>
      <c r="B14" s="66" t="s">
        <v>3648</v>
      </c>
      <c r="C14" s="66" t="s">
        <v>40</v>
      </c>
      <c r="D14" s="34">
        <f>VLOOKUP(B14,label!A:G,3,FALSE)</f>
        <v>4</v>
      </c>
      <c r="E14" s="45" t="str">
        <f xml:space="preserve">  VLOOKUP(B14,label!A:E,5,FALSE)</f>
        <v>paymentCardInformation</v>
      </c>
      <c r="F14" s="38" t="s">
        <v>4408</v>
      </c>
      <c r="G14" s="68" t="s">
        <v>2140</v>
      </c>
      <c r="H14" s="98" t="str">
        <f>VLOOKUP(G14,'EN mapping'!B:F,5,FALSE)</f>
        <v>PAYMENT CARD INFORMATION</v>
      </c>
      <c r="I14" s="88" t="str">
        <f>VLOOKUP(G14,'EN mapping'!B:D,3,FALSE)</f>
        <v>0..1</v>
      </c>
      <c r="J14" s="37" t="str">
        <f t="shared" ref="J14:J76" si="5">IF(2=D14,B14,IF(1&lt;D14,J13,""))</f>
        <v>corG-2</v>
      </c>
      <c r="K14" s="36" t="str">
        <f t="shared" ref="K14:K76" si="6">IF(3=D14,B14,IF(2&lt;D14,K13,""))</f>
        <v>cenG-16</v>
      </c>
      <c r="L14" s="36" t="str">
        <f t="shared" ref="L14:L76" si="7">IF(4=D14,B14,IF(3&lt;D14,L13,""))</f>
        <v>cenG-18</v>
      </c>
      <c r="M14" s="37" t="str">
        <f t="shared" ref="M14:M76" si="8">IF(5=D14,B14,IF(4&lt;D14,M13,""))</f>
        <v/>
      </c>
      <c r="N14" s="36" t="str">
        <f t="shared" ref="N14:N76" si="9">IF(6=D14,B14,IF(5&lt;D14,N13,""))</f>
        <v/>
      </c>
      <c r="O14" s="65" t="s">
        <v>1961</v>
      </c>
      <c r="P14" s="69" t="s">
        <v>2141</v>
      </c>
      <c r="Q14" s="5" t="str">
        <f>VLOOKUP(B14,label!A:G,6,FALSE)</f>
        <v/>
      </c>
      <c r="R14" s="69"/>
      <c r="S14" s="5" t="str">
        <f>VLOOKUP(B14,label!A:G,5,FALSE)</f>
        <v>paymentCardInformation</v>
      </c>
    </row>
    <row r="15" spans="1:23" ht="19" customHeight="1">
      <c r="A15" s="5">
        <v>18</v>
      </c>
      <c r="B15" s="66" t="s">
        <v>3671</v>
      </c>
      <c r="C15" s="66" t="s">
        <v>40</v>
      </c>
      <c r="D15" s="34">
        <f>VLOOKUP(B15,label!A:G,3,FALSE)</f>
        <v>5</v>
      </c>
      <c r="E15" s="46" t="str">
        <f xml:space="preserve">  VLOOKUP(B15,label!A:E,5,FALSE)</f>
        <v>paymentCardPrimaryAccountNumber</v>
      </c>
      <c r="F15" s="38" t="s">
        <v>4409</v>
      </c>
      <c r="G15" s="33" t="s">
        <v>2142</v>
      </c>
      <c r="H15" s="98" t="str">
        <f>VLOOKUP(G15,'EN mapping'!B:F,5,FALSE)</f>
        <v>Payment card primary account number</v>
      </c>
      <c r="I15" s="88" t="str">
        <f>VLOOKUP(G15,'EN mapping'!B:D,3,FALSE)</f>
        <v>1..1</v>
      </c>
      <c r="J15" s="37" t="str">
        <f t="shared" si="5"/>
        <v>corG-2</v>
      </c>
      <c r="K15" s="36" t="str">
        <f t="shared" si="6"/>
        <v>cenG-16</v>
      </c>
      <c r="L15" s="36" t="str">
        <f t="shared" si="7"/>
        <v>cenG-18</v>
      </c>
      <c r="M15" s="37" t="str">
        <f t="shared" si="8"/>
        <v>cen-87</v>
      </c>
      <c r="N15" s="36" t="str">
        <f t="shared" si="9"/>
        <v/>
      </c>
      <c r="O15" s="65" t="s">
        <v>2000</v>
      </c>
      <c r="P15" s="65" t="s">
        <v>2143</v>
      </c>
      <c r="Q15" s="5" t="str">
        <f>VLOOKUP(B15,label!A:G,6,FALSE)</f>
        <v>textItemType</v>
      </c>
      <c r="R15" s="65" t="s">
        <v>1938</v>
      </c>
      <c r="S15" s="5" t="str">
        <f>VLOOKUP(B15,label!A:G,5,FALSE)</f>
        <v>paymentCardPrimaryAccountNumber</v>
      </c>
    </row>
    <row r="16" spans="1:23" ht="19" customHeight="1">
      <c r="A16" s="5">
        <v>19</v>
      </c>
      <c r="B16" s="66" t="s">
        <v>3672</v>
      </c>
      <c r="C16" s="66" t="s">
        <v>40</v>
      </c>
      <c r="D16" s="34">
        <f>VLOOKUP(B16,label!A:G,3,FALSE)</f>
        <v>5</v>
      </c>
      <c r="E16" s="46" t="str">
        <f xml:space="preserve">  VLOOKUP(B16,label!A:E,5,FALSE)</f>
        <v>paymentCardHolderName</v>
      </c>
      <c r="F16" s="38" t="s">
        <v>4410</v>
      </c>
      <c r="G16" s="33" t="s">
        <v>2144</v>
      </c>
      <c r="H16" s="98" t="str">
        <f>VLOOKUP(G16,'EN mapping'!B:F,5,FALSE)</f>
        <v>Payment card holder name</v>
      </c>
      <c r="I16" s="88" t="str">
        <f>VLOOKUP(G16,'EN mapping'!B:D,3,FALSE)</f>
        <v>0..1</v>
      </c>
      <c r="J16" s="37" t="str">
        <f t="shared" si="5"/>
        <v>corG-2</v>
      </c>
      <c r="K16" s="36" t="str">
        <f t="shared" si="6"/>
        <v>cenG-16</v>
      </c>
      <c r="L16" s="36" t="str">
        <f t="shared" si="7"/>
        <v>cenG-18</v>
      </c>
      <c r="M16" s="37" t="str">
        <f t="shared" si="8"/>
        <v>cen-88</v>
      </c>
      <c r="N16" s="36" t="str">
        <f t="shared" si="9"/>
        <v/>
      </c>
      <c r="O16" s="65" t="s">
        <v>2000</v>
      </c>
      <c r="P16" s="65" t="s">
        <v>2145</v>
      </c>
      <c r="Q16" s="5" t="str">
        <f>VLOOKUP(B16,label!A:G,6,FALSE)</f>
        <v>textItemType</v>
      </c>
      <c r="R16" s="65" t="s">
        <v>1938</v>
      </c>
      <c r="S16" s="5" t="str">
        <f>VLOOKUP(B16,label!A:G,5,FALSE)</f>
        <v>paymentCardHolderName</v>
      </c>
    </row>
    <row r="17" spans="1:23" ht="19" customHeight="1">
      <c r="A17" s="5">
        <v>20</v>
      </c>
      <c r="B17" s="66" t="s">
        <v>3649</v>
      </c>
      <c r="C17" s="66" t="s">
        <v>40</v>
      </c>
      <c r="D17" s="34">
        <f>VLOOKUP(B17,label!A:G,3,FALSE)</f>
        <v>4</v>
      </c>
      <c r="E17" s="45" t="str">
        <f xml:space="preserve">  VLOOKUP(B17,label!A:E,5,FALSE)</f>
        <v>directDebit</v>
      </c>
      <c r="F17" s="38" t="s">
        <v>4411</v>
      </c>
      <c r="G17" s="68" t="s">
        <v>2146</v>
      </c>
      <c r="H17" s="98" t="str">
        <f>VLOOKUP(G17,'EN mapping'!B:F,5,FALSE)</f>
        <v>DIRECT DEBIT</v>
      </c>
      <c r="I17" s="88" t="str">
        <f>VLOOKUP(G17,'EN mapping'!B:D,3,FALSE)</f>
        <v>0..1</v>
      </c>
      <c r="J17" s="37" t="str">
        <f t="shared" si="5"/>
        <v>corG-2</v>
      </c>
      <c r="K17" s="36" t="str">
        <f t="shared" si="6"/>
        <v>cenG-16</v>
      </c>
      <c r="L17" s="36" t="str">
        <f t="shared" si="7"/>
        <v>cenG-19</v>
      </c>
      <c r="M17" s="37" t="str">
        <f t="shared" si="8"/>
        <v/>
      </c>
      <c r="N17" s="36" t="str">
        <f t="shared" si="9"/>
        <v/>
      </c>
      <c r="O17" s="65" t="s">
        <v>1961</v>
      </c>
      <c r="P17" s="69" t="s">
        <v>2147</v>
      </c>
      <c r="Q17" s="5" t="str">
        <f>VLOOKUP(B17,label!A:G,6,FALSE)</f>
        <v/>
      </c>
      <c r="R17" s="69"/>
      <c r="S17" s="5" t="str">
        <f>VLOOKUP(B17,label!A:G,5,FALSE)</f>
        <v>directDebit</v>
      </c>
    </row>
    <row r="18" spans="1:23" ht="19" customHeight="1">
      <c r="A18" s="5">
        <v>21</v>
      </c>
      <c r="B18" s="66" t="s">
        <v>3673</v>
      </c>
      <c r="C18" s="66" t="s">
        <v>40</v>
      </c>
      <c r="D18" s="34">
        <f>VLOOKUP(B18,label!A:G,3,FALSE)</f>
        <v>5</v>
      </c>
      <c r="E18" s="46" t="str">
        <f xml:space="preserve">  VLOOKUP(B18,label!A:E,5,FALSE)</f>
        <v>mandateReferenceIdentifier</v>
      </c>
      <c r="F18" s="38" t="s">
        <v>4412</v>
      </c>
      <c r="G18" s="33" t="s">
        <v>2148</v>
      </c>
      <c r="H18" s="98" t="str">
        <f>VLOOKUP(G18,'EN mapping'!B:F,5,FALSE)</f>
        <v>Mandate reference identifier</v>
      </c>
      <c r="I18" s="88" t="str">
        <f>VLOOKUP(G18,'EN mapping'!B:D,3,FALSE)</f>
        <v>0..1</v>
      </c>
      <c r="J18" s="37" t="str">
        <f t="shared" si="5"/>
        <v>corG-2</v>
      </c>
      <c r="K18" s="36" t="str">
        <f t="shared" si="6"/>
        <v>cenG-16</v>
      </c>
      <c r="L18" s="36" t="str">
        <f t="shared" si="7"/>
        <v>cenG-19</v>
      </c>
      <c r="M18" s="37" t="str">
        <f t="shared" si="8"/>
        <v>cen-89</v>
      </c>
      <c r="N18" s="36" t="str">
        <f t="shared" si="9"/>
        <v/>
      </c>
      <c r="O18" s="65" t="s">
        <v>2000</v>
      </c>
      <c r="P18" s="65" t="s">
        <v>2149</v>
      </c>
      <c r="Q18" s="5" t="str">
        <f>VLOOKUP(B18,label!A:G,6,FALSE)</f>
        <v>identifierItemType</v>
      </c>
      <c r="R18" s="65" t="s">
        <v>1918</v>
      </c>
      <c r="S18" s="5" t="str">
        <f>VLOOKUP(B18,label!A:G,5,FALSE)</f>
        <v>mandateReferenceIdentifier</v>
      </c>
    </row>
    <row r="19" spans="1:23" ht="19" customHeight="1">
      <c r="A19" s="5">
        <v>22</v>
      </c>
      <c r="B19" s="66" t="s">
        <v>3674</v>
      </c>
      <c r="C19" s="66" t="s">
        <v>40</v>
      </c>
      <c r="D19" s="34">
        <f>VLOOKUP(B19,label!A:G,3,FALSE)</f>
        <v>5</v>
      </c>
      <c r="E19" s="46" t="str">
        <f xml:space="preserve">  VLOOKUP(B19,label!A:E,5,FALSE)</f>
        <v>bankAssignedCreditorIdentifier</v>
      </c>
      <c r="F19" s="38" t="s">
        <v>4413</v>
      </c>
      <c r="G19" s="33" t="s">
        <v>2150</v>
      </c>
      <c r="H19" s="98" t="str">
        <f>VLOOKUP(G19,'EN mapping'!B:F,5,FALSE)</f>
        <v>Bank assigned creditor identifier</v>
      </c>
      <c r="I19" s="88" t="str">
        <f>VLOOKUP(G19,'EN mapping'!B:D,3,FALSE)</f>
        <v>0..1</v>
      </c>
      <c r="J19" s="37" t="str">
        <f t="shared" si="5"/>
        <v>corG-2</v>
      </c>
      <c r="K19" s="36" t="str">
        <f t="shared" si="6"/>
        <v>cenG-16</v>
      </c>
      <c r="L19" s="36" t="str">
        <f t="shared" si="7"/>
        <v>cenG-19</v>
      </c>
      <c r="M19" s="37" t="str">
        <f t="shared" si="8"/>
        <v>cen-90</v>
      </c>
      <c r="N19" s="36" t="str">
        <f t="shared" si="9"/>
        <v/>
      </c>
      <c r="O19" s="65" t="s">
        <v>2000</v>
      </c>
      <c r="P19" s="65" t="s">
        <v>2151</v>
      </c>
      <c r="Q19" s="5" t="str">
        <f>VLOOKUP(B19,label!A:G,6,FALSE)</f>
        <v>identifierItemType</v>
      </c>
      <c r="R19" s="65" t="s">
        <v>1918</v>
      </c>
      <c r="S19" s="5" t="str">
        <f>VLOOKUP(B19,label!A:G,5,FALSE)</f>
        <v>bankAssignedCreditorIdentifier</v>
      </c>
    </row>
    <row r="20" spans="1:23" ht="19" customHeight="1">
      <c r="A20" s="5">
        <v>23</v>
      </c>
      <c r="B20" s="66" t="s">
        <v>3675</v>
      </c>
      <c r="C20" s="66" t="s">
        <v>40</v>
      </c>
      <c r="D20" s="34">
        <f>VLOOKUP(B20,label!A:G,3,FALSE)</f>
        <v>5</v>
      </c>
      <c r="E20" s="46" t="str">
        <f xml:space="preserve">  VLOOKUP(B20,label!A:E,5,FALSE)</f>
        <v>debitedAccountIdentifier</v>
      </c>
      <c r="F20" s="38" t="s">
        <v>4414</v>
      </c>
      <c r="G20" s="33" t="s">
        <v>2152</v>
      </c>
      <c r="H20" s="98" t="str">
        <f>VLOOKUP(G20,'EN mapping'!B:F,5,FALSE)</f>
        <v>Debited account identifier</v>
      </c>
      <c r="I20" s="88" t="str">
        <f>VLOOKUP(G20,'EN mapping'!B:D,3,FALSE)</f>
        <v>0..1</v>
      </c>
      <c r="J20" s="37" t="str">
        <f t="shared" si="5"/>
        <v>corG-2</v>
      </c>
      <c r="K20" s="36" t="str">
        <f t="shared" si="6"/>
        <v>cenG-16</v>
      </c>
      <c r="L20" s="36" t="str">
        <f t="shared" si="7"/>
        <v>cenG-19</v>
      </c>
      <c r="M20" s="37" t="str">
        <f t="shared" si="8"/>
        <v>cen-91</v>
      </c>
      <c r="N20" s="36" t="str">
        <f t="shared" si="9"/>
        <v/>
      </c>
      <c r="O20" s="65" t="s">
        <v>2000</v>
      </c>
      <c r="P20" s="65" t="s">
        <v>2153</v>
      </c>
      <c r="Q20" s="5" t="str">
        <f>VLOOKUP(B20,label!A:G,6,FALSE)</f>
        <v>identifierItemType</v>
      </c>
      <c r="R20" s="65" t="s">
        <v>1918</v>
      </c>
      <c r="S20" s="5" t="str">
        <f>VLOOKUP(B20,label!A:G,5,FALSE)</f>
        <v>debitedAccountIdentifier</v>
      </c>
    </row>
    <row r="21" spans="1:23" ht="19" customHeight="1">
      <c r="A21" s="5">
        <v>24</v>
      </c>
      <c r="B21" s="66" t="s">
        <v>3645</v>
      </c>
      <c r="C21" s="66" t="s">
        <v>40</v>
      </c>
      <c r="D21" s="34">
        <v>3</v>
      </c>
      <c r="E21" s="43" t="str">
        <f xml:space="preserve">  VLOOKUP(B21,label!A:E,5,FALSE)</f>
        <v>precedingInvoiceReference</v>
      </c>
      <c r="F21" s="38" t="s">
        <v>4415</v>
      </c>
      <c r="G21" s="68" t="s">
        <v>1971</v>
      </c>
      <c r="H21" s="98" t="str">
        <f>VLOOKUP(G21,'EN mapping'!B:F,5,FALSE)</f>
        <v>PRECEDING INVOICE REFERENCE</v>
      </c>
      <c r="I21" s="88" t="str">
        <f>VLOOKUP(G21,'EN mapping'!B:D,3,FALSE)</f>
        <v>0..n</v>
      </c>
      <c r="J21" s="37" t="str">
        <f t="shared" si="5"/>
        <v>corG-2</v>
      </c>
      <c r="K21" s="36" t="str">
        <f t="shared" si="6"/>
        <v>cenG-3</v>
      </c>
      <c r="L21" s="36" t="str">
        <f t="shared" si="7"/>
        <v/>
      </c>
      <c r="M21" s="37" t="str">
        <f t="shared" si="8"/>
        <v/>
      </c>
      <c r="N21" s="36" t="str">
        <f t="shared" si="9"/>
        <v/>
      </c>
      <c r="O21" s="65" t="s">
        <v>1916</v>
      </c>
      <c r="P21" s="69" t="s">
        <v>3881</v>
      </c>
      <c r="Q21" s="5" t="str">
        <f>VLOOKUP(B21,label!A:G,6,FALSE)</f>
        <v/>
      </c>
      <c r="R21" s="69"/>
    </row>
    <row r="22" spans="1:23" ht="19" customHeight="1">
      <c r="A22" s="5">
        <v>25</v>
      </c>
      <c r="B22" s="66" t="s">
        <v>839</v>
      </c>
      <c r="C22" s="66" t="s">
        <v>40</v>
      </c>
      <c r="D22" s="34">
        <f>VLOOKUP(B22,label!A:G,3,FALSE)</f>
        <v>4</v>
      </c>
      <c r="E22" s="45" t="str">
        <f xml:space="preserve">  VLOOKUP(B22,label!A:E,5,FALSE)</f>
        <v>originatingDocumentStructure</v>
      </c>
      <c r="F22" s="38" t="s">
        <v>4512</v>
      </c>
      <c r="G22" s="70" t="s">
        <v>40</v>
      </c>
      <c r="H22" s="98" t="e">
        <f>VLOOKUP(G22,'EN mapping'!B:F,5,FALSE)</f>
        <v>#N/A</v>
      </c>
      <c r="I22" s="88"/>
      <c r="J22" s="37" t="str">
        <f t="shared" si="5"/>
        <v>corG-2</v>
      </c>
      <c r="K22" s="36" t="str">
        <f t="shared" si="6"/>
        <v>cenG-3</v>
      </c>
      <c r="L22" s="36" t="str">
        <f t="shared" si="7"/>
        <v>tafG-1</v>
      </c>
      <c r="M22" s="37" t="str">
        <f t="shared" si="8"/>
        <v/>
      </c>
      <c r="N22" s="36" t="str">
        <f t="shared" si="9"/>
        <v/>
      </c>
      <c r="O22" s="65"/>
      <c r="P22" s="65" t="str">
        <f>VLOOKUP(B22,label!A:G,7,FALSE)</f>
        <v>Originating Document  - Heading</v>
      </c>
      <c r="Q22" s="5" t="str">
        <f>VLOOKUP(B22,label!A:G,6,FALSE)</f>
        <v>_</v>
      </c>
      <c r="R22" s="65"/>
      <c r="S22" s="5" t="str">
        <f>VLOOKUP(B22,label!A:G,5,FALSE)</f>
        <v>originatingDocumentStructure</v>
      </c>
    </row>
    <row r="23" spans="1:23" ht="19" customHeight="1">
      <c r="A23" s="5">
        <v>26</v>
      </c>
      <c r="B23" s="40" t="s">
        <v>1495</v>
      </c>
      <c r="C23" s="66" t="s">
        <v>40</v>
      </c>
      <c r="D23" s="34">
        <f>VLOOKUP(B23,label!A:G,3,FALSE)</f>
        <v>5</v>
      </c>
      <c r="E23" s="46" t="str">
        <f xml:space="preserve">  VLOOKUP(B23,label!A:E,5,FALSE)</f>
        <v>originatingDocumentType</v>
      </c>
      <c r="F23" s="38" t="s">
        <v>4513</v>
      </c>
      <c r="G23" s="70"/>
      <c r="H23" s="98" t="e">
        <f>VLOOKUP(G23,'EN mapping'!B:F,5,FALSE)</f>
        <v>#N/A</v>
      </c>
      <c r="I23" s="88"/>
      <c r="J23" s="37" t="str">
        <f t="shared" si="5"/>
        <v>corG-2</v>
      </c>
      <c r="K23" s="36" t="str">
        <f t="shared" si="6"/>
        <v>cenG-3</v>
      </c>
      <c r="L23" s="36" t="str">
        <f t="shared" si="7"/>
        <v>tafG-1</v>
      </c>
      <c r="M23" s="37" t="str">
        <f t="shared" si="8"/>
        <v>taf-4</v>
      </c>
      <c r="N23" s="36" t="str">
        <f t="shared" si="9"/>
        <v/>
      </c>
      <c r="O23" s="65"/>
      <c r="P23" s="65" t="str">
        <f>VLOOKUP(B23,label!A:E,5,FALSE)</f>
        <v>originatingDocumentType</v>
      </c>
      <c r="Q23" s="5" t="str">
        <f>VLOOKUP(B23,label!A:G,6,FALSE)</f>
        <v>gl-gen:documentTypeItemType</v>
      </c>
      <c r="R23" s="65"/>
      <c r="S23" s="5" t="str">
        <f>VLOOKUP(B23,label!A:G,5,FALSE)</f>
        <v>originatingDocumentType</v>
      </c>
      <c r="T23" s="65" t="s">
        <v>3622</v>
      </c>
      <c r="U23" s="65" t="s">
        <v>3623</v>
      </c>
      <c r="V23" s="65" t="s">
        <v>3624</v>
      </c>
      <c r="W23" s="65" t="s">
        <v>3625</v>
      </c>
    </row>
    <row r="24" spans="1:23" ht="19" customHeight="1">
      <c r="A24" s="5">
        <v>27</v>
      </c>
      <c r="B24" s="5" t="s">
        <v>1496</v>
      </c>
      <c r="C24" s="66" t="s">
        <v>40</v>
      </c>
      <c r="D24" s="34">
        <f>VLOOKUP(B24,label!A:G,3,FALSE)</f>
        <v>5</v>
      </c>
      <c r="E24" s="46" t="str">
        <f xml:space="preserve">  VLOOKUP(B24,label!A:E,5,FALSE)</f>
        <v>originatingDocumentNumber</v>
      </c>
      <c r="F24" s="38" t="s">
        <v>4514</v>
      </c>
      <c r="G24" s="33" t="s">
        <v>4567</v>
      </c>
      <c r="H24" s="98" t="e">
        <f>VLOOKUP(G24,'EN mapping'!B:F,5,FALSE)</f>
        <v>#N/A</v>
      </c>
      <c r="I24" s="88" t="str">
        <f>VLOOKUP(MID(G24,1,FIND(" ",G24,1)-1),'EN mapping'!B:D,3,FALSE)</f>
        <v>1..1</v>
      </c>
      <c r="J24" s="37" t="str">
        <f t="shared" si="5"/>
        <v>corG-2</v>
      </c>
      <c r="K24" s="36" t="str">
        <f t="shared" si="6"/>
        <v>cenG-3</v>
      </c>
      <c r="L24" s="36" t="str">
        <f t="shared" si="7"/>
        <v>tafG-1</v>
      </c>
      <c r="M24" s="37" t="str">
        <f t="shared" si="8"/>
        <v>taf-5</v>
      </c>
      <c r="N24" s="36" t="str">
        <f t="shared" si="9"/>
        <v/>
      </c>
      <c r="O24" s="65" t="s">
        <v>1916</v>
      </c>
      <c r="P24" s="65" t="s">
        <v>3626</v>
      </c>
      <c r="Q24" s="5" t="str">
        <f>VLOOKUP(B24,label!A:G,6,FALSE)</f>
        <v>originatingDocumentNumberItemType</v>
      </c>
      <c r="R24" s="65" t="s">
        <v>1941</v>
      </c>
      <c r="S24" s="5" t="str">
        <f>VLOOKUP(B24,label!A:G,5,FALSE)</f>
        <v>originatingDocumentNumber</v>
      </c>
      <c r="T24" s="33" t="s">
        <v>1940</v>
      </c>
      <c r="U24" s="33" t="s">
        <v>1943</v>
      </c>
      <c r="V24" s="33" t="s">
        <v>1945</v>
      </c>
      <c r="W24" s="33" t="s">
        <v>1947</v>
      </c>
    </row>
    <row r="25" spans="1:23" ht="19" customHeight="1">
      <c r="A25" s="5">
        <v>28</v>
      </c>
      <c r="B25" s="66" t="s">
        <v>4659</v>
      </c>
      <c r="C25" s="66" t="s">
        <v>1497</v>
      </c>
      <c r="D25" s="104">
        <v>5</v>
      </c>
      <c r="E25" s="46" t="str">
        <f xml:space="preserve">  VLOOKUP(B25,label!A:E,5,FALSE)</f>
        <v>precedingInvoiceIssueDate</v>
      </c>
      <c r="F25" s="38" t="s">
        <v>4515</v>
      </c>
      <c r="G25" s="33" t="s">
        <v>1975</v>
      </c>
      <c r="H25" s="98" t="str">
        <f>VLOOKUP(G25,'EN mapping'!B:F,5,FALSE)</f>
        <v>Preceding Invoice issue date</v>
      </c>
      <c r="I25" s="88" t="str">
        <f>VLOOKUP(G25,'EN mapping'!B:D,3,FALSE)</f>
        <v>0..1</v>
      </c>
      <c r="J25" s="37" t="str">
        <f t="shared" si="5"/>
        <v>corG-2</v>
      </c>
      <c r="K25" s="36" t="str">
        <f t="shared" si="6"/>
        <v>cenG-3</v>
      </c>
      <c r="L25" s="36" t="str">
        <f t="shared" si="7"/>
        <v>tafG-1</v>
      </c>
      <c r="M25" s="37" t="str">
        <f t="shared" si="8"/>
        <v>cen-26</v>
      </c>
      <c r="N25" s="36" t="str">
        <f t="shared" si="9"/>
        <v/>
      </c>
      <c r="O25" s="65" t="s">
        <v>1961</v>
      </c>
      <c r="P25" s="65" t="s">
        <v>1976</v>
      </c>
      <c r="Q25" s="5" t="str">
        <f>VLOOKUP(B25,label!A:G,6,FALSE)</f>
        <v>dateItemType</v>
      </c>
      <c r="R25" s="65" t="s">
        <v>1921</v>
      </c>
      <c r="S25" s="5" t="str">
        <f>VLOOKUP(B25,label!A:G,5,FALSE)</f>
        <v>precedingInvoiceIssueDate</v>
      </c>
    </row>
    <row r="26" spans="1:23" ht="19" customHeight="1">
      <c r="A26" s="5">
        <v>29</v>
      </c>
      <c r="B26" s="66" t="s">
        <v>4660</v>
      </c>
      <c r="C26" s="66" t="s">
        <v>1496</v>
      </c>
      <c r="D26" s="104">
        <v>5</v>
      </c>
      <c r="E26" s="46" t="str">
        <f xml:space="preserve">  VLOOKUP(B26,label!A:E,5,FALSE)</f>
        <v>referencedPurchaseOrderLineReference</v>
      </c>
      <c r="F26" s="38" t="s">
        <v>4514</v>
      </c>
      <c r="G26" s="33" t="s">
        <v>2253</v>
      </c>
      <c r="H26" s="98" t="str">
        <f>VLOOKUP(G26,'EN mapping'!B:F,5,FALSE)</f>
        <v>Referenced purchase order line reference</v>
      </c>
      <c r="I26" s="88" t="str">
        <f>VLOOKUP(G26,'EN mapping'!B:D,3,FALSE)</f>
        <v>0..1</v>
      </c>
      <c r="J26" s="37" t="str">
        <f t="shared" si="5"/>
        <v>corG-2</v>
      </c>
      <c r="K26" s="36" t="str">
        <f t="shared" si="6"/>
        <v>cenG-3</v>
      </c>
      <c r="L26" s="36" t="str">
        <f t="shared" si="7"/>
        <v>tafG-1</v>
      </c>
      <c r="M26" s="37" t="str">
        <f t="shared" si="8"/>
        <v>cen-132</v>
      </c>
      <c r="N26" s="36" t="str">
        <f t="shared" si="9"/>
        <v/>
      </c>
      <c r="O26" s="65" t="s">
        <v>1961</v>
      </c>
      <c r="P26" s="65" t="s">
        <v>2254</v>
      </c>
      <c r="Q26" s="5" t="str">
        <f>VLOOKUP(B26,label!A:G,6,FALSE)</f>
        <v>documentReferenceItemType</v>
      </c>
      <c r="R26" s="65" t="s">
        <v>1941</v>
      </c>
      <c r="S26" s="5" t="str">
        <f>VLOOKUP(B26,label!A:G,5,FALSE)</f>
        <v>referencedPurchaseOrderLineReference</v>
      </c>
    </row>
    <row r="27" spans="1:23" ht="19" customHeight="1">
      <c r="A27" s="5">
        <v>30</v>
      </c>
      <c r="B27" s="66" t="s">
        <v>3701</v>
      </c>
      <c r="C27" s="66" t="s">
        <v>40</v>
      </c>
      <c r="D27" s="104">
        <f>VLOOKUP(B27,label!A:G,3,FALSE)</f>
        <v>3</v>
      </c>
      <c r="E27" s="43" t="str">
        <f xml:space="preserve">  VLOOKUP(B27,label!A:E,5,FALSE)</f>
        <v>invoicedObjectIdentifier</v>
      </c>
      <c r="F27" s="38" t="s">
        <v>4516</v>
      </c>
      <c r="G27" s="33" t="s">
        <v>1949</v>
      </c>
      <c r="H27" s="98" t="str">
        <f>VLOOKUP(G27,'EN mapping'!B:F,5,FALSE)</f>
        <v>Invoiced object identifier</v>
      </c>
      <c r="I27" s="88" t="str">
        <f>VLOOKUP(G27,'EN mapping'!B:D,3,FALSE)</f>
        <v>0..1</v>
      </c>
      <c r="J27" s="37" t="str">
        <f t="shared" si="5"/>
        <v>corG-2</v>
      </c>
      <c r="K27" s="36" t="str">
        <f t="shared" si="6"/>
        <v>cen-18</v>
      </c>
      <c r="L27" s="36" t="str">
        <f t="shared" si="7"/>
        <v/>
      </c>
      <c r="M27" s="37" t="str">
        <f t="shared" si="8"/>
        <v/>
      </c>
      <c r="N27" s="36" t="str">
        <f t="shared" si="9"/>
        <v/>
      </c>
      <c r="O27" s="65" t="s">
        <v>1916</v>
      </c>
      <c r="P27" s="65" t="s">
        <v>1950</v>
      </c>
      <c r="Q27" s="5" t="str">
        <f>VLOOKUP(B27,label!A:G,6,FALSE)</f>
        <v>identifierItemType</v>
      </c>
      <c r="R27" s="65" t="s">
        <v>1918</v>
      </c>
      <c r="S27" s="5" t="str">
        <f>VLOOKUP(B27,label!A:G,5,FALSE)</f>
        <v>invoicedObjectIdentifier</v>
      </c>
    </row>
    <row r="28" spans="1:23" ht="19" customHeight="1">
      <c r="A28" s="5">
        <v>31</v>
      </c>
      <c r="B28" s="66" t="s">
        <v>3643</v>
      </c>
      <c r="C28" s="66" t="s">
        <v>40</v>
      </c>
      <c r="D28" s="104">
        <f>VLOOKUP(B28,label!A:G,3,FALSE)</f>
        <v>3</v>
      </c>
      <c r="E28" s="43" t="str">
        <f xml:space="preserve">  VLOOKUP(B28,label!A:E,5,FALSE)</f>
        <v>invoiceNote</v>
      </c>
      <c r="F28" s="38" t="s">
        <v>4416</v>
      </c>
      <c r="G28" s="68" t="s">
        <v>1957</v>
      </c>
      <c r="H28" s="98" t="str">
        <f>VLOOKUP(G28,'EN mapping'!B:F,5,FALSE)</f>
        <v>INVOICE NOTE</v>
      </c>
      <c r="I28" s="88" t="str">
        <f>VLOOKUP(G28,'EN mapping'!B:D,3,FALSE)</f>
        <v>0..n</v>
      </c>
      <c r="J28" s="37" t="str">
        <f t="shared" si="5"/>
        <v>corG-2</v>
      </c>
      <c r="K28" s="36" t="str">
        <f t="shared" si="6"/>
        <v>cenG-1</v>
      </c>
      <c r="L28" s="36" t="str">
        <f t="shared" si="7"/>
        <v/>
      </c>
      <c r="M28" s="37" t="str">
        <f t="shared" si="8"/>
        <v/>
      </c>
      <c r="N28" s="36" t="str">
        <f t="shared" si="9"/>
        <v/>
      </c>
      <c r="O28" s="65" t="s">
        <v>1916</v>
      </c>
      <c r="P28" s="69" t="s">
        <v>1959</v>
      </c>
      <c r="Q28" s="5" t="str">
        <f>VLOOKUP(B28,label!A:G,6,FALSE)</f>
        <v/>
      </c>
      <c r="R28" s="69"/>
      <c r="S28" s="5" t="str">
        <f>VLOOKUP(B28,label!A:G,5,FALSE)</f>
        <v>invoiceNote</v>
      </c>
    </row>
    <row r="29" spans="1:23" ht="19" customHeight="1">
      <c r="A29" s="5">
        <v>32</v>
      </c>
      <c r="B29" s="66" t="s">
        <v>3660</v>
      </c>
      <c r="C29" s="66" t="s">
        <v>40</v>
      </c>
      <c r="D29" s="104">
        <f>VLOOKUP(B29,label!A:G,3,FALSE)</f>
        <v>4</v>
      </c>
      <c r="E29" s="45" t="str">
        <f xml:space="preserve">  VLOOKUP(B29,label!A:E,5,FALSE)</f>
        <v>invoiceNoteSubjectCode</v>
      </c>
      <c r="F29" s="38" t="s">
        <v>4417</v>
      </c>
      <c r="G29" s="33" t="s">
        <v>1960</v>
      </c>
      <c r="H29" s="98" t="str">
        <f>VLOOKUP(G29,'EN mapping'!B:F,5,FALSE)</f>
        <v>Invoice note subject code</v>
      </c>
      <c r="I29" s="88" t="str">
        <f>VLOOKUP(G29,'EN mapping'!B:D,3,FALSE)</f>
        <v>0..1</v>
      </c>
      <c r="J29" s="37" t="str">
        <f t="shared" si="5"/>
        <v>corG-2</v>
      </c>
      <c r="K29" s="36" t="str">
        <f t="shared" si="6"/>
        <v>cenG-1</v>
      </c>
      <c r="L29" s="36" t="str">
        <f t="shared" si="7"/>
        <v>cen-21</v>
      </c>
      <c r="M29" s="37" t="str">
        <f t="shared" si="8"/>
        <v/>
      </c>
      <c r="N29" s="36" t="str">
        <f t="shared" si="9"/>
        <v/>
      </c>
      <c r="O29" s="65" t="s">
        <v>1961</v>
      </c>
      <c r="P29" s="65" t="s">
        <v>1962</v>
      </c>
      <c r="Q29" s="5" t="str">
        <f>VLOOKUP(B29,label!A:G,6,FALSE)</f>
        <v>codeItemType</v>
      </c>
      <c r="R29" s="65" t="s">
        <v>1924</v>
      </c>
      <c r="S29" s="5" t="str">
        <f>VLOOKUP(B29,label!A:G,5,FALSE)</f>
        <v>invoiceNoteSubjectCode</v>
      </c>
    </row>
    <row r="30" spans="1:23" ht="19" customHeight="1">
      <c r="A30" s="5">
        <v>33</v>
      </c>
      <c r="B30" s="66" t="s">
        <v>3661</v>
      </c>
      <c r="C30" s="66" t="s">
        <v>40</v>
      </c>
      <c r="D30" s="104">
        <v>4</v>
      </c>
      <c r="E30" s="45" t="str">
        <f xml:space="preserve">  VLOOKUP(B30,label!A:E,5,FALSE)</f>
        <v>invoiceNote</v>
      </c>
      <c r="F30" s="38" t="s">
        <v>4400</v>
      </c>
      <c r="G30" s="33" t="s">
        <v>1963</v>
      </c>
      <c r="H30" s="98" t="str">
        <f>VLOOKUP(G30,'EN mapping'!B:F,5,FALSE)</f>
        <v>Invoice note</v>
      </c>
      <c r="I30" s="88" t="str">
        <f>VLOOKUP(G30,'EN mapping'!B:D,3,FALSE)</f>
        <v>1..1</v>
      </c>
      <c r="J30" s="37" t="str">
        <f t="shared" si="5"/>
        <v>corG-2</v>
      </c>
      <c r="K30" s="36" t="str">
        <f t="shared" si="6"/>
        <v>cenG-1</v>
      </c>
      <c r="L30" s="36" t="str">
        <f t="shared" si="7"/>
        <v>cen-22</v>
      </c>
      <c r="M30" s="37" t="str">
        <f t="shared" si="8"/>
        <v/>
      </c>
      <c r="N30" s="36" t="str">
        <f t="shared" si="9"/>
        <v/>
      </c>
      <c r="O30" s="65" t="s">
        <v>1961</v>
      </c>
      <c r="P30" s="65" t="s">
        <v>1964</v>
      </c>
      <c r="Q30" s="5" t="str">
        <f>VLOOKUP(B30,label!A:G,6,FALSE)</f>
        <v>textItemType</v>
      </c>
      <c r="R30" s="65" t="s">
        <v>1938</v>
      </c>
      <c r="S30" s="5" t="str">
        <f>VLOOKUP(B30,label!A:G,5,FALSE)</f>
        <v>invoiceNote</v>
      </c>
    </row>
    <row r="31" spans="1:23" ht="19" customHeight="1">
      <c r="A31" s="5">
        <v>34</v>
      </c>
      <c r="B31" s="66" t="s">
        <v>3644</v>
      </c>
      <c r="C31" s="66" t="s">
        <v>40</v>
      </c>
      <c r="D31" s="104">
        <f>VLOOKUP(B31,label!A:G,3,FALSE)</f>
        <v>3</v>
      </c>
      <c r="E31" s="43" t="str">
        <f xml:space="preserve">  VLOOKUP(B31,label!A:E,5,FALSE)</f>
        <v>processControl</v>
      </c>
      <c r="F31" s="38" t="s">
        <v>4418</v>
      </c>
      <c r="G31" s="68" t="s">
        <v>1965</v>
      </c>
      <c r="H31" s="98" t="str">
        <f>VLOOKUP(G31,'EN mapping'!B:F,5,FALSE)</f>
        <v>PROCESS CONTROL</v>
      </c>
      <c r="I31" s="88" t="str">
        <f>VLOOKUP(G31,'EN mapping'!B:D,3,FALSE)</f>
        <v>1..1</v>
      </c>
      <c r="J31" s="37" t="str">
        <f t="shared" si="5"/>
        <v>corG-2</v>
      </c>
      <c r="K31" s="36" t="str">
        <f t="shared" si="6"/>
        <v>cenG-2</v>
      </c>
      <c r="L31" s="36" t="str">
        <f t="shared" si="7"/>
        <v/>
      </c>
      <c r="M31" s="37" t="str">
        <f t="shared" si="8"/>
        <v/>
      </c>
      <c r="N31" s="36" t="str">
        <f t="shared" si="9"/>
        <v/>
      </c>
      <c r="O31" s="65" t="s">
        <v>1916</v>
      </c>
      <c r="P31" s="69" t="s">
        <v>1966</v>
      </c>
      <c r="Q31" s="5" t="str">
        <f>VLOOKUP(B31,label!A:G,6,FALSE)</f>
        <v/>
      </c>
      <c r="R31" s="69"/>
      <c r="S31" s="5" t="str">
        <f>VLOOKUP(B31,label!A:G,5,FALSE)</f>
        <v>processControl</v>
      </c>
    </row>
    <row r="32" spans="1:23" ht="19" customHeight="1">
      <c r="A32" s="5">
        <v>35</v>
      </c>
      <c r="B32" s="66" t="s">
        <v>3662</v>
      </c>
      <c r="C32" s="66" t="s">
        <v>40</v>
      </c>
      <c r="D32" s="104">
        <f>VLOOKUP(B32,label!A:G,3,FALSE)</f>
        <v>4</v>
      </c>
      <c r="E32" s="45" t="str">
        <f xml:space="preserve">  VLOOKUP(B32,label!A:E,5,FALSE)</f>
        <v>businessProcessType</v>
      </c>
      <c r="F32" s="38" t="s">
        <v>4419</v>
      </c>
      <c r="G32" s="33" t="s">
        <v>1967</v>
      </c>
      <c r="H32" s="98" t="str">
        <f>VLOOKUP(G32,'EN mapping'!B:F,5,FALSE)</f>
        <v>Business process type</v>
      </c>
      <c r="I32" s="88" t="str">
        <f>VLOOKUP(G32,'EN mapping'!B:D,3,FALSE)</f>
        <v>0..1</v>
      </c>
      <c r="J32" s="37" t="str">
        <f t="shared" si="5"/>
        <v>corG-2</v>
      </c>
      <c r="K32" s="36" t="str">
        <f t="shared" si="6"/>
        <v>cenG-2</v>
      </c>
      <c r="L32" s="36" t="str">
        <f t="shared" si="7"/>
        <v>cen-23</v>
      </c>
      <c r="M32" s="37" t="str">
        <f t="shared" si="8"/>
        <v/>
      </c>
      <c r="N32" s="36" t="str">
        <f t="shared" si="9"/>
        <v/>
      </c>
      <c r="O32" s="65" t="s">
        <v>1961</v>
      </c>
      <c r="P32" s="65" t="s">
        <v>1968</v>
      </c>
      <c r="Q32" s="5" t="str">
        <f>VLOOKUP(B32,label!A:G,6,FALSE)</f>
        <v>textItemType</v>
      </c>
      <c r="R32" s="65" t="s">
        <v>1938</v>
      </c>
      <c r="S32" s="5" t="str">
        <f>VLOOKUP(B32,label!A:G,5,FALSE)</f>
        <v>businessProcessType</v>
      </c>
    </row>
    <row r="33" spans="1:19" ht="19" customHeight="1">
      <c r="A33" s="5">
        <v>36</v>
      </c>
      <c r="B33" s="66" t="s">
        <v>3663</v>
      </c>
      <c r="C33" s="66" t="s">
        <v>40</v>
      </c>
      <c r="D33" s="104">
        <f>VLOOKUP(B33,label!A:G,3,FALSE)</f>
        <v>4</v>
      </c>
      <c r="E33" s="45" t="str">
        <f xml:space="preserve">  VLOOKUP(B33,label!A:E,5,FALSE)</f>
        <v>specificationIdentifier</v>
      </c>
      <c r="F33" s="38" t="s">
        <v>4420</v>
      </c>
      <c r="G33" s="33" t="s">
        <v>1969</v>
      </c>
      <c r="H33" s="98" t="str">
        <f>VLOOKUP(G33,'EN mapping'!B:F,5,FALSE)</f>
        <v>Specification identifier</v>
      </c>
      <c r="I33" s="88" t="str">
        <f>VLOOKUP(G33,'EN mapping'!B:D,3,FALSE)</f>
        <v>1..1</v>
      </c>
      <c r="J33" s="37" t="str">
        <f t="shared" si="5"/>
        <v>corG-2</v>
      </c>
      <c r="K33" s="36" t="str">
        <f t="shared" si="6"/>
        <v>cenG-2</v>
      </c>
      <c r="L33" s="36" t="str">
        <f t="shared" si="7"/>
        <v>cen-24</v>
      </c>
      <c r="M33" s="37" t="str">
        <f t="shared" si="8"/>
        <v/>
      </c>
      <c r="N33" s="36" t="str">
        <f t="shared" si="9"/>
        <v/>
      </c>
      <c r="O33" s="65" t="s">
        <v>1961</v>
      </c>
      <c r="P33" s="65" t="s">
        <v>1970</v>
      </c>
      <c r="Q33" s="5" t="str">
        <f>VLOOKUP(B33,label!A:G,6,FALSE)</f>
        <v>identifierItemType</v>
      </c>
      <c r="R33" s="65" t="s">
        <v>1918</v>
      </c>
      <c r="S33" s="5" t="str">
        <f>VLOOKUP(B33,label!A:G,5,FALSE)</f>
        <v>specificationIdentifier</v>
      </c>
    </row>
    <row r="34" spans="1:19" ht="19" customHeight="1">
      <c r="A34" s="5">
        <v>37</v>
      </c>
      <c r="B34" s="66" t="s">
        <v>4661</v>
      </c>
      <c r="C34" s="66" t="s">
        <v>1495</v>
      </c>
      <c r="D34" s="104">
        <v>4</v>
      </c>
      <c r="E34" s="45" t="str">
        <f xml:space="preserve">  VLOOKUP(B34,label!A:E,5,FALSE)</f>
        <v>invoiceLineBuyerAccountingReference</v>
      </c>
      <c r="F34" s="38" t="s">
        <v>4517</v>
      </c>
      <c r="G34" s="33" t="s">
        <v>2255</v>
      </c>
      <c r="H34" s="98" t="str">
        <f>VLOOKUP(G34,'EN mapping'!B:F,5,FALSE)</f>
        <v>Invoice line Buyer accounting reference</v>
      </c>
      <c r="I34" s="88" t="str">
        <f>VLOOKUP(G34,'EN mapping'!B:D,3,FALSE)</f>
        <v>0..1</v>
      </c>
      <c r="J34" s="37" t="str">
        <f t="shared" si="5"/>
        <v>corG-2</v>
      </c>
      <c r="K34" s="36" t="str">
        <f t="shared" si="6"/>
        <v>cenG-2</v>
      </c>
      <c r="L34" s="36" t="str">
        <f t="shared" si="7"/>
        <v>cen-133</v>
      </c>
      <c r="M34" s="37" t="str">
        <f t="shared" si="8"/>
        <v/>
      </c>
      <c r="N34" s="36" t="str">
        <f t="shared" si="9"/>
        <v/>
      </c>
      <c r="O34" s="65" t="s">
        <v>1961</v>
      </c>
      <c r="P34" s="65" t="s">
        <v>2256</v>
      </c>
      <c r="Q34" s="5" t="str">
        <f>VLOOKUP(B34,label!A:G,6,FALSE)</f>
        <v>textItemType</v>
      </c>
      <c r="R34" s="65" t="s">
        <v>1938</v>
      </c>
      <c r="S34" s="5" t="str">
        <f>VLOOKUP(B34,label!A:G,5,FALSE)</f>
        <v>invoiceLineBuyerAccountingReference</v>
      </c>
    </row>
    <row r="35" spans="1:19" ht="19" customHeight="1">
      <c r="A35" s="5">
        <v>38</v>
      </c>
      <c r="B35" s="66" t="s">
        <v>3654</v>
      </c>
      <c r="C35" s="66" t="s">
        <v>40</v>
      </c>
      <c r="D35" s="104">
        <f>VLOOKUP(B35,label!A:G,3,FALSE)</f>
        <v>3</v>
      </c>
      <c r="E35" s="43" t="str">
        <f xml:space="preserve">  VLOOKUP(B35,label!A:E,5,FALSE)</f>
        <v>additionalSupportingDocuments</v>
      </c>
      <c r="F35" s="38" t="s">
        <v>4518</v>
      </c>
      <c r="G35" s="68" t="s">
        <v>2222</v>
      </c>
      <c r="H35" s="98" t="str">
        <f>VLOOKUP(G35,'EN mapping'!B:F,5,FALSE)</f>
        <v>ADDITIONAL SUPPORTING DOCUMENTS</v>
      </c>
      <c r="I35" s="88" t="str">
        <f>VLOOKUP(G35,'EN mapping'!B:D,3,FALSE)</f>
        <v>0..n</v>
      </c>
      <c r="J35" s="37" t="str">
        <f t="shared" si="5"/>
        <v>corG-2</v>
      </c>
      <c r="K35" s="36" t="str">
        <f t="shared" si="6"/>
        <v>cenG-24</v>
      </c>
      <c r="L35" s="36" t="str">
        <f t="shared" si="7"/>
        <v/>
      </c>
      <c r="M35" s="37" t="str">
        <f t="shared" si="8"/>
        <v/>
      </c>
      <c r="N35" s="36" t="str">
        <f t="shared" si="9"/>
        <v/>
      </c>
      <c r="O35" s="65" t="s">
        <v>1916</v>
      </c>
      <c r="P35" s="69" t="s">
        <v>2223</v>
      </c>
      <c r="Q35" s="5" t="str">
        <f>VLOOKUP(B35,label!A:G,6,FALSE)</f>
        <v/>
      </c>
      <c r="R35" s="69"/>
      <c r="S35" s="5" t="str">
        <f>VLOOKUP(B35,label!A:G,5,FALSE)</f>
        <v>additionalSupportingDocuments</v>
      </c>
    </row>
    <row r="36" spans="1:19" ht="19" customHeight="1">
      <c r="A36" s="5">
        <v>39</v>
      </c>
      <c r="B36" s="66" t="s">
        <v>3694</v>
      </c>
      <c r="C36" s="66" t="s">
        <v>40</v>
      </c>
      <c r="D36" s="104">
        <f>VLOOKUP(B36,label!A:G,3,FALSE)</f>
        <v>4</v>
      </c>
      <c r="E36" s="45" t="str">
        <f xml:space="preserve">  VLOOKUP(B36,label!A:E,5,FALSE)</f>
        <v>supportingDocumentReference</v>
      </c>
      <c r="F36" s="38" t="s">
        <v>4519</v>
      </c>
      <c r="G36" s="33" t="s">
        <v>2224</v>
      </c>
      <c r="H36" s="98" t="str">
        <f>VLOOKUP(G36,'EN mapping'!B:F,5,FALSE)</f>
        <v>Supporting document reference</v>
      </c>
      <c r="I36" s="88" t="str">
        <f>VLOOKUP(G36,'EN mapping'!B:D,3,FALSE)</f>
        <v>1..1</v>
      </c>
      <c r="J36" s="37" t="str">
        <f t="shared" si="5"/>
        <v>corG-2</v>
      </c>
      <c r="K36" s="36" t="str">
        <f t="shared" si="6"/>
        <v>cenG-24</v>
      </c>
      <c r="L36" s="36" t="str">
        <f t="shared" si="7"/>
        <v>cen-122</v>
      </c>
      <c r="M36" s="37" t="str">
        <f t="shared" si="8"/>
        <v/>
      </c>
      <c r="N36" s="36" t="str">
        <f t="shared" si="9"/>
        <v/>
      </c>
      <c r="O36" s="65" t="s">
        <v>1961</v>
      </c>
      <c r="P36" s="65" t="s">
        <v>2225</v>
      </c>
      <c r="Q36" s="5" t="str">
        <f>VLOOKUP(B36,label!A:G,6,FALSE)</f>
        <v>documentReferenceItemType</v>
      </c>
      <c r="R36" s="65" t="s">
        <v>1941</v>
      </c>
      <c r="S36" s="5" t="str">
        <f>VLOOKUP(B36,label!A:G,5,FALSE)</f>
        <v>supportingDocumentReference</v>
      </c>
    </row>
    <row r="37" spans="1:19" ht="19" customHeight="1">
      <c r="A37" s="5">
        <v>40</v>
      </c>
      <c r="B37" s="66" t="s">
        <v>3695</v>
      </c>
      <c r="C37" s="66" t="s">
        <v>40</v>
      </c>
      <c r="D37" s="104">
        <f>VLOOKUP(B37,label!A:G,3,FALSE)</f>
        <v>4</v>
      </c>
      <c r="E37" s="45" t="str">
        <f xml:space="preserve">  VLOOKUP(B37,label!A:E,5,FALSE)</f>
        <v>supportingDocumentDescription</v>
      </c>
      <c r="F37" s="38" t="s">
        <v>4520</v>
      </c>
      <c r="G37" s="33" t="s">
        <v>2226</v>
      </c>
      <c r="H37" s="98" t="str">
        <f>VLOOKUP(G37,'EN mapping'!B:F,5,FALSE)</f>
        <v>Supporting document description</v>
      </c>
      <c r="I37" s="88" t="str">
        <f>VLOOKUP(G37,'EN mapping'!B:D,3,FALSE)</f>
        <v>0..1</v>
      </c>
      <c r="J37" s="37" t="str">
        <f t="shared" si="5"/>
        <v>corG-2</v>
      </c>
      <c r="K37" s="36" t="str">
        <f t="shared" si="6"/>
        <v>cenG-24</v>
      </c>
      <c r="L37" s="36" t="str">
        <f t="shared" si="7"/>
        <v>cen-123</v>
      </c>
      <c r="M37" s="37" t="str">
        <f t="shared" si="8"/>
        <v/>
      </c>
      <c r="N37" s="36" t="str">
        <f t="shared" si="9"/>
        <v/>
      </c>
      <c r="O37" s="65" t="s">
        <v>1961</v>
      </c>
      <c r="P37" s="65" t="s">
        <v>2227</v>
      </c>
      <c r="Q37" s="5" t="str">
        <f>VLOOKUP(B37,label!A:G,6,FALSE)</f>
        <v>textItemType</v>
      </c>
      <c r="R37" s="65" t="s">
        <v>1938</v>
      </c>
      <c r="S37" s="5" t="str">
        <f>VLOOKUP(B37,label!A:G,5,FALSE)</f>
        <v>supportingDocumentDescription</v>
      </c>
    </row>
    <row r="38" spans="1:19" ht="19" customHeight="1">
      <c r="A38" s="5">
        <v>41</v>
      </c>
      <c r="B38" s="66" t="s">
        <v>3696</v>
      </c>
      <c r="C38" s="66" t="s">
        <v>40</v>
      </c>
      <c r="D38" s="104">
        <f>VLOOKUP(B38,label!A:G,3,FALSE)</f>
        <v>4</v>
      </c>
      <c r="E38" s="45" t="str">
        <f xml:space="preserve">  VLOOKUP(B38,label!A:E,5,FALSE)</f>
        <v>externalDocumentLocation</v>
      </c>
      <c r="F38" s="38" t="s">
        <v>4521</v>
      </c>
      <c r="G38" s="33" t="s">
        <v>2228</v>
      </c>
      <c r="H38" s="98" t="str">
        <f>VLOOKUP(G38,'EN mapping'!B:F,5,FALSE)</f>
        <v>External document location</v>
      </c>
      <c r="I38" s="88" t="str">
        <f>VLOOKUP(G38,'EN mapping'!B:D,3,FALSE)</f>
        <v>0..1</v>
      </c>
      <c r="J38" s="37" t="str">
        <f t="shared" si="5"/>
        <v>corG-2</v>
      </c>
      <c r="K38" s="36" t="str">
        <f t="shared" si="6"/>
        <v>cenG-24</v>
      </c>
      <c r="L38" s="36" t="str">
        <f t="shared" si="7"/>
        <v>cen-124</v>
      </c>
      <c r="M38" s="37" t="str">
        <f t="shared" si="8"/>
        <v/>
      </c>
      <c r="N38" s="36" t="str">
        <f t="shared" si="9"/>
        <v/>
      </c>
      <c r="O38" s="65" t="s">
        <v>1961</v>
      </c>
      <c r="P38" s="65" t="s">
        <v>2229</v>
      </c>
      <c r="Q38" s="5" t="str">
        <f>VLOOKUP(B38,label!A:G,6,FALSE)</f>
        <v>textItemType</v>
      </c>
      <c r="R38" s="65" t="s">
        <v>1938</v>
      </c>
      <c r="S38" s="5" t="str">
        <f>VLOOKUP(B38,label!A:G,5,FALSE)</f>
        <v>externalDocumentLocation</v>
      </c>
    </row>
    <row r="39" spans="1:19" ht="19" customHeight="1">
      <c r="A39" s="5">
        <v>42</v>
      </c>
      <c r="B39" s="66" t="s">
        <v>3697</v>
      </c>
      <c r="C39" s="66" t="s">
        <v>40</v>
      </c>
      <c r="D39" s="104">
        <f>VLOOKUP(B39,label!A:G,3,FALSE)</f>
        <v>4</v>
      </c>
      <c r="E39" s="45" t="str">
        <f xml:space="preserve">  VLOOKUP(B39,label!A:E,5,FALSE)</f>
        <v>attachedDocument</v>
      </c>
      <c r="F39" s="38" t="s">
        <v>4522</v>
      </c>
      <c r="G39" s="33" t="s">
        <v>2230</v>
      </c>
      <c r="H39" s="98" t="str">
        <f>VLOOKUP(G39,'EN mapping'!B:F,5,FALSE)</f>
        <v>Attached document</v>
      </c>
      <c r="I39" s="88" t="str">
        <f>VLOOKUP(G39,'EN mapping'!B:D,3,FALSE)</f>
        <v>0..1</v>
      </c>
      <c r="J39" s="37" t="str">
        <f t="shared" si="5"/>
        <v>corG-2</v>
      </c>
      <c r="K39" s="36" t="str">
        <f t="shared" si="6"/>
        <v>cenG-24</v>
      </c>
      <c r="L39" s="36" t="str">
        <f t="shared" si="7"/>
        <v>cen-125</v>
      </c>
      <c r="M39" s="37" t="str">
        <f t="shared" si="8"/>
        <v/>
      </c>
      <c r="N39" s="36" t="str">
        <f t="shared" si="9"/>
        <v/>
      </c>
      <c r="O39" s="65" t="s">
        <v>1961</v>
      </c>
      <c r="P39" s="65" t="s">
        <v>2232</v>
      </c>
      <c r="Q39" s="5" t="str">
        <f>VLOOKUP(B39,label!A:G,6,FALSE)</f>
        <v>binaryobjectItemType</v>
      </c>
      <c r="R39" s="65" t="s">
        <v>2231</v>
      </c>
      <c r="S39" s="5" t="str">
        <f>VLOOKUP(B39,label!A:G,5,FALSE)</f>
        <v>attachedDocument</v>
      </c>
    </row>
    <row r="40" spans="1:19" ht="19" customHeight="1">
      <c r="A40" s="5">
        <v>43</v>
      </c>
      <c r="B40" s="66" t="s">
        <v>3716</v>
      </c>
      <c r="C40" s="66" t="s">
        <v>40</v>
      </c>
      <c r="D40" s="104">
        <f>VLOOKUP(B40,label!A:G,3,FALSE)</f>
        <v>4</v>
      </c>
      <c r="E40" s="45" t="str">
        <f xml:space="preserve">  VLOOKUP(B40,label!A:E,5,FALSE)</f>
        <v>attachedDocumentMimeCode</v>
      </c>
      <c r="F40" s="38" t="s">
        <v>4523</v>
      </c>
      <c r="G40" s="33" t="s">
        <v>2233</v>
      </c>
      <c r="H40" s="98" t="str">
        <f>VLOOKUP(G40,'EN mapping'!B:F,5,FALSE)</f>
        <v>Attached document Mime code</v>
      </c>
      <c r="I40" s="88" t="str">
        <f>VLOOKUP(G40,'EN mapping'!B:D,3,FALSE)</f>
        <v>1..1</v>
      </c>
      <c r="J40" s="37" t="str">
        <f t="shared" si="5"/>
        <v>corG-2</v>
      </c>
      <c r="K40" s="36" t="str">
        <f t="shared" si="6"/>
        <v>cenG-24</v>
      </c>
      <c r="L40" s="36" t="str">
        <f t="shared" si="7"/>
        <v>cen-125A</v>
      </c>
      <c r="M40" s="37" t="str">
        <f t="shared" si="8"/>
        <v/>
      </c>
      <c r="N40" s="36" t="str">
        <f t="shared" si="9"/>
        <v/>
      </c>
      <c r="O40" s="65" t="s">
        <v>1961</v>
      </c>
      <c r="P40" s="65" t="s">
        <v>2234</v>
      </c>
      <c r="Q40" s="5" t="str">
        <f>VLOOKUP(B40,label!A:G,6,FALSE)</f>
        <v/>
      </c>
      <c r="R40" s="65"/>
      <c r="S40" s="5" t="str">
        <f>VLOOKUP(B40,label!A:G,5,FALSE)</f>
        <v>attachedDocumentMimeCode</v>
      </c>
    </row>
    <row r="41" spans="1:19" ht="19" customHeight="1">
      <c r="A41" s="5">
        <v>44</v>
      </c>
      <c r="B41" s="66" t="s">
        <v>3717</v>
      </c>
      <c r="C41" s="66" t="s">
        <v>40</v>
      </c>
      <c r="D41" s="104">
        <f>VLOOKUP(B41,label!A:G,3,FALSE)</f>
        <v>4</v>
      </c>
      <c r="E41" s="45" t="str">
        <f xml:space="preserve">  VLOOKUP(B41,label!A:E,5,FALSE)</f>
        <v>attachedDocumentFilename</v>
      </c>
      <c r="F41" s="38" t="s">
        <v>4524</v>
      </c>
      <c r="G41" s="33" t="s">
        <v>2235</v>
      </c>
      <c r="H41" s="98" t="str">
        <f>VLOOKUP(G41,'EN mapping'!B:F,5,FALSE)</f>
        <v>Attached document Filename</v>
      </c>
      <c r="I41" s="88" t="str">
        <f>VLOOKUP(G41,'EN mapping'!B:D,3,FALSE)</f>
        <v>1..1</v>
      </c>
      <c r="J41" s="37" t="str">
        <f t="shared" si="5"/>
        <v>corG-2</v>
      </c>
      <c r="K41" s="36" t="str">
        <f t="shared" si="6"/>
        <v>cenG-24</v>
      </c>
      <c r="L41" s="36" t="str">
        <f t="shared" si="7"/>
        <v>cen-125B</v>
      </c>
      <c r="M41" s="37" t="str">
        <f t="shared" si="8"/>
        <v/>
      </c>
      <c r="N41" s="36" t="str">
        <f t="shared" si="9"/>
        <v/>
      </c>
      <c r="O41" s="65" t="s">
        <v>1961</v>
      </c>
      <c r="P41" s="65" t="s">
        <v>2236</v>
      </c>
      <c r="Q41" s="5" t="str">
        <f>VLOOKUP(B41,label!A:G,6,FALSE)</f>
        <v/>
      </c>
      <c r="R41" s="65"/>
      <c r="S41" s="5" t="str">
        <f>VLOOKUP(B41,label!A:G,5,FALSE)</f>
        <v>attachedDocumentFilename</v>
      </c>
    </row>
    <row r="42" spans="1:19" ht="19" customHeight="1">
      <c r="A42" s="5">
        <v>45</v>
      </c>
      <c r="B42" s="40" t="s">
        <v>797</v>
      </c>
      <c r="C42" s="40"/>
      <c r="D42" s="104">
        <f>VLOOKUP(B42,label!A:G,3,FALSE)</f>
        <v>2</v>
      </c>
      <c r="E42" s="106" t="str">
        <f xml:space="preserve">  VLOOKUP(B42,label!A:E,5,FALSE)</f>
        <v>entityInformation</v>
      </c>
      <c r="F42" s="38" t="s">
        <v>4397</v>
      </c>
      <c r="G42" s="62" t="s">
        <v>40</v>
      </c>
      <c r="H42" s="98"/>
      <c r="I42" s="88"/>
      <c r="J42" s="37" t="str">
        <f t="shared" si="5"/>
        <v>corG-3</v>
      </c>
      <c r="K42" s="36" t="str">
        <f t="shared" si="6"/>
        <v/>
      </c>
      <c r="L42" s="36" t="str">
        <f t="shared" si="7"/>
        <v/>
      </c>
      <c r="M42" s="37" t="str">
        <f t="shared" si="8"/>
        <v/>
      </c>
      <c r="N42" s="36" t="str">
        <f t="shared" si="9"/>
        <v/>
      </c>
      <c r="O42" s="62"/>
      <c r="P42" s="63"/>
      <c r="Q42" s="64" t="str">
        <f>VLOOKUP(B42,label!A:G,6,FALSE)</f>
        <v>_</v>
      </c>
      <c r="R42" s="63"/>
      <c r="S42" s="5" t="str">
        <f>VLOOKUP(B42,label!A:G,5,FALSE)</f>
        <v>entityInformation</v>
      </c>
    </row>
    <row r="43" spans="1:19" ht="19" customHeight="1">
      <c r="A43" s="5">
        <v>46</v>
      </c>
      <c r="B43" s="66" t="s">
        <v>4662</v>
      </c>
      <c r="C43" s="66" t="s">
        <v>823</v>
      </c>
      <c r="D43" s="104">
        <v>3</v>
      </c>
      <c r="E43" s="43" t="str">
        <f xml:space="preserve">  VLOOKUP(B43,label!A:E,5,FALSE)</f>
        <v>seller</v>
      </c>
      <c r="F43" s="38" t="s">
        <v>4421</v>
      </c>
      <c r="G43" s="33" t="s">
        <v>1977</v>
      </c>
      <c r="H43" s="98" t="str">
        <f>VLOOKUP(G43,'EN mapping'!B:F,5,FALSE)</f>
        <v>SELLER</v>
      </c>
      <c r="I43" s="88" t="str">
        <f>VLOOKUP(G43,'EN mapping'!B:D,3,FALSE)</f>
        <v>1..1</v>
      </c>
      <c r="J43" s="37" t="str">
        <f t="shared" si="5"/>
        <v>corG-3</v>
      </c>
      <c r="K43" s="36" t="str">
        <f t="shared" si="6"/>
        <v>cenG-4</v>
      </c>
      <c r="L43" s="36" t="str">
        <f t="shared" si="7"/>
        <v/>
      </c>
      <c r="M43" s="37" t="str">
        <f t="shared" si="8"/>
        <v/>
      </c>
      <c r="N43" s="36" t="str">
        <f t="shared" si="9"/>
        <v/>
      </c>
      <c r="O43" s="65"/>
      <c r="P43" s="69"/>
      <c r="Q43" s="5" t="str">
        <f>VLOOKUP(B43,label!A:G,6,FALSE)</f>
        <v/>
      </c>
      <c r="R43" s="69"/>
      <c r="S43" s="5" t="str">
        <f>VLOOKUP(B43,label!A:G,5,FALSE)</f>
        <v>seller</v>
      </c>
    </row>
    <row r="44" spans="1:19" ht="19" customHeight="1">
      <c r="A44" s="5">
        <v>48</v>
      </c>
      <c r="B44" s="66" t="s">
        <v>4663</v>
      </c>
      <c r="C44" s="66" t="s">
        <v>1340</v>
      </c>
      <c r="D44" s="104">
        <v>4</v>
      </c>
      <c r="E44" s="45" t="str">
        <f xml:space="preserve">  VLOOKUP(B44,label!A:E,5,FALSE)</f>
        <v>sellerIdentifier</v>
      </c>
      <c r="F44" s="38" t="s">
        <v>4422</v>
      </c>
      <c r="G44" s="33" t="s">
        <v>1983</v>
      </c>
      <c r="H44" s="98" t="str">
        <f>VLOOKUP(G44,'EN mapping'!B:F,5,FALSE)</f>
        <v>Seller identifier</v>
      </c>
      <c r="I44" s="88" t="str">
        <f>VLOOKUP(G44,'EN mapping'!B:D,3,FALSE)</f>
        <v>0..n</v>
      </c>
      <c r="J44" s="37" t="str">
        <f t="shared" si="5"/>
        <v>corG-3</v>
      </c>
      <c r="K44" s="36" t="str">
        <f t="shared" si="6"/>
        <v>cenG-4</v>
      </c>
      <c r="L44" s="36" t="str">
        <f t="shared" si="7"/>
        <v>cen-29</v>
      </c>
      <c r="M44" s="37" t="str">
        <f t="shared" si="8"/>
        <v/>
      </c>
      <c r="N44" s="36" t="str">
        <f t="shared" si="9"/>
        <v/>
      </c>
      <c r="O44" s="65" t="s">
        <v>1961</v>
      </c>
      <c r="P44" s="65" t="s">
        <v>3609</v>
      </c>
      <c r="Q44" s="5" t="str">
        <f>VLOOKUP(B44,label!A:G,6,FALSE)</f>
        <v>identifierItemType</v>
      </c>
      <c r="R44" s="65" t="s">
        <v>1918</v>
      </c>
      <c r="S44" s="5" t="str">
        <f>VLOOKUP(B44,label!A:G,5,FALSE)</f>
        <v>sellerIdentifier</v>
      </c>
    </row>
    <row r="45" spans="1:19" ht="19" customHeight="1">
      <c r="A45" s="5">
        <v>49</v>
      </c>
      <c r="B45" s="66" t="s">
        <v>4664</v>
      </c>
      <c r="C45" s="66" t="s">
        <v>1341</v>
      </c>
      <c r="D45" s="104">
        <v>4</v>
      </c>
      <c r="E45" s="45" t="str">
        <f xml:space="preserve">  VLOOKUP(B45,label!A:E,5,FALSE)</f>
        <v>sellerLegalRegistrationIdentifier</v>
      </c>
      <c r="F45" s="38" t="s">
        <v>4525</v>
      </c>
      <c r="G45" s="33" t="s">
        <v>1986</v>
      </c>
      <c r="H45" s="98" t="str">
        <f>VLOOKUP(G45,'EN mapping'!B:F,5,FALSE)</f>
        <v>Seller legal registration identifier</v>
      </c>
      <c r="I45" s="88" t="str">
        <f>VLOOKUP(G45,'EN mapping'!B:D,3,FALSE)</f>
        <v>0..1</v>
      </c>
      <c r="J45" s="37" t="str">
        <f t="shared" si="5"/>
        <v>corG-3</v>
      </c>
      <c r="K45" s="36" t="str">
        <f t="shared" si="6"/>
        <v>cenG-4</v>
      </c>
      <c r="L45" s="36" t="str">
        <f t="shared" si="7"/>
        <v>cen-30</v>
      </c>
      <c r="M45" s="37" t="str">
        <f t="shared" si="8"/>
        <v/>
      </c>
      <c r="N45" s="36" t="str">
        <f t="shared" si="9"/>
        <v/>
      </c>
      <c r="O45" s="65" t="s">
        <v>1961</v>
      </c>
      <c r="P45" s="65" t="s">
        <v>3610</v>
      </c>
      <c r="Q45" s="5" t="str">
        <f>VLOOKUP(B45,label!A:G,6,FALSE)</f>
        <v>identifierItemType</v>
      </c>
      <c r="R45" s="65" t="s">
        <v>1918</v>
      </c>
      <c r="S45" s="5" t="str">
        <f>VLOOKUP(B45,label!A:G,5,FALSE)</f>
        <v>sellerLegalRegistrationIdentifier</v>
      </c>
    </row>
    <row r="46" spans="1:19" ht="19" customHeight="1">
      <c r="A46" s="5">
        <v>50</v>
      </c>
      <c r="B46" s="66" t="s">
        <v>4665</v>
      </c>
      <c r="C46" s="66" t="s">
        <v>1341</v>
      </c>
      <c r="D46" s="104">
        <v>4</v>
      </c>
      <c r="E46" s="45" t="str">
        <f xml:space="preserve">  VLOOKUP(B46,label!A:E,5,FALSE)</f>
        <v>sellerVatIdentifier</v>
      </c>
      <c r="F46" s="38" t="s">
        <v>4525</v>
      </c>
      <c r="G46" s="33" t="s">
        <v>1989</v>
      </c>
      <c r="H46" s="98" t="str">
        <f>VLOOKUP(G46,'EN mapping'!B:F,5,FALSE)</f>
        <v>Seller VAT identifier</v>
      </c>
      <c r="I46" s="88" t="str">
        <f>VLOOKUP(G46,'EN mapping'!B:D,3,FALSE)</f>
        <v>0..1</v>
      </c>
      <c r="J46" s="37" t="str">
        <f t="shared" si="5"/>
        <v>corG-3</v>
      </c>
      <c r="K46" s="36" t="str">
        <f t="shared" si="6"/>
        <v>cenG-4</v>
      </c>
      <c r="L46" s="36" t="str">
        <f t="shared" si="7"/>
        <v>cen-31</v>
      </c>
      <c r="M46" s="37" t="str">
        <f t="shared" si="8"/>
        <v/>
      </c>
      <c r="N46" s="36" t="str">
        <f t="shared" si="9"/>
        <v/>
      </c>
      <c r="O46" s="65" t="s">
        <v>1961</v>
      </c>
      <c r="P46" s="65" t="s">
        <v>3628</v>
      </c>
      <c r="Q46" s="5" t="str">
        <f>VLOOKUP(B46,label!A:G,6,FALSE)</f>
        <v>identifierItemType</v>
      </c>
      <c r="R46" s="65" t="s">
        <v>1918</v>
      </c>
      <c r="S46" s="5" t="str">
        <f>VLOOKUP(B46,label!A:G,5,FALSE)</f>
        <v>sellerVatIdentifier</v>
      </c>
    </row>
    <row r="47" spans="1:19" ht="19" customHeight="1">
      <c r="A47" s="5">
        <v>51</v>
      </c>
      <c r="B47" s="66" t="s">
        <v>4666</v>
      </c>
      <c r="C47" s="66" t="s">
        <v>1341</v>
      </c>
      <c r="D47" s="104">
        <v>4</v>
      </c>
      <c r="E47" s="45" t="str">
        <f xml:space="preserve">  VLOOKUP(B47,label!A:E,5,FALSE)</f>
        <v>sellerTaxRegistrationIdentifier</v>
      </c>
      <c r="F47" s="38" t="s">
        <v>4525</v>
      </c>
      <c r="G47" s="33" t="s">
        <v>1991</v>
      </c>
      <c r="H47" s="98" t="str">
        <f>VLOOKUP(G47,'EN mapping'!B:F,5,FALSE)</f>
        <v>Seller tax registration identifier</v>
      </c>
      <c r="I47" s="88" t="str">
        <f>VLOOKUP(G47,'EN mapping'!B:D,3,FALSE)</f>
        <v>0..1</v>
      </c>
      <c r="J47" s="37" t="str">
        <f t="shared" si="5"/>
        <v>corG-3</v>
      </c>
      <c r="K47" s="36" t="str">
        <f t="shared" si="6"/>
        <v>cenG-4</v>
      </c>
      <c r="L47" s="36" t="str">
        <f t="shared" si="7"/>
        <v>cen-32</v>
      </c>
      <c r="M47" s="37" t="str">
        <f t="shared" si="8"/>
        <v/>
      </c>
      <c r="N47" s="36" t="str">
        <f t="shared" si="9"/>
        <v/>
      </c>
      <c r="O47" s="65" t="s">
        <v>1961</v>
      </c>
      <c r="P47" s="65" t="s">
        <v>1992</v>
      </c>
      <c r="Q47" s="5" t="str">
        <f>VLOOKUP(B47,label!A:G,6,FALSE)</f>
        <v>identifierItemType</v>
      </c>
      <c r="R47" s="65" t="s">
        <v>1918</v>
      </c>
      <c r="S47" s="5" t="str">
        <f>VLOOKUP(B47,label!A:G,5,FALSE)</f>
        <v>sellerTaxRegistrationIdentifier</v>
      </c>
    </row>
    <row r="48" spans="1:19" ht="19" customHeight="1">
      <c r="A48" s="5">
        <v>53</v>
      </c>
      <c r="B48" s="66" t="s">
        <v>4667</v>
      </c>
      <c r="C48" s="66" t="s">
        <v>1346</v>
      </c>
      <c r="D48" s="104">
        <v>4</v>
      </c>
      <c r="E48" s="45" t="str">
        <f xml:space="preserve">  VLOOKUP(B48,label!A:E,5,FALSE)</f>
        <v>sellerName</v>
      </c>
      <c r="F48" s="38" t="s">
        <v>4425</v>
      </c>
      <c r="G48" s="33" t="s">
        <v>1979</v>
      </c>
      <c r="H48" s="98" t="str">
        <f>VLOOKUP(G48,'EN mapping'!B:F,5,FALSE)</f>
        <v>Seller name</v>
      </c>
      <c r="I48" s="88" t="str">
        <f>VLOOKUP(G48,'EN mapping'!B:D,3,FALSE)</f>
        <v>1..1</v>
      </c>
      <c r="J48" s="37" t="str">
        <f t="shared" si="5"/>
        <v>corG-3</v>
      </c>
      <c r="K48" s="36" t="str">
        <f t="shared" si="6"/>
        <v>cenG-4</v>
      </c>
      <c r="L48" s="36" t="str">
        <f t="shared" si="7"/>
        <v>cen-27</v>
      </c>
      <c r="M48" s="37" t="str">
        <f t="shared" si="8"/>
        <v/>
      </c>
      <c r="N48" s="36" t="str">
        <f t="shared" si="9"/>
        <v/>
      </c>
      <c r="O48" s="65" t="s">
        <v>1961</v>
      </c>
      <c r="P48" s="65" t="s">
        <v>3509</v>
      </c>
      <c r="Q48" s="5" t="str">
        <f>VLOOKUP(B48,label!A:G,6,FALSE)</f>
        <v>textItemType</v>
      </c>
      <c r="R48" s="65" t="s">
        <v>1938</v>
      </c>
      <c r="S48" s="5" t="str">
        <f>VLOOKUP(B48,label!A:G,5,FALSE)</f>
        <v>sellerName</v>
      </c>
    </row>
    <row r="49" spans="1:19" ht="19" customHeight="1">
      <c r="A49" s="5">
        <v>54</v>
      </c>
      <c r="B49" s="66" t="s">
        <v>3664</v>
      </c>
      <c r="C49" s="66"/>
      <c r="D49" s="104">
        <f>VLOOKUP(B49,label!A:G,3,FALSE)</f>
        <v>4</v>
      </c>
      <c r="E49" s="45" t="str">
        <f xml:space="preserve">  VLOOKUP(B49,label!A:E,5,FALSE)</f>
        <v>sellerTradingName</v>
      </c>
      <c r="F49" s="38" t="s">
        <v>4423</v>
      </c>
      <c r="G49" s="33" t="s">
        <v>1981</v>
      </c>
      <c r="H49" s="98" t="str">
        <f>VLOOKUP(G49,'EN mapping'!B:F,5,FALSE)</f>
        <v>Seller trading name</v>
      </c>
      <c r="I49" s="88" t="str">
        <f>VLOOKUP(G49,'EN mapping'!B:D,3,FALSE)</f>
        <v>0..1</v>
      </c>
      <c r="J49" s="37" t="str">
        <f t="shared" si="5"/>
        <v>corG-3</v>
      </c>
      <c r="K49" s="36" t="str">
        <f t="shared" si="6"/>
        <v>cenG-4</v>
      </c>
      <c r="L49" s="36" t="str">
        <f t="shared" si="7"/>
        <v>cen-28</v>
      </c>
      <c r="M49" s="37" t="str">
        <f t="shared" si="8"/>
        <v/>
      </c>
      <c r="N49" s="36" t="str">
        <f t="shared" si="9"/>
        <v/>
      </c>
      <c r="O49" s="65" t="s">
        <v>1961</v>
      </c>
      <c r="P49" s="65" t="s">
        <v>3621</v>
      </c>
      <c r="Q49" s="5" t="str">
        <f>VLOOKUP(B49,label!A:G,6,FALSE)</f>
        <v>textItemType</v>
      </c>
      <c r="R49" s="65" t="s">
        <v>1938</v>
      </c>
      <c r="S49" s="5" t="str">
        <f>VLOOKUP(B49,label!A:G,5,FALSE)</f>
        <v>sellerTradingName</v>
      </c>
    </row>
    <row r="50" spans="1:19" ht="19" customHeight="1">
      <c r="A50" s="5">
        <v>55</v>
      </c>
      <c r="B50" s="66" t="s">
        <v>3665</v>
      </c>
      <c r="C50" s="66" t="s">
        <v>40</v>
      </c>
      <c r="D50" s="104">
        <f>VLOOKUP(B50,label!A:G,3,FALSE)</f>
        <v>4</v>
      </c>
      <c r="E50" s="45" t="str">
        <f xml:space="preserve">  VLOOKUP(B50,label!A:E,5,FALSE)</f>
        <v>sellerAdditionalLegalInformation</v>
      </c>
      <c r="F50" s="38" t="s">
        <v>4424</v>
      </c>
      <c r="G50" s="33" t="s">
        <v>1993</v>
      </c>
      <c r="H50" s="98" t="str">
        <f>VLOOKUP(G50,'EN mapping'!B:F,5,FALSE)</f>
        <v>Seller additional legal information</v>
      </c>
      <c r="I50" s="88" t="str">
        <f>VLOOKUP(G50,'EN mapping'!B:D,3,FALSE)</f>
        <v>0..1</v>
      </c>
      <c r="J50" s="37" t="str">
        <f t="shared" si="5"/>
        <v>corG-3</v>
      </c>
      <c r="K50" s="36" t="str">
        <f t="shared" si="6"/>
        <v>cenG-4</v>
      </c>
      <c r="L50" s="36" t="str">
        <f t="shared" si="7"/>
        <v>cen-33</v>
      </c>
      <c r="M50" s="37" t="str">
        <f t="shared" si="8"/>
        <v/>
      </c>
      <c r="N50" s="36" t="str">
        <f t="shared" si="9"/>
        <v/>
      </c>
      <c r="O50" s="65" t="s">
        <v>1961</v>
      </c>
      <c r="P50" s="65" t="s">
        <v>1994</v>
      </c>
      <c r="Q50" s="5" t="str">
        <f>VLOOKUP(B50,label!A:G,6,FALSE)</f>
        <v>textItemType</v>
      </c>
      <c r="R50" s="65" t="s">
        <v>1938</v>
      </c>
      <c r="S50" s="5" t="str">
        <f>VLOOKUP(B50,label!A:G,5,FALSE)</f>
        <v>sellerAdditionalLegalInformation</v>
      </c>
    </row>
    <row r="51" spans="1:19" ht="19" customHeight="1">
      <c r="A51" s="5">
        <v>56</v>
      </c>
      <c r="B51" s="66" t="s">
        <v>4668</v>
      </c>
      <c r="C51" s="66" t="s">
        <v>828</v>
      </c>
      <c r="D51" s="104">
        <v>4</v>
      </c>
      <c r="E51" s="45" t="str">
        <f xml:space="preserve">  VLOOKUP(B51,label!A:E,5,FALSE)</f>
        <v>sellerPostalAddress</v>
      </c>
      <c r="F51" s="38" t="s">
        <v>4427</v>
      </c>
      <c r="G51" s="33" t="s">
        <v>1997</v>
      </c>
      <c r="H51" s="98" t="str">
        <f>VLOOKUP(G51,'EN mapping'!B:F,5,FALSE)</f>
        <v>SELLER POSTAL ADDRESS</v>
      </c>
      <c r="I51" s="88" t="str">
        <f>VLOOKUP(G51,'EN mapping'!B:D,3,FALSE)</f>
        <v>1..1</v>
      </c>
      <c r="J51" s="37" t="str">
        <f t="shared" si="5"/>
        <v>corG-3</v>
      </c>
      <c r="K51" s="36" t="str">
        <f t="shared" si="6"/>
        <v>cenG-4</v>
      </c>
      <c r="L51" s="36" t="str">
        <f t="shared" si="7"/>
        <v>cenG-5</v>
      </c>
      <c r="M51" s="37" t="str">
        <f t="shared" si="8"/>
        <v/>
      </c>
      <c r="N51" s="36" t="str">
        <f t="shared" si="9"/>
        <v/>
      </c>
      <c r="O51" s="65" t="s">
        <v>1961</v>
      </c>
      <c r="P51" s="69" t="s">
        <v>3608</v>
      </c>
      <c r="Q51" s="5" t="str">
        <f>VLOOKUP(B51,label!A:G,6,FALSE)</f>
        <v/>
      </c>
      <c r="R51" s="69"/>
      <c r="S51" s="5" t="str">
        <f>VLOOKUP(B51,label!A:G,5,FALSE)</f>
        <v>sellerPostalAddress</v>
      </c>
    </row>
    <row r="52" spans="1:19" ht="19" customHeight="1">
      <c r="A52" s="5">
        <v>57</v>
      </c>
      <c r="B52" s="66" t="s">
        <v>4623</v>
      </c>
      <c r="C52" s="66" t="s">
        <v>1359</v>
      </c>
      <c r="D52" s="104">
        <v>5</v>
      </c>
      <c r="E52" s="46" t="str">
        <f xml:space="preserve">  VLOOKUP(B52,label!A:E,5,FALSE)</f>
        <v>sellerAddressLine1</v>
      </c>
      <c r="F52" s="38" t="s">
        <v>4428</v>
      </c>
      <c r="G52" s="33" t="s">
        <v>1999</v>
      </c>
      <c r="H52" s="98" t="str">
        <f>VLOOKUP(G52,'EN mapping'!B:F,5,FALSE)</f>
        <v>Seller address line 1</v>
      </c>
      <c r="I52" s="88" t="str">
        <f>VLOOKUP(G52,'EN mapping'!B:D,3,FALSE)</f>
        <v>0..1</v>
      </c>
      <c r="J52" s="37" t="str">
        <f t="shared" si="5"/>
        <v>corG-3</v>
      </c>
      <c r="K52" s="36" t="str">
        <f t="shared" si="6"/>
        <v>cenG-4</v>
      </c>
      <c r="L52" s="36" t="str">
        <f t="shared" si="7"/>
        <v>cenG-5</v>
      </c>
      <c r="M52" s="37" t="str">
        <f t="shared" si="8"/>
        <v>cen-35</v>
      </c>
      <c r="N52" s="36" t="str">
        <f t="shared" si="9"/>
        <v/>
      </c>
      <c r="O52" s="65" t="s">
        <v>2000</v>
      </c>
      <c r="P52" s="65" t="s">
        <v>3611</v>
      </c>
      <c r="Q52" s="5" t="str">
        <f>VLOOKUP(B52,label!A:G,6,FALSE)</f>
        <v>textItemType</v>
      </c>
      <c r="R52" s="65" t="s">
        <v>1938</v>
      </c>
      <c r="S52" s="5" t="str">
        <f>VLOOKUP(B52,label!A:G,5,FALSE)</f>
        <v>sellerAddressLine1</v>
      </c>
    </row>
    <row r="53" spans="1:19" ht="19" customHeight="1">
      <c r="A53" s="5">
        <v>58</v>
      </c>
      <c r="B53" s="66" t="s">
        <v>4627</v>
      </c>
      <c r="C53" s="66" t="s">
        <v>1360</v>
      </c>
      <c r="D53" s="104">
        <v>5</v>
      </c>
      <c r="E53" s="46" t="str">
        <f xml:space="preserve">  VLOOKUP(B53,label!A:E,5,FALSE)</f>
        <v>sellerAddressLine2</v>
      </c>
      <c r="F53" s="38" t="s">
        <v>4429</v>
      </c>
      <c r="G53" s="33" t="s">
        <v>2002</v>
      </c>
      <c r="H53" s="98" t="str">
        <f>VLOOKUP(G53,'EN mapping'!B:F,5,FALSE)</f>
        <v>Seller address line 2</v>
      </c>
      <c r="I53" s="88" t="str">
        <f>VLOOKUP(G53,'EN mapping'!B:D,3,FALSE)</f>
        <v>0..1</v>
      </c>
      <c r="J53" s="37" t="str">
        <f t="shared" si="5"/>
        <v>corG-3</v>
      </c>
      <c r="K53" s="36" t="str">
        <f t="shared" si="6"/>
        <v>cenG-4</v>
      </c>
      <c r="L53" s="36" t="str">
        <f t="shared" si="7"/>
        <v>cenG-5</v>
      </c>
      <c r="M53" s="37" t="str">
        <f t="shared" si="8"/>
        <v>cen-36</v>
      </c>
      <c r="N53" s="36" t="str">
        <f t="shared" si="9"/>
        <v/>
      </c>
      <c r="O53" s="65" t="s">
        <v>2000</v>
      </c>
      <c r="P53" s="65" t="s">
        <v>3612</v>
      </c>
      <c r="Q53" s="5" t="str">
        <f>VLOOKUP(B53,label!A:G,6,FALSE)</f>
        <v>textItemType</v>
      </c>
      <c r="R53" s="65" t="s">
        <v>1938</v>
      </c>
      <c r="S53" s="5" t="str">
        <f>VLOOKUP(B53,label!A:G,5,FALSE)</f>
        <v>sellerAddressLine2</v>
      </c>
    </row>
    <row r="54" spans="1:19" ht="19" customHeight="1">
      <c r="A54" s="5">
        <v>59</v>
      </c>
      <c r="B54" s="66" t="s">
        <v>3659</v>
      </c>
      <c r="C54" s="66" t="s">
        <v>3659</v>
      </c>
      <c r="D54" s="104">
        <f>VLOOKUP(B54,label!A:G,3,FALSE)</f>
        <v>5</v>
      </c>
      <c r="E54" s="46" t="str">
        <f xml:space="preserve">  VLOOKUP(B54,label!A:E,5,FALSE)</f>
        <v>sellerAddressLine3</v>
      </c>
      <c r="F54" s="38" t="s">
        <v>4430</v>
      </c>
      <c r="G54" s="33" t="s">
        <v>3935</v>
      </c>
      <c r="H54" s="98" t="str">
        <f>VLOOKUP(G54,'EN mapping'!B:F,5,FALSE)</f>
        <v>Seller address line 3</v>
      </c>
      <c r="I54" s="88" t="str">
        <f>VLOOKUP(G54,'EN mapping'!B:D,3,FALSE)</f>
        <v>0..1</v>
      </c>
      <c r="J54" s="37" t="str">
        <f t="shared" si="5"/>
        <v>corG-3</v>
      </c>
      <c r="K54" s="36" t="str">
        <f t="shared" si="6"/>
        <v>cenG-4</v>
      </c>
      <c r="L54" s="36" t="str">
        <f t="shared" si="7"/>
        <v>cenG-5</v>
      </c>
      <c r="M54" s="37" t="str">
        <f t="shared" si="8"/>
        <v>cen-162</v>
      </c>
      <c r="N54" s="36" t="str">
        <f t="shared" si="9"/>
        <v/>
      </c>
      <c r="O54" s="65" t="s">
        <v>2000</v>
      </c>
      <c r="P54" s="65" t="s">
        <v>3620</v>
      </c>
      <c r="Q54" s="5" t="str">
        <f>VLOOKUP(B54,label!A:G,6,FALSE)</f>
        <v>textItemType</v>
      </c>
      <c r="R54" s="65" t="s">
        <v>1938</v>
      </c>
      <c r="S54" s="5" t="str">
        <f>VLOOKUP(B54,label!A:G,5,FALSE)</f>
        <v>sellerAddressLine3</v>
      </c>
    </row>
    <row r="55" spans="1:19" ht="19" customHeight="1">
      <c r="A55" s="5">
        <v>60</v>
      </c>
      <c r="B55" s="66" t="s">
        <v>4631</v>
      </c>
      <c r="C55" s="66" t="s">
        <v>1361</v>
      </c>
      <c r="D55" s="104">
        <v>5</v>
      </c>
      <c r="E55" s="46" t="str">
        <f xml:space="preserve">  VLOOKUP(B55,label!A:E,5,FALSE)</f>
        <v>sellerCity</v>
      </c>
      <c r="F55" s="38" t="s">
        <v>4431</v>
      </c>
      <c r="G55" s="33" t="s">
        <v>2005</v>
      </c>
      <c r="H55" s="98" t="str">
        <f>VLOOKUP(G55,'EN mapping'!B:F,5,FALSE)</f>
        <v>Seller city</v>
      </c>
      <c r="I55" s="88" t="str">
        <f>VLOOKUP(G55,'EN mapping'!B:D,3,FALSE)</f>
        <v>0..1</v>
      </c>
      <c r="J55" s="37" t="str">
        <f t="shared" si="5"/>
        <v>corG-3</v>
      </c>
      <c r="K55" s="36" t="str">
        <f t="shared" si="6"/>
        <v>cenG-4</v>
      </c>
      <c r="L55" s="36" t="str">
        <f t="shared" si="7"/>
        <v>cenG-5</v>
      </c>
      <c r="M55" s="37" t="str">
        <f t="shared" si="8"/>
        <v>cen-37</v>
      </c>
      <c r="N55" s="36" t="str">
        <f t="shared" si="9"/>
        <v/>
      </c>
      <c r="O55" s="65" t="s">
        <v>2000</v>
      </c>
      <c r="P55" s="65" t="s">
        <v>3613</v>
      </c>
      <c r="Q55" s="5" t="str">
        <f>VLOOKUP(B55,label!A:G,6,FALSE)</f>
        <v>textItemType</v>
      </c>
      <c r="R55" s="65" t="s">
        <v>1938</v>
      </c>
      <c r="S55" s="5" t="str">
        <f>VLOOKUP(B55,label!A:G,5,FALSE)</f>
        <v>sellerCity</v>
      </c>
    </row>
    <row r="56" spans="1:19" ht="19" customHeight="1">
      <c r="A56" s="5">
        <v>61</v>
      </c>
      <c r="B56" s="66" t="s">
        <v>4635</v>
      </c>
      <c r="C56" s="66" t="s">
        <v>1362</v>
      </c>
      <c r="D56" s="104">
        <v>5</v>
      </c>
      <c r="E56" s="46" t="str">
        <f xml:space="preserve">  VLOOKUP(B56,label!A:E,5,FALSE)</f>
        <v>sellerCountrySubdivision</v>
      </c>
      <c r="F56" s="38" t="s">
        <v>4432</v>
      </c>
      <c r="G56" s="33" t="s">
        <v>2009</v>
      </c>
      <c r="H56" s="98" t="str">
        <f>VLOOKUP(G56,'EN mapping'!B:F,5,FALSE)</f>
        <v>Seller country subdivision</v>
      </c>
      <c r="I56" s="88" t="str">
        <f>VLOOKUP(G56,'EN mapping'!B:D,3,FALSE)</f>
        <v>0..1</v>
      </c>
      <c r="J56" s="37" t="str">
        <f t="shared" si="5"/>
        <v>corG-3</v>
      </c>
      <c r="K56" s="36" t="str">
        <f t="shared" si="6"/>
        <v>cenG-4</v>
      </c>
      <c r="L56" s="36" t="str">
        <f t="shared" si="7"/>
        <v>cenG-5</v>
      </c>
      <c r="M56" s="37" t="str">
        <f t="shared" si="8"/>
        <v>cen-39</v>
      </c>
      <c r="N56" s="36" t="str">
        <f t="shared" si="9"/>
        <v/>
      </c>
      <c r="O56" s="65" t="s">
        <v>2000</v>
      </c>
      <c r="P56" s="65" t="s">
        <v>3614</v>
      </c>
      <c r="Q56" s="5" t="str">
        <f>VLOOKUP(B56,label!A:G,6,FALSE)</f>
        <v>textItemType</v>
      </c>
      <c r="R56" s="65" t="s">
        <v>1938</v>
      </c>
      <c r="S56" s="5" t="str">
        <f>VLOOKUP(B56,label!A:G,5,FALSE)</f>
        <v>sellerCountrySubdivision</v>
      </c>
    </row>
    <row r="57" spans="1:19" ht="19" customHeight="1">
      <c r="A57" s="5">
        <v>62</v>
      </c>
      <c r="B57" s="66" t="s">
        <v>4639</v>
      </c>
      <c r="C57" s="66" t="s">
        <v>1363</v>
      </c>
      <c r="D57" s="104">
        <v>5</v>
      </c>
      <c r="E57" s="46" t="str">
        <f xml:space="preserve">  VLOOKUP(B57,label!A:E,5,FALSE)</f>
        <v>sellerCountryCode</v>
      </c>
      <c r="F57" s="38" t="s">
        <v>4433</v>
      </c>
      <c r="G57" s="33" t="s">
        <v>2011</v>
      </c>
      <c r="H57" s="98" t="str">
        <f>VLOOKUP(G57,'EN mapping'!B:F,5,FALSE)</f>
        <v>Seller country code</v>
      </c>
      <c r="I57" s="88" t="str">
        <f>VLOOKUP(G57,'EN mapping'!B:D,3,FALSE)</f>
        <v>1..1</v>
      </c>
      <c r="J57" s="37" t="str">
        <f t="shared" si="5"/>
        <v>corG-3</v>
      </c>
      <c r="K57" s="36" t="str">
        <f t="shared" si="6"/>
        <v>cenG-4</v>
      </c>
      <c r="L57" s="36" t="str">
        <f t="shared" si="7"/>
        <v>cenG-5</v>
      </c>
      <c r="M57" s="37" t="str">
        <f t="shared" si="8"/>
        <v>cen-40</v>
      </c>
      <c r="N57" s="36" t="str">
        <f t="shared" si="9"/>
        <v/>
      </c>
      <c r="O57" s="65" t="s">
        <v>2000</v>
      </c>
      <c r="P57" s="65" t="s">
        <v>3615</v>
      </c>
      <c r="Q57" s="5" t="str">
        <f>VLOOKUP(B57,label!A:G,6,FALSE)</f>
        <v>codeItemType</v>
      </c>
      <c r="R57" s="65" t="s">
        <v>1924</v>
      </c>
      <c r="S57" s="5" t="str">
        <f>VLOOKUP(B57,label!A:G,5,FALSE)</f>
        <v>sellerCountryCode</v>
      </c>
    </row>
    <row r="58" spans="1:19" ht="19" customHeight="1">
      <c r="A58" s="5">
        <v>63</v>
      </c>
      <c r="B58" s="66" t="s">
        <v>4643</v>
      </c>
      <c r="C58" s="66" t="s">
        <v>1364</v>
      </c>
      <c r="D58" s="104">
        <v>5</v>
      </c>
      <c r="E58" s="46" t="str">
        <f xml:space="preserve">  VLOOKUP(B58,label!A:E,5,FALSE)</f>
        <v>sellerPostCode</v>
      </c>
      <c r="F58" s="38" t="s">
        <v>4434</v>
      </c>
      <c r="G58" s="33" t="s">
        <v>2007</v>
      </c>
      <c r="H58" s="98" t="str">
        <f>VLOOKUP(G58,'EN mapping'!B:F,5,FALSE)</f>
        <v>Seller post code</v>
      </c>
      <c r="I58" s="88" t="str">
        <f>VLOOKUP(G58,'EN mapping'!B:D,3,FALSE)</f>
        <v>0..1</v>
      </c>
      <c r="J58" s="37" t="str">
        <f t="shared" si="5"/>
        <v>corG-3</v>
      </c>
      <c r="K58" s="36" t="str">
        <f t="shared" si="6"/>
        <v>cenG-4</v>
      </c>
      <c r="L58" s="36" t="str">
        <f t="shared" si="7"/>
        <v>cenG-5</v>
      </c>
      <c r="M58" s="37" t="str">
        <f t="shared" si="8"/>
        <v>cen-38</v>
      </c>
      <c r="N58" s="36" t="str">
        <f t="shared" si="9"/>
        <v/>
      </c>
      <c r="O58" s="65" t="s">
        <v>2000</v>
      </c>
      <c r="P58" s="65" t="s">
        <v>3635</v>
      </c>
      <c r="Q58" s="5" t="str">
        <f>VLOOKUP(B58,label!A:G,6,FALSE)</f>
        <v>textItemType</v>
      </c>
      <c r="R58" s="78" t="s">
        <v>1938</v>
      </c>
      <c r="S58" s="5" t="str">
        <f>VLOOKUP(B58,label!A:G,5,FALSE)</f>
        <v>sellerPostCode</v>
      </c>
    </row>
    <row r="59" spans="1:19" ht="19" customHeight="1">
      <c r="A59" s="5">
        <v>65</v>
      </c>
      <c r="B59" s="66" t="s">
        <v>4669</v>
      </c>
      <c r="C59" s="66" t="s">
        <v>829</v>
      </c>
      <c r="D59" s="104">
        <v>5</v>
      </c>
      <c r="E59" s="46" t="str">
        <f xml:space="preserve">  VLOOKUP(B59,label!A:E,5,FALSE)</f>
        <v>sellerContact</v>
      </c>
      <c r="F59" s="38" t="s">
        <v>4436</v>
      </c>
      <c r="G59" s="33" t="s">
        <v>2013</v>
      </c>
      <c r="H59" s="98" t="str">
        <f>VLOOKUP(G59,'EN mapping'!B:F,5,FALSE)</f>
        <v>SELLER CONTACT</v>
      </c>
      <c r="I59" s="88" t="str">
        <f>VLOOKUP(G59,'EN mapping'!B:D,3,FALSE)</f>
        <v>0..1</v>
      </c>
      <c r="J59" s="37" t="str">
        <f t="shared" si="5"/>
        <v>corG-3</v>
      </c>
      <c r="K59" s="36" t="str">
        <f t="shared" si="6"/>
        <v>cenG-4</v>
      </c>
      <c r="L59" s="36" t="str">
        <f t="shared" si="7"/>
        <v>cenG-5</v>
      </c>
      <c r="M59" s="37" t="str">
        <f t="shared" si="8"/>
        <v>cenG-6</v>
      </c>
      <c r="N59" s="36" t="str">
        <f t="shared" si="9"/>
        <v/>
      </c>
      <c r="O59" s="65" t="s">
        <v>1961</v>
      </c>
      <c r="P59" s="69" t="s">
        <v>3616</v>
      </c>
      <c r="Q59" s="5" t="str">
        <f>VLOOKUP(B59,label!A:G,6,FALSE)</f>
        <v/>
      </c>
      <c r="R59" s="69"/>
      <c r="S59" s="5" t="str">
        <f>VLOOKUP(B59,label!A:G,5,FALSE)</f>
        <v>sellerContact</v>
      </c>
    </row>
    <row r="60" spans="1:19" ht="19" customHeight="1">
      <c r="A60" s="5">
        <v>66</v>
      </c>
      <c r="B60" s="66" t="s">
        <v>4670</v>
      </c>
      <c r="C60" s="66" t="s">
        <v>1370</v>
      </c>
      <c r="D60" s="104">
        <v>6</v>
      </c>
      <c r="E60" s="52" t="str">
        <f xml:space="preserve">  VLOOKUP(B60,label!A:E,5,FALSE)</f>
        <v>sellerContactPoint</v>
      </c>
      <c r="F60" s="38" t="s">
        <v>4437</v>
      </c>
      <c r="G60" s="33" t="s">
        <v>2015</v>
      </c>
      <c r="H60" s="98" t="str">
        <f>VLOOKUP(G60,'EN mapping'!B:F,5,FALSE)</f>
        <v>Seller contact point</v>
      </c>
      <c r="I60" s="88" t="str">
        <f>VLOOKUP(G60,'EN mapping'!B:D,3,FALSE)</f>
        <v>0..1</v>
      </c>
      <c r="J60" s="37" t="str">
        <f t="shared" si="5"/>
        <v>corG-3</v>
      </c>
      <c r="K60" s="36" t="str">
        <f t="shared" si="6"/>
        <v>cenG-4</v>
      </c>
      <c r="L60" s="36" t="str">
        <f t="shared" si="7"/>
        <v>cenG-5</v>
      </c>
      <c r="M60" s="37" t="str">
        <f t="shared" si="8"/>
        <v>cenG-6</v>
      </c>
      <c r="N60" s="36" t="str">
        <f t="shared" si="9"/>
        <v>cen-41</v>
      </c>
      <c r="O60" s="65" t="s">
        <v>2000</v>
      </c>
      <c r="P60" s="65" t="s">
        <v>3617</v>
      </c>
      <c r="Q60" s="5" t="str">
        <f>VLOOKUP(B60,label!A:G,6,FALSE)</f>
        <v>textItemType</v>
      </c>
      <c r="R60" s="65" t="s">
        <v>1938</v>
      </c>
      <c r="S60" s="5" t="str">
        <f>VLOOKUP(B60,label!A:G,5,FALSE)</f>
        <v>sellerContactPoint</v>
      </c>
    </row>
    <row r="61" spans="1:19" ht="19" customHeight="1">
      <c r="A61" s="5">
        <v>67</v>
      </c>
      <c r="B61" s="66" t="s">
        <v>4671</v>
      </c>
      <c r="C61" s="66" t="s">
        <v>1373</v>
      </c>
      <c r="D61" s="104">
        <v>6</v>
      </c>
      <c r="E61" s="52" t="str">
        <f xml:space="preserve">  VLOOKUP(B61,label!A:E,5,FALSE)</f>
        <v>sellerContactTelephoneNumber</v>
      </c>
      <c r="F61" s="38" t="s">
        <v>4527</v>
      </c>
      <c r="G61" s="33" t="s">
        <v>2017</v>
      </c>
      <c r="H61" s="98" t="str">
        <f>VLOOKUP(G61,'EN mapping'!B:F,5,FALSE)</f>
        <v>Seller contact telephone number</v>
      </c>
      <c r="I61" s="88" t="str">
        <f>VLOOKUP(G61,'EN mapping'!B:D,3,FALSE)</f>
        <v>0..1</v>
      </c>
      <c r="J61" s="37" t="str">
        <f t="shared" si="5"/>
        <v>corG-3</v>
      </c>
      <c r="K61" s="36" t="str">
        <f t="shared" si="6"/>
        <v>cenG-4</v>
      </c>
      <c r="L61" s="36" t="str">
        <f t="shared" si="7"/>
        <v>cenG-5</v>
      </c>
      <c r="M61" s="37" t="str">
        <f t="shared" si="8"/>
        <v>cenG-6</v>
      </c>
      <c r="N61" s="36" t="str">
        <f t="shared" si="9"/>
        <v>cen-42</v>
      </c>
      <c r="O61" s="65" t="s">
        <v>2000</v>
      </c>
      <c r="P61" s="65" t="s">
        <v>3619</v>
      </c>
      <c r="Q61" s="5" t="str">
        <f>VLOOKUP(B61,label!A:G,6,FALSE)</f>
        <v>textItemType</v>
      </c>
      <c r="R61" s="65" t="s">
        <v>1938</v>
      </c>
      <c r="S61" s="5" t="str">
        <f>VLOOKUP(B61,label!A:G,5,FALSE)</f>
        <v>sellerContactTelephoneNumber</v>
      </c>
    </row>
    <row r="62" spans="1:19" ht="19" customHeight="1">
      <c r="A62" s="5">
        <v>68</v>
      </c>
      <c r="B62" s="66" t="s">
        <v>4598</v>
      </c>
      <c r="C62" s="66" t="s">
        <v>40</v>
      </c>
      <c r="D62" s="104">
        <v>6</v>
      </c>
      <c r="E62" s="52" t="str">
        <f xml:space="preserve">  VLOOKUP(B62,label!A:E,5,FALSE)</f>
        <v>sellerElectronicAddress</v>
      </c>
      <c r="F62" s="38" t="s">
        <v>4528</v>
      </c>
      <c r="G62" s="33" t="s">
        <v>1995</v>
      </c>
      <c r="H62" s="98" t="str">
        <f>VLOOKUP(G62,'EN mapping'!B:F,5,FALSE)</f>
        <v>Seller electronic address</v>
      </c>
      <c r="I62" s="88" t="str">
        <f>VLOOKUP(G62,'EN mapping'!B:D,3,FALSE)</f>
        <v>0..1</v>
      </c>
      <c r="J62" s="37" t="str">
        <f t="shared" si="5"/>
        <v>corG-3</v>
      </c>
      <c r="K62" s="36" t="str">
        <f t="shared" si="6"/>
        <v>cenG-4</v>
      </c>
      <c r="L62" s="36" t="str">
        <f t="shared" si="7"/>
        <v>cenG-5</v>
      </c>
      <c r="M62" s="37" t="str">
        <f t="shared" si="8"/>
        <v>cenG-6</v>
      </c>
      <c r="N62" s="36" t="str">
        <f t="shared" si="9"/>
        <v>cen-34</v>
      </c>
      <c r="O62" s="65" t="s">
        <v>1961</v>
      </c>
      <c r="P62" s="79" t="s">
        <v>3636</v>
      </c>
      <c r="Q62" s="5" t="str">
        <f>VLOOKUP(B62,label!A:G,6,FALSE)</f>
        <v>identifierItemType</v>
      </c>
      <c r="R62" s="65" t="s">
        <v>2335</v>
      </c>
      <c r="S62" s="5" t="str">
        <f>VLOOKUP(B62,label!A:G,5,FALSE)</f>
        <v>sellerElectronicAddress</v>
      </c>
    </row>
    <row r="63" spans="1:19" ht="19" customHeight="1">
      <c r="A63" s="5">
        <v>69</v>
      </c>
      <c r="B63" s="66" t="s">
        <v>4672</v>
      </c>
      <c r="C63" s="66" t="s">
        <v>1377</v>
      </c>
      <c r="D63" s="104">
        <v>6</v>
      </c>
      <c r="E63" s="52" t="str">
        <f xml:space="preserve">  VLOOKUP(B63,label!A:E,5,FALSE)</f>
        <v>sellerContactEmailAddress</v>
      </c>
      <c r="F63" s="38" t="s">
        <v>4529</v>
      </c>
      <c r="G63" s="33" t="s">
        <v>2019</v>
      </c>
      <c r="H63" s="98" t="str">
        <f>VLOOKUP(G63,'EN mapping'!B:F,5,FALSE)</f>
        <v>Seller contact email address</v>
      </c>
      <c r="I63" s="88" t="str">
        <f>VLOOKUP(G63,'EN mapping'!B:D,3,FALSE)</f>
        <v>0..1</v>
      </c>
      <c r="J63" s="37" t="str">
        <f t="shared" si="5"/>
        <v>corG-3</v>
      </c>
      <c r="K63" s="36" t="str">
        <f t="shared" si="6"/>
        <v>cenG-4</v>
      </c>
      <c r="L63" s="36" t="str">
        <f t="shared" si="7"/>
        <v>cenG-5</v>
      </c>
      <c r="M63" s="37" t="str">
        <f t="shared" si="8"/>
        <v>cenG-6</v>
      </c>
      <c r="N63" s="36" t="str">
        <f t="shared" si="9"/>
        <v>cen-43</v>
      </c>
      <c r="O63" s="65" t="s">
        <v>2000</v>
      </c>
      <c r="P63" s="65" t="s">
        <v>3618</v>
      </c>
      <c r="Q63" s="5" t="str">
        <f>VLOOKUP(B63,label!A:G,6,FALSE)</f>
        <v>textItemType</v>
      </c>
      <c r="R63" s="65" t="s">
        <v>1938</v>
      </c>
      <c r="S63" s="5" t="str">
        <f>VLOOKUP(B63,label!A:G,5,FALSE)</f>
        <v>sellerContactEmailAddress</v>
      </c>
    </row>
    <row r="64" spans="1:19" ht="19" customHeight="1">
      <c r="A64" s="5">
        <v>47</v>
      </c>
      <c r="B64" s="66" t="s">
        <v>5075</v>
      </c>
      <c r="C64" s="66" t="s">
        <v>4714</v>
      </c>
      <c r="D64" s="104">
        <v>4</v>
      </c>
      <c r="E64" s="45" t="str">
        <f xml:space="preserve">  VLOOKUP(B64,label!A:E,5,FALSE)</f>
        <v>sellerTaxRepresentativeParty</v>
      </c>
      <c r="F64" s="38" t="s">
        <v>4426</v>
      </c>
      <c r="G64" s="75" t="s">
        <v>5099</v>
      </c>
      <c r="H64" s="98" t="str">
        <f>VLOOKUP(G64,'EN mapping'!B:F,5,FALSE)</f>
        <v>SELLER TAX REPRESENTATIVE PARTY</v>
      </c>
      <c r="I64" s="88" t="str">
        <f>VLOOKUP(G64,'EN mapping'!B:D,3,FALSE)</f>
        <v>0..1</v>
      </c>
      <c r="J64" s="37" t="str">
        <f t="shared" si="5"/>
        <v>corG-3</v>
      </c>
      <c r="K64" s="36" t="str">
        <f t="shared" si="6"/>
        <v>cenG-4</v>
      </c>
      <c r="L64" s="36" t="str">
        <f t="shared" si="7"/>
        <v>cenG-11</v>
      </c>
      <c r="M64" s="37" t="str">
        <f t="shared" si="8"/>
        <v/>
      </c>
      <c r="N64" s="36" t="str">
        <f t="shared" si="9"/>
        <v/>
      </c>
      <c r="O64" s="76"/>
      <c r="P64" s="76"/>
      <c r="Q64" s="5" t="str">
        <f>VLOOKUP(B64,label!A:G,6,FALSE)</f>
        <v/>
      </c>
      <c r="R64" s="76"/>
      <c r="S64" s="5" t="str">
        <f>VLOOKUP(B64,label!A:G,5,FALSE)</f>
        <v>sellerTaxRepresentativeParty</v>
      </c>
    </row>
    <row r="65" spans="1:19" ht="19" customHeight="1">
      <c r="A65" s="5">
        <v>50</v>
      </c>
      <c r="B65" s="66" t="s">
        <v>4673</v>
      </c>
      <c r="C65" s="66" t="s">
        <v>1341</v>
      </c>
      <c r="D65" s="104">
        <v>4</v>
      </c>
      <c r="E65" s="45" t="str">
        <f xml:space="preserve">  VLOOKUP(B65,label!A:E,5,FALSE)</f>
        <v>sellerTaxRepresentativeVatIdentifier</v>
      </c>
      <c r="F65" s="38" t="s">
        <v>4525</v>
      </c>
      <c r="G65" s="33" t="s">
        <v>2075</v>
      </c>
      <c r="H65" s="98" t="str">
        <f>VLOOKUP(G65,'EN mapping'!B:F,5,FALSE)</f>
        <v>Seller tax representative VAT identifier</v>
      </c>
      <c r="I65" s="88" t="str">
        <f>VLOOKUP(G65,'EN mapping'!B:D,3,FALSE)</f>
        <v>1..1</v>
      </c>
      <c r="J65" s="37" t="str">
        <f t="shared" si="5"/>
        <v>corG-3</v>
      </c>
      <c r="K65" s="36" t="str">
        <f t="shared" si="6"/>
        <v>cenG-4</v>
      </c>
      <c r="L65" s="36" t="str">
        <f t="shared" si="7"/>
        <v>cen-63</v>
      </c>
      <c r="M65" s="37" t="str">
        <f t="shared" si="8"/>
        <v/>
      </c>
      <c r="N65" s="36" t="str">
        <f t="shared" si="9"/>
        <v/>
      </c>
      <c r="O65" s="65" t="s">
        <v>1961</v>
      </c>
      <c r="P65" s="65" t="s">
        <v>3628</v>
      </c>
      <c r="Q65" s="5" t="str">
        <f>VLOOKUP(B65,label!A:G,6,FALSE)</f>
        <v>identifierItemType</v>
      </c>
      <c r="R65" s="65" t="s">
        <v>1918</v>
      </c>
      <c r="S65" s="5" t="str">
        <f>VLOOKUP(B65,label!A:G,5,FALSE)</f>
        <v>sellerTaxRepresentativeVatIdentifier</v>
      </c>
    </row>
    <row r="66" spans="1:19" ht="19" customHeight="1">
      <c r="A66" s="5">
        <v>53</v>
      </c>
      <c r="B66" s="66" t="s">
        <v>4674</v>
      </c>
      <c r="C66" s="66" t="s">
        <v>1346</v>
      </c>
      <c r="D66" s="104">
        <v>4</v>
      </c>
      <c r="E66" s="45" t="str">
        <f xml:space="preserve">  VLOOKUP(B66,label!A:E,5,FALSE)</f>
        <v>sellerTaxRepresentativeName</v>
      </c>
      <c r="F66" s="38" t="s">
        <v>4425</v>
      </c>
      <c r="G66" s="33" t="s">
        <v>2073</v>
      </c>
      <c r="H66" s="98" t="str">
        <f>VLOOKUP(G66,'EN mapping'!B:F,5,FALSE)</f>
        <v>Seller tax representative name</v>
      </c>
      <c r="I66" s="88" t="str">
        <f>VLOOKUP(G66,'EN mapping'!B:D,3,FALSE)</f>
        <v>1..1</v>
      </c>
      <c r="J66" s="37" t="str">
        <f t="shared" si="5"/>
        <v>corG-3</v>
      </c>
      <c r="K66" s="36" t="str">
        <f t="shared" si="6"/>
        <v>cenG-4</v>
      </c>
      <c r="L66" s="36" t="str">
        <f t="shared" si="7"/>
        <v>cen-62</v>
      </c>
      <c r="M66" s="37" t="str">
        <f t="shared" si="8"/>
        <v/>
      </c>
      <c r="N66" s="36" t="str">
        <f t="shared" si="9"/>
        <v/>
      </c>
      <c r="O66" s="65" t="s">
        <v>1961</v>
      </c>
      <c r="P66" s="65" t="s">
        <v>3509</v>
      </c>
      <c r="Q66" s="5" t="str">
        <f>VLOOKUP(B66,label!A:G,6,FALSE)</f>
        <v>textItemType</v>
      </c>
      <c r="R66" s="65" t="s">
        <v>1938</v>
      </c>
      <c r="S66" s="5" t="str">
        <f>VLOOKUP(B66,label!A:G,5,FALSE)</f>
        <v>sellerTaxRepresentativeName</v>
      </c>
    </row>
    <row r="67" spans="1:19" ht="19" customHeight="1">
      <c r="A67" s="5">
        <v>56</v>
      </c>
      <c r="B67" s="66" t="s">
        <v>4675</v>
      </c>
      <c r="C67" s="66" t="s">
        <v>828</v>
      </c>
      <c r="D67" s="104">
        <v>4</v>
      </c>
      <c r="E67" s="45" t="str">
        <f xml:space="preserve">  VLOOKUP(B67,label!A:E,5,FALSE)</f>
        <v>sellerTaxRepresentativePostalAddress</v>
      </c>
      <c r="F67" s="38" t="s">
        <v>4427</v>
      </c>
      <c r="G67" s="33" t="s">
        <v>2077</v>
      </c>
      <c r="H67" s="98" t="str">
        <f>VLOOKUP(G67,'EN mapping'!B:F,5,FALSE)</f>
        <v>SELLER TAX REPRESENTATIVE POSTAL ADDRESS</v>
      </c>
      <c r="I67" s="88" t="str">
        <f>VLOOKUP(G67,'EN mapping'!B:D,3,FALSE)</f>
        <v>1..1</v>
      </c>
      <c r="J67" s="37" t="str">
        <f t="shared" si="5"/>
        <v>corG-3</v>
      </c>
      <c r="K67" s="36" t="str">
        <f t="shared" si="6"/>
        <v>cenG-4</v>
      </c>
      <c r="L67" s="36" t="str">
        <f t="shared" si="7"/>
        <v>cenG-12</v>
      </c>
      <c r="M67" s="37" t="str">
        <f t="shared" si="8"/>
        <v/>
      </c>
      <c r="N67" s="36" t="str">
        <f t="shared" si="9"/>
        <v/>
      </c>
      <c r="O67" s="65" t="s">
        <v>1961</v>
      </c>
      <c r="P67" s="69" t="s">
        <v>3608</v>
      </c>
      <c r="Q67" s="5" t="str">
        <f>VLOOKUP(B67,label!A:G,6,FALSE)</f>
        <v/>
      </c>
      <c r="R67" s="69"/>
      <c r="S67" s="5" t="str">
        <f>VLOOKUP(B67,label!A:G,5,FALSE)</f>
        <v>sellerTaxRepresentativePostalAddress</v>
      </c>
    </row>
    <row r="68" spans="1:19" ht="19" customHeight="1">
      <c r="A68" s="5">
        <v>57</v>
      </c>
      <c r="B68" s="66" t="s">
        <v>4625</v>
      </c>
      <c r="C68" s="66" t="s">
        <v>1359</v>
      </c>
      <c r="D68" s="104">
        <v>5</v>
      </c>
      <c r="E68" s="46" t="str">
        <f xml:space="preserve">  VLOOKUP(B68,label!A:E,5,FALSE)</f>
        <v>taxRepresentativeAddressLine1</v>
      </c>
      <c r="F68" s="38" t="s">
        <v>4428</v>
      </c>
      <c r="G68" s="33" t="s">
        <v>2079</v>
      </c>
      <c r="H68" s="98" t="str">
        <f>VLOOKUP(G68,'EN mapping'!B:F,5,FALSE)</f>
        <v>Tax representative address line 1</v>
      </c>
      <c r="I68" s="88" t="str">
        <f>VLOOKUP(G68,'EN mapping'!B:D,3,FALSE)</f>
        <v>0..1</v>
      </c>
      <c r="J68" s="37" t="str">
        <f t="shared" si="5"/>
        <v>corG-3</v>
      </c>
      <c r="K68" s="36" t="str">
        <f t="shared" si="6"/>
        <v>cenG-4</v>
      </c>
      <c r="L68" s="36" t="str">
        <f t="shared" si="7"/>
        <v>cenG-12</v>
      </c>
      <c r="M68" s="37" t="str">
        <f t="shared" si="8"/>
        <v>cen-64</v>
      </c>
      <c r="N68" s="36" t="str">
        <f t="shared" si="9"/>
        <v/>
      </c>
      <c r="O68" s="65" t="s">
        <v>2000</v>
      </c>
      <c r="P68" s="65" t="s">
        <v>3611</v>
      </c>
      <c r="Q68" s="5" t="str">
        <f>VLOOKUP(B68,label!A:G,6,FALSE)</f>
        <v>textItemType</v>
      </c>
      <c r="R68" s="65" t="s">
        <v>1938</v>
      </c>
      <c r="S68" s="5" t="str">
        <f>VLOOKUP(B68,label!A:G,5,FALSE)</f>
        <v>taxRepresentativeAddressLine1</v>
      </c>
    </row>
    <row r="69" spans="1:19" ht="19" customHeight="1">
      <c r="A69" s="5">
        <v>58</v>
      </c>
      <c r="B69" s="66" t="s">
        <v>4629</v>
      </c>
      <c r="C69" s="66" t="s">
        <v>1360</v>
      </c>
      <c r="D69" s="104">
        <v>5</v>
      </c>
      <c r="E69" s="46" t="str">
        <f xml:space="preserve">  VLOOKUP(B69,label!A:E,5,FALSE)</f>
        <v>taxRepresentativeAddressLine2</v>
      </c>
      <c r="F69" s="38" t="s">
        <v>4429</v>
      </c>
      <c r="G69" s="33" t="s">
        <v>2081</v>
      </c>
      <c r="H69" s="98" t="str">
        <f>VLOOKUP(G69,'EN mapping'!B:F,5,FALSE)</f>
        <v>Tax representative address line 2</v>
      </c>
      <c r="I69" s="88" t="str">
        <f>VLOOKUP(G69,'EN mapping'!B:D,3,FALSE)</f>
        <v>0..1</v>
      </c>
      <c r="J69" s="37" t="str">
        <f t="shared" si="5"/>
        <v>corG-3</v>
      </c>
      <c r="K69" s="36" t="str">
        <f t="shared" si="6"/>
        <v>cenG-4</v>
      </c>
      <c r="L69" s="36" t="str">
        <f t="shared" si="7"/>
        <v>cenG-12</v>
      </c>
      <c r="M69" s="37" t="str">
        <f t="shared" si="8"/>
        <v>cen-65</v>
      </c>
      <c r="N69" s="36" t="str">
        <f t="shared" si="9"/>
        <v/>
      </c>
      <c r="O69" s="65" t="s">
        <v>2000</v>
      </c>
      <c r="P69" s="65" t="s">
        <v>3612</v>
      </c>
      <c r="Q69" s="5" t="str">
        <f>VLOOKUP(B69,label!A:G,6,FALSE)</f>
        <v>textItemType</v>
      </c>
      <c r="R69" s="65" t="s">
        <v>1938</v>
      </c>
      <c r="S69" s="5" t="str">
        <f>VLOOKUP(B69,label!A:G,5,FALSE)</f>
        <v>taxRepresentativeAddressLine2</v>
      </c>
    </row>
    <row r="70" spans="1:19" ht="19" customHeight="1">
      <c r="A70" s="5">
        <v>59</v>
      </c>
      <c r="B70" s="66" t="s">
        <v>4676</v>
      </c>
      <c r="C70" s="66" t="s">
        <v>3659</v>
      </c>
      <c r="D70" s="104">
        <v>5</v>
      </c>
      <c r="E70" s="46" t="str">
        <f xml:space="preserve">  VLOOKUP(B70,label!A:E,5,FALSE)</f>
        <v>taxRepresentativeAddressLine3</v>
      </c>
      <c r="F70" s="38" t="s">
        <v>4430</v>
      </c>
      <c r="G70" s="33" t="s">
        <v>2083</v>
      </c>
      <c r="H70" s="98" t="str">
        <f>VLOOKUP(G70,'EN mapping'!B:F,5,FALSE)</f>
        <v>Tax representative address line 3</v>
      </c>
      <c r="I70" s="88" t="str">
        <f>VLOOKUP(G70,'EN mapping'!B:D,3,FALSE)</f>
        <v>0..1</v>
      </c>
      <c r="J70" s="37" t="str">
        <f t="shared" si="5"/>
        <v>corG-3</v>
      </c>
      <c r="K70" s="36" t="str">
        <f t="shared" si="6"/>
        <v>cenG-4</v>
      </c>
      <c r="L70" s="36" t="str">
        <f t="shared" si="7"/>
        <v>cenG-12</v>
      </c>
      <c r="M70" s="37" t="str">
        <f t="shared" si="8"/>
        <v>cen-164</v>
      </c>
      <c r="N70" s="36" t="str">
        <f t="shared" si="9"/>
        <v/>
      </c>
      <c r="O70" s="65" t="s">
        <v>2000</v>
      </c>
      <c r="P70" s="65" t="s">
        <v>3620</v>
      </c>
      <c r="Q70" s="5" t="str">
        <f>VLOOKUP(B70,label!A:G,6,FALSE)</f>
        <v>textItemType</v>
      </c>
      <c r="R70" s="65" t="s">
        <v>1938</v>
      </c>
      <c r="S70" s="5" t="str">
        <f>VLOOKUP(B70,label!A:G,5,FALSE)</f>
        <v>taxRepresentativeAddressLine3</v>
      </c>
    </row>
    <row r="71" spans="1:19" ht="19" customHeight="1">
      <c r="A71" s="5">
        <v>60</v>
      </c>
      <c r="B71" s="66" t="s">
        <v>4633</v>
      </c>
      <c r="C71" s="66" t="s">
        <v>1361</v>
      </c>
      <c r="D71" s="104">
        <v>5</v>
      </c>
      <c r="E71" s="46" t="str">
        <f xml:space="preserve">  VLOOKUP(B71,label!A:E,5,FALSE)</f>
        <v>taxRepresentativeCity</v>
      </c>
      <c r="F71" s="38" t="s">
        <v>4431</v>
      </c>
      <c r="G71" s="33" t="s">
        <v>2085</v>
      </c>
      <c r="H71" s="98" t="str">
        <f>VLOOKUP(G71,'EN mapping'!B:F,5,FALSE)</f>
        <v>Tax representative city</v>
      </c>
      <c r="I71" s="88" t="str">
        <f>VLOOKUP(G71,'EN mapping'!B:D,3,FALSE)</f>
        <v>0..1</v>
      </c>
      <c r="J71" s="37" t="str">
        <f t="shared" si="5"/>
        <v>corG-3</v>
      </c>
      <c r="K71" s="36" t="str">
        <f t="shared" si="6"/>
        <v>cenG-4</v>
      </c>
      <c r="L71" s="36" t="str">
        <f t="shared" si="7"/>
        <v>cenG-12</v>
      </c>
      <c r="M71" s="37" t="str">
        <f t="shared" si="8"/>
        <v>cen-66</v>
      </c>
      <c r="N71" s="36" t="str">
        <f t="shared" si="9"/>
        <v/>
      </c>
      <c r="O71" s="65" t="s">
        <v>2000</v>
      </c>
      <c r="P71" s="65" t="s">
        <v>3613</v>
      </c>
      <c r="Q71" s="5" t="str">
        <f>VLOOKUP(B71,label!A:G,6,FALSE)</f>
        <v>textItemType</v>
      </c>
      <c r="R71" s="65" t="s">
        <v>1938</v>
      </c>
      <c r="S71" s="5" t="str">
        <f>VLOOKUP(B71,label!A:G,5,FALSE)</f>
        <v>taxRepresentativeCity</v>
      </c>
    </row>
    <row r="72" spans="1:19" ht="19" customHeight="1">
      <c r="A72" s="5">
        <v>61</v>
      </c>
      <c r="B72" s="66" t="s">
        <v>4637</v>
      </c>
      <c r="C72" s="66" t="s">
        <v>1362</v>
      </c>
      <c r="D72" s="104">
        <v>5</v>
      </c>
      <c r="E72" s="46" t="str">
        <f xml:space="preserve">  VLOOKUP(B72,label!A:E,5,FALSE)</f>
        <v>taxRepresentativeCountrySubdivision</v>
      </c>
      <c r="F72" s="38" t="s">
        <v>4432</v>
      </c>
      <c r="G72" s="33" t="s">
        <v>2089</v>
      </c>
      <c r="H72" s="98" t="str">
        <f>VLOOKUP(G72,'EN mapping'!B:F,5,FALSE)</f>
        <v>Tax representative country subdivision</v>
      </c>
      <c r="I72" s="88" t="str">
        <f>VLOOKUP(G72,'EN mapping'!B:D,3,FALSE)</f>
        <v>0..1</v>
      </c>
      <c r="J72" s="37" t="str">
        <f t="shared" si="5"/>
        <v>corG-3</v>
      </c>
      <c r="K72" s="36" t="str">
        <f t="shared" si="6"/>
        <v>cenG-4</v>
      </c>
      <c r="L72" s="36" t="str">
        <f t="shared" si="7"/>
        <v>cenG-12</v>
      </c>
      <c r="M72" s="37" t="str">
        <f t="shared" si="8"/>
        <v>cen-68</v>
      </c>
      <c r="N72" s="36" t="str">
        <f t="shared" si="9"/>
        <v/>
      </c>
      <c r="O72" s="65" t="s">
        <v>2000</v>
      </c>
      <c r="P72" s="65" t="s">
        <v>3614</v>
      </c>
      <c r="Q72" s="5" t="str">
        <f>VLOOKUP(B72,label!A:G,6,FALSE)</f>
        <v>textItemType</v>
      </c>
      <c r="R72" s="65" t="s">
        <v>1938</v>
      </c>
      <c r="S72" s="5" t="str">
        <f>VLOOKUP(B72,label!A:G,5,FALSE)</f>
        <v>taxRepresentativeCountrySubdivision</v>
      </c>
    </row>
    <row r="73" spans="1:19" ht="19" customHeight="1">
      <c r="A73" s="5">
        <v>62</v>
      </c>
      <c r="B73" s="66" t="s">
        <v>4641</v>
      </c>
      <c r="C73" s="66" t="s">
        <v>1363</v>
      </c>
      <c r="D73" s="104">
        <v>5</v>
      </c>
      <c r="E73" s="46" t="str">
        <f xml:space="preserve">  VLOOKUP(B73,label!A:E,5,FALSE)</f>
        <v>taxRepresentativeCountryCode</v>
      </c>
      <c r="F73" s="38" t="s">
        <v>4433</v>
      </c>
      <c r="G73" s="33" t="s">
        <v>2091</v>
      </c>
      <c r="H73" s="98" t="str">
        <f>VLOOKUP(G73,'EN mapping'!B:F,5,FALSE)</f>
        <v>Tax representative country code</v>
      </c>
      <c r="I73" s="88" t="str">
        <f>VLOOKUP(G73,'EN mapping'!B:D,3,FALSE)</f>
        <v>1..1</v>
      </c>
      <c r="J73" s="37" t="str">
        <f t="shared" si="5"/>
        <v>corG-3</v>
      </c>
      <c r="K73" s="36" t="str">
        <f t="shared" si="6"/>
        <v>cenG-4</v>
      </c>
      <c r="L73" s="36" t="str">
        <f t="shared" si="7"/>
        <v>cenG-12</v>
      </c>
      <c r="M73" s="37" t="str">
        <f t="shared" si="8"/>
        <v>cen-69</v>
      </c>
      <c r="N73" s="36" t="str">
        <f t="shared" si="9"/>
        <v/>
      </c>
      <c r="O73" s="65" t="s">
        <v>2000</v>
      </c>
      <c r="P73" s="65" t="s">
        <v>3615</v>
      </c>
      <c r="Q73" s="5" t="str">
        <f>VLOOKUP(B73,label!A:G,6,FALSE)</f>
        <v>codeItemType</v>
      </c>
      <c r="R73" s="65" t="s">
        <v>1924</v>
      </c>
      <c r="S73" s="5" t="str">
        <f>VLOOKUP(B73,label!A:G,5,FALSE)</f>
        <v>taxRepresentativeCountryCode</v>
      </c>
    </row>
    <row r="74" spans="1:19" ht="19" customHeight="1">
      <c r="A74" s="5">
        <v>63</v>
      </c>
      <c r="B74" s="66" t="s">
        <v>4645</v>
      </c>
      <c r="C74" s="66" t="s">
        <v>1364</v>
      </c>
      <c r="D74" s="104">
        <v>5</v>
      </c>
      <c r="E74" s="46" t="str">
        <f xml:space="preserve">  VLOOKUP(B74,label!A:E,5,FALSE)</f>
        <v>taxRepresentativePostCode</v>
      </c>
      <c r="F74" s="38" t="s">
        <v>4434</v>
      </c>
      <c r="G74" s="33" t="s">
        <v>2087</v>
      </c>
      <c r="H74" s="98" t="str">
        <f>VLOOKUP(G74,'EN mapping'!B:F,5,FALSE)</f>
        <v>Tax representative post code</v>
      </c>
      <c r="I74" s="88" t="str">
        <f>VLOOKUP(G74,'EN mapping'!B:D,3,FALSE)</f>
        <v>0..1</v>
      </c>
      <c r="J74" s="37" t="str">
        <f t="shared" si="5"/>
        <v>corG-3</v>
      </c>
      <c r="K74" s="36" t="str">
        <f t="shared" si="6"/>
        <v>cenG-4</v>
      </c>
      <c r="L74" s="36" t="str">
        <f t="shared" si="7"/>
        <v>cenG-12</v>
      </c>
      <c r="M74" s="37" t="str">
        <f t="shared" si="8"/>
        <v>cen-67</v>
      </c>
      <c r="N74" s="36" t="str">
        <f t="shared" si="9"/>
        <v/>
      </c>
      <c r="O74" s="65" t="s">
        <v>2000</v>
      </c>
      <c r="P74" s="65" t="s">
        <v>3635</v>
      </c>
      <c r="Q74" s="5" t="str">
        <f>VLOOKUP(B74,label!A:G,6,FALSE)</f>
        <v>textItemType</v>
      </c>
      <c r="R74" s="78" t="s">
        <v>1938</v>
      </c>
      <c r="S74" s="5" t="str">
        <f>VLOOKUP(B74,label!A:G,5,FALSE)</f>
        <v>taxRepresentativePostCode</v>
      </c>
    </row>
    <row r="75" spans="1:19" ht="19" customHeight="1">
      <c r="A75" s="5">
        <v>47</v>
      </c>
      <c r="B75" s="66" t="s">
        <v>5070</v>
      </c>
      <c r="C75" s="66" t="s">
        <v>1347</v>
      </c>
      <c r="D75" s="104">
        <v>4</v>
      </c>
      <c r="E75" s="45" t="str">
        <f xml:space="preserve">  VLOOKUP(B75,label!A:E,5,FALSE)</f>
        <v>buyer</v>
      </c>
      <c r="F75" s="38" t="s">
        <v>4426</v>
      </c>
      <c r="G75" s="75" t="s">
        <v>2022</v>
      </c>
      <c r="H75" s="98" t="e">
        <f>VLOOKUP(G75,'EN mapping'!B:F,5,FALSE)</f>
        <v>#N/A</v>
      </c>
      <c r="I75" s="88" t="e">
        <f>VLOOKUP(G75,'EN mapping'!B:D,3,FALSE)</f>
        <v>#N/A</v>
      </c>
      <c r="J75" s="37" t="str">
        <f t="shared" si="5"/>
        <v>corG-3</v>
      </c>
      <c r="K75" s="36" t="str">
        <f t="shared" si="6"/>
        <v>cenG-4</v>
      </c>
      <c r="L75" s="36" t="str">
        <f t="shared" si="7"/>
        <v>cenG-7</v>
      </c>
      <c r="M75" s="37" t="str">
        <f t="shared" si="8"/>
        <v/>
      </c>
      <c r="N75" s="36" t="str">
        <f t="shared" si="9"/>
        <v/>
      </c>
      <c r="O75" s="76"/>
      <c r="P75" s="76"/>
      <c r="Q75" s="5" t="str">
        <f>VLOOKUP(B75,label!A:G,6,FALSE)</f>
        <v/>
      </c>
      <c r="R75" s="76"/>
      <c r="S75" s="5" t="str">
        <f>VLOOKUP(B75,label!A:G,5,FALSE)</f>
        <v>buyer</v>
      </c>
    </row>
    <row r="76" spans="1:19" ht="19" customHeight="1">
      <c r="A76" s="5">
        <v>48</v>
      </c>
      <c r="B76" s="66" t="s">
        <v>4677</v>
      </c>
      <c r="C76" s="66" t="s">
        <v>1340</v>
      </c>
      <c r="D76" s="104">
        <v>4</v>
      </c>
      <c r="E76" s="45" t="str">
        <f xml:space="preserve">  VLOOKUP(B76,label!A:E,5,FALSE)</f>
        <v>buyerIdentifier</v>
      </c>
      <c r="F76" s="38" t="s">
        <v>4422</v>
      </c>
      <c r="G76" s="33" t="s">
        <v>2026</v>
      </c>
      <c r="H76" s="98" t="str">
        <f>VLOOKUP(G76,'EN mapping'!B:F,5,FALSE)</f>
        <v>Buyer identifier</v>
      </c>
      <c r="I76" s="88" t="str">
        <f>VLOOKUP(G76,'EN mapping'!B:D,3,FALSE)</f>
        <v>0..1</v>
      </c>
      <c r="J76" s="37" t="str">
        <f t="shared" si="5"/>
        <v>corG-3</v>
      </c>
      <c r="K76" s="36" t="str">
        <f t="shared" si="6"/>
        <v>cenG-4</v>
      </c>
      <c r="L76" s="36" t="str">
        <f t="shared" si="7"/>
        <v>cen-46</v>
      </c>
      <c r="M76" s="37" t="str">
        <f t="shared" si="8"/>
        <v/>
      </c>
      <c r="N76" s="36" t="str">
        <f t="shared" si="9"/>
        <v/>
      </c>
      <c r="O76" s="65" t="s">
        <v>1961</v>
      </c>
      <c r="P76" s="65" t="s">
        <v>3609</v>
      </c>
      <c r="Q76" s="5" t="str">
        <f>VLOOKUP(B76,label!A:G,6,FALSE)</f>
        <v>identifierItemType</v>
      </c>
      <c r="R76" s="65" t="s">
        <v>1918</v>
      </c>
      <c r="S76" s="5" t="str">
        <f>VLOOKUP(B76,label!A:G,5,FALSE)</f>
        <v>buyerIdentifier</v>
      </c>
    </row>
    <row r="77" spans="1:19" ht="19" customHeight="1">
      <c r="A77" s="5">
        <v>49</v>
      </c>
      <c r="B77" s="66" t="s">
        <v>4678</v>
      </c>
      <c r="C77" s="66" t="s">
        <v>1341</v>
      </c>
      <c r="D77" s="104">
        <v>4</v>
      </c>
      <c r="E77" s="45" t="str">
        <f xml:space="preserve">  VLOOKUP(B77,label!A:E,5,FALSE)</f>
        <v>buyerLegalRegistrationIdentifier</v>
      </c>
      <c r="F77" s="38" t="s">
        <v>4525</v>
      </c>
      <c r="G77" s="33" t="s">
        <v>2029</v>
      </c>
      <c r="H77" s="98" t="str">
        <f>VLOOKUP(G77,'EN mapping'!B:F,5,FALSE)</f>
        <v>Buyer legal registration identifier</v>
      </c>
      <c r="I77" s="88" t="str">
        <f>VLOOKUP(G77,'EN mapping'!B:D,3,FALSE)</f>
        <v>0..1</v>
      </c>
      <c r="J77" s="37" t="str">
        <f t="shared" ref="J77:J140" si="10">IF(2=D77,B77,IF(1&lt;D77,J76,""))</f>
        <v>corG-3</v>
      </c>
      <c r="K77" s="36" t="str">
        <f t="shared" ref="K77:K140" si="11">IF(3=D77,B77,IF(2&lt;D77,K76,""))</f>
        <v>cenG-4</v>
      </c>
      <c r="L77" s="36" t="str">
        <f t="shared" ref="L77:L140" si="12">IF(4=D77,B77,IF(3&lt;D77,L76,""))</f>
        <v>cen-47</v>
      </c>
      <c r="M77" s="37" t="str">
        <f t="shared" ref="M77:M140" si="13">IF(5=D77,B77,IF(4&lt;D77,M76,""))</f>
        <v/>
      </c>
      <c r="N77" s="36" t="str">
        <f t="shared" ref="N77:N140" si="14">IF(6=D77,B77,IF(5&lt;D77,N76,""))</f>
        <v/>
      </c>
      <c r="O77" s="65" t="s">
        <v>1961</v>
      </c>
      <c r="P77" s="65" t="s">
        <v>3610</v>
      </c>
      <c r="Q77" s="5" t="str">
        <f>VLOOKUP(B77,label!A:G,6,FALSE)</f>
        <v>identifierItemType</v>
      </c>
      <c r="R77" s="65" t="s">
        <v>1918</v>
      </c>
      <c r="S77" s="5" t="str">
        <f>VLOOKUP(B77,label!A:G,5,FALSE)</f>
        <v>buyerLegalRegistrationIdentifier</v>
      </c>
    </row>
    <row r="78" spans="1:19" ht="19" customHeight="1">
      <c r="A78" s="5">
        <v>50</v>
      </c>
      <c r="B78" s="66" t="s">
        <v>4679</v>
      </c>
      <c r="C78" s="66" t="s">
        <v>1341</v>
      </c>
      <c r="D78" s="104">
        <v>4</v>
      </c>
      <c r="E78" s="45" t="str">
        <f xml:space="preserve">  VLOOKUP(B78,label!A:E,5,FALSE)</f>
        <v>buyerVatIdentifier</v>
      </c>
      <c r="F78" s="38" t="s">
        <v>4525</v>
      </c>
      <c r="G78" s="33" t="s">
        <v>2032</v>
      </c>
      <c r="H78" s="98" t="str">
        <f>VLOOKUP(G78,'EN mapping'!B:F,5,FALSE)</f>
        <v>Buyer VAT identifier</v>
      </c>
      <c r="I78" s="88" t="str">
        <f>VLOOKUP(G78,'EN mapping'!B:D,3,FALSE)</f>
        <v>0..1</v>
      </c>
      <c r="J78" s="37" t="str">
        <f t="shared" si="10"/>
        <v>corG-3</v>
      </c>
      <c r="K78" s="36" t="str">
        <f t="shared" si="11"/>
        <v>cenG-4</v>
      </c>
      <c r="L78" s="36" t="str">
        <f t="shared" si="12"/>
        <v>cen-48</v>
      </c>
      <c r="M78" s="37" t="str">
        <f t="shared" si="13"/>
        <v/>
      </c>
      <c r="N78" s="36" t="str">
        <f t="shared" si="14"/>
        <v/>
      </c>
      <c r="O78" s="65" t="s">
        <v>1961</v>
      </c>
      <c r="P78" s="65" t="s">
        <v>3628</v>
      </c>
      <c r="Q78" s="5" t="str">
        <f>VLOOKUP(B78,label!A:G,6,FALSE)</f>
        <v>identifierItemType</v>
      </c>
      <c r="R78" s="65" t="s">
        <v>1918</v>
      </c>
      <c r="S78" s="5" t="str">
        <f>VLOOKUP(B78,label!A:G,5,FALSE)</f>
        <v>buyerVatIdentifier</v>
      </c>
    </row>
    <row r="79" spans="1:19" ht="19" customHeight="1">
      <c r="A79" s="5">
        <v>52</v>
      </c>
      <c r="B79" s="66" t="s">
        <v>4680</v>
      </c>
      <c r="C79" s="66" t="s">
        <v>1342</v>
      </c>
      <c r="D79" s="104">
        <v>4</v>
      </c>
      <c r="E79" s="45" t="str">
        <f xml:space="preserve">  VLOOKUP(B79,label!A:E,5,FALSE)</f>
        <v>schemeIdentifier</v>
      </c>
      <c r="F79" s="38" t="s">
        <v>4526</v>
      </c>
      <c r="G79" s="33" t="s">
        <v>2031</v>
      </c>
      <c r="H79" s="98" t="str">
        <f>VLOOKUP(G79,'EN mapping'!B:F,5,FALSE)</f>
        <v>Scheme identifier</v>
      </c>
      <c r="I79" s="88" t="str">
        <f>VLOOKUP(G79,'EN mapping'!B:D,3,FALSE)</f>
        <v>0..1</v>
      </c>
      <c r="J79" s="37" t="str">
        <f t="shared" si="10"/>
        <v>corG-3</v>
      </c>
      <c r="K79" s="36" t="str">
        <f t="shared" si="11"/>
        <v>cenG-4</v>
      </c>
      <c r="L79" s="36" t="str">
        <f t="shared" si="12"/>
        <v>cen-47A</v>
      </c>
      <c r="M79" s="37" t="str">
        <f t="shared" si="13"/>
        <v/>
      </c>
      <c r="N79" s="36" t="str">
        <f t="shared" si="14"/>
        <v/>
      </c>
      <c r="O79" s="65" t="s">
        <v>1961</v>
      </c>
      <c r="P79" s="65" t="s">
        <v>3609</v>
      </c>
      <c r="Q79" s="5" t="str">
        <f>VLOOKUP(B79,label!A:G,6,FALSE)</f>
        <v/>
      </c>
      <c r="R79" s="65"/>
      <c r="S79" s="5" t="str">
        <f>VLOOKUP(B79,label!A:G,5,FALSE)</f>
        <v>schemeIdentifier</v>
      </c>
    </row>
    <row r="80" spans="1:19" ht="19" customHeight="1">
      <c r="A80" s="5">
        <v>53</v>
      </c>
      <c r="B80" s="66" t="s">
        <v>4681</v>
      </c>
      <c r="C80" s="66" t="s">
        <v>1346</v>
      </c>
      <c r="D80" s="104">
        <v>4</v>
      </c>
      <c r="E80" s="45" t="str">
        <f xml:space="preserve">  VLOOKUP(B80,label!A:E,5,FALSE)</f>
        <v>buyerName</v>
      </c>
      <c r="F80" s="38" t="s">
        <v>4425</v>
      </c>
      <c r="G80" s="33" t="s">
        <v>2023</v>
      </c>
      <c r="H80" s="98" t="str">
        <f>VLOOKUP(G80,'EN mapping'!B:F,5,FALSE)</f>
        <v>Buyer name</v>
      </c>
      <c r="I80" s="88" t="str">
        <f>VLOOKUP(G80,'EN mapping'!B:D,3,FALSE)</f>
        <v>1..1</v>
      </c>
      <c r="J80" s="37" t="str">
        <f t="shared" si="10"/>
        <v>corG-3</v>
      </c>
      <c r="K80" s="36" t="str">
        <f t="shared" si="11"/>
        <v>cenG-4</v>
      </c>
      <c r="L80" s="36" t="str">
        <f t="shared" si="12"/>
        <v>cen-44</v>
      </c>
      <c r="M80" s="37" t="str">
        <f t="shared" si="13"/>
        <v/>
      </c>
      <c r="N80" s="36" t="str">
        <f t="shared" si="14"/>
        <v/>
      </c>
      <c r="O80" s="65" t="s">
        <v>1961</v>
      </c>
      <c r="P80" s="65" t="s">
        <v>3509</v>
      </c>
      <c r="Q80" s="5" t="str">
        <f>VLOOKUP(B80,label!A:G,6,FALSE)</f>
        <v>textItemType</v>
      </c>
      <c r="R80" s="65" t="s">
        <v>1938</v>
      </c>
      <c r="S80" s="5" t="str">
        <f>VLOOKUP(B80,label!A:G,5,FALSE)</f>
        <v>buyerName</v>
      </c>
    </row>
    <row r="81" spans="1:19" ht="19" customHeight="1">
      <c r="A81" s="5">
        <v>54</v>
      </c>
      <c r="B81" s="66" t="s">
        <v>4682</v>
      </c>
      <c r="C81" s="66" t="s">
        <v>3664</v>
      </c>
      <c r="D81" s="104">
        <v>4</v>
      </c>
      <c r="E81" s="45" t="str">
        <f xml:space="preserve">  VLOOKUP(B81,label!A:E,5,FALSE)</f>
        <v>buyerTradingName</v>
      </c>
      <c r="F81" s="38" t="s">
        <v>4423</v>
      </c>
      <c r="G81" s="33" t="s">
        <v>3955</v>
      </c>
      <c r="H81" s="98" t="str">
        <f>VLOOKUP(G81,'EN mapping'!B:F,5,FALSE)</f>
        <v>Buyer trading name</v>
      </c>
      <c r="I81" s="88" t="str">
        <f>VLOOKUP(G81,'EN mapping'!B:D,3,FALSE)</f>
        <v>0..1</v>
      </c>
      <c r="J81" s="37" t="str">
        <f t="shared" si="10"/>
        <v>corG-3</v>
      </c>
      <c r="K81" s="36" t="str">
        <f t="shared" si="11"/>
        <v>cenG-4</v>
      </c>
      <c r="L81" s="36" t="str">
        <f t="shared" si="12"/>
        <v>cen-45</v>
      </c>
      <c r="M81" s="37" t="str">
        <f t="shared" si="13"/>
        <v/>
      </c>
      <c r="N81" s="36" t="str">
        <f t="shared" si="14"/>
        <v/>
      </c>
      <c r="O81" s="65" t="s">
        <v>1961</v>
      </c>
      <c r="P81" s="65" t="s">
        <v>3621</v>
      </c>
      <c r="Q81" s="5" t="str">
        <f>VLOOKUP(B81,label!A:G,6,FALSE)</f>
        <v>textItemType</v>
      </c>
      <c r="R81" s="65" t="s">
        <v>1938</v>
      </c>
      <c r="S81" s="5" t="str">
        <f>VLOOKUP(B81,label!A:G,5,FALSE)</f>
        <v>buyerTradingName</v>
      </c>
    </row>
    <row r="82" spans="1:19" ht="19" customHeight="1">
      <c r="A82" s="5">
        <v>56</v>
      </c>
      <c r="B82" s="66" t="s">
        <v>4683</v>
      </c>
      <c r="C82" s="66" t="s">
        <v>828</v>
      </c>
      <c r="D82" s="104">
        <v>4</v>
      </c>
      <c r="E82" s="45" t="str">
        <f xml:space="preserve">  VLOOKUP(B82,label!A:E,5,FALSE)</f>
        <v>buyerPostalAddress</v>
      </c>
      <c r="F82" s="38" t="s">
        <v>4427</v>
      </c>
      <c r="G82" s="33" t="s">
        <v>2037</v>
      </c>
      <c r="H82" s="98" t="str">
        <f>VLOOKUP(G82,'EN mapping'!B:F,5,FALSE)</f>
        <v>BUYER POSTAL ADDRESS</v>
      </c>
      <c r="I82" s="88" t="str">
        <f>VLOOKUP(G82,'EN mapping'!B:D,3,FALSE)</f>
        <v>1..1</v>
      </c>
      <c r="J82" s="37" t="str">
        <f t="shared" si="10"/>
        <v>corG-3</v>
      </c>
      <c r="K82" s="36" t="str">
        <f t="shared" si="11"/>
        <v>cenG-4</v>
      </c>
      <c r="L82" s="36" t="str">
        <f t="shared" si="12"/>
        <v>cenG-8</v>
      </c>
      <c r="M82" s="37" t="str">
        <f t="shared" si="13"/>
        <v/>
      </c>
      <c r="N82" s="36" t="str">
        <f t="shared" si="14"/>
        <v/>
      </c>
      <c r="O82" s="65" t="s">
        <v>1961</v>
      </c>
      <c r="P82" s="69" t="s">
        <v>3608</v>
      </c>
      <c r="Q82" s="5" t="str">
        <f>VLOOKUP(B82,label!A:G,6,FALSE)</f>
        <v/>
      </c>
      <c r="R82" s="69"/>
      <c r="S82" s="5" t="str">
        <f>VLOOKUP(B82,label!A:G,5,FALSE)</f>
        <v>buyerPostalAddress</v>
      </c>
    </row>
    <row r="83" spans="1:19" ht="19" customHeight="1">
      <c r="A83" s="5">
        <v>57</v>
      </c>
      <c r="B83" s="66" t="s">
        <v>4624</v>
      </c>
      <c r="C83" s="66" t="s">
        <v>1359</v>
      </c>
      <c r="D83" s="104">
        <v>5</v>
      </c>
      <c r="E83" s="46" t="str">
        <f xml:space="preserve">  VLOOKUP(B83,label!A:E,5,FALSE)</f>
        <v>buyerAddressLine1</v>
      </c>
      <c r="F83" s="38" t="s">
        <v>4428</v>
      </c>
      <c r="G83" s="33" t="s">
        <v>2039</v>
      </c>
      <c r="H83" s="98" t="str">
        <f>VLOOKUP(G83,'EN mapping'!B:F,5,FALSE)</f>
        <v>Buyer address line 1</v>
      </c>
      <c r="I83" s="88" t="str">
        <f>VLOOKUP(G83,'EN mapping'!B:D,3,FALSE)</f>
        <v>0..1</v>
      </c>
      <c r="J83" s="37" t="str">
        <f t="shared" si="10"/>
        <v>corG-3</v>
      </c>
      <c r="K83" s="36" t="str">
        <f t="shared" si="11"/>
        <v>cenG-4</v>
      </c>
      <c r="L83" s="36" t="str">
        <f t="shared" si="12"/>
        <v>cenG-8</v>
      </c>
      <c r="M83" s="37" t="str">
        <f t="shared" si="13"/>
        <v>cen-50</v>
      </c>
      <c r="N83" s="36" t="str">
        <f t="shared" si="14"/>
        <v/>
      </c>
      <c r="O83" s="65" t="s">
        <v>2000</v>
      </c>
      <c r="P83" s="65" t="s">
        <v>3611</v>
      </c>
      <c r="Q83" s="5" t="str">
        <f>VLOOKUP(B83,label!A:G,6,FALSE)</f>
        <v>textItemType</v>
      </c>
      <c r="R83" s="65" t="s">
        <v>1938</v>
      </c>
      <c r="S83" s="5" t="str">
        <f>VLOOKUP(B83,label!A:G,5,FALSE)</f>
        <v>buyerAddressLine1</v>
      </c>
    </row>
    <row r="84" spans="1:19" ht="19" customHeight="1">
      <c r="A84" s="5">
        <v>58</v>
      </c>
      <c r="B84" s="66" t="s">
        <v>4628</v>
      </c>
      <c r="C84" s="66" t="s">
        <v>1360</v>
      </c>
      <c r="D84" s="104">
        <v>5</v>
      </c>
      <c r="E84" s="46" t="str">
        <f xml:space="preserve">  VLOOKUP(B84,label!A:E,5,FALSE)</f>
        <v>buyerAddressLine2</v>
      </c>
      <c r="F84" s="38" t="s">
        <v>4429</v>
      </c>
      <c r="G84" s="33" t="s">
        <v>2041</v>
      </c>
      <c r="H84" s="98" t="str">
        <f>VLOOKUP(G84,'EN mapping'!B:F,5,FALSE)</f>
        <v>Buyer address line 2</v>
      </c>
      <c r="I84" s="88" t="str">
        <f>VLOOKUP(G84,'EN mapping'!B:D,3,FALSE)</f>
        <v>0..1</v>
      </c>
      <c r="J84" s="37" t="str">
        <f t="shared" si="10"/>
        <v>corG-3</v>
      </c>
      <c r="K84" s="36" t="str">
        <f t="shared" si="11"/>
        <v>cenG-4</v>
      </c>
      <c r="L84" s="36" t="str">
        <f t="shared" si="12"/>
        <v>cenG-8</v>
      </c>
      <c r="M84" s="37" t="str">
        <f t="shared" si="13"/>
        <v>cen-51</v>
      </c>
      <c r="N84" s="36" t="str">
        <f t="shared" si="14"/>
        <v/>
      </c>
      <c r="O84" s="65" t="s">
        <v>2000</v>
      </c>
      <c r="P84" s="65" t="s">
        <v>3612</v>
      </c>
      <c r="Q84" s="5" t="str">
        <f>VLOOKUP(B84,label!A:G,6,FALSE)</f>
        <v>textItemType</v>
      </c>
      <c r="R84" s="65" t="s">
        <v>1938</v>
      </c>
      <c r="S84" s="5" t="str">
        <f>VLOOKUP(B84,label!A:G,5,FALSE)</f>
        <v>buyerAddressLine2</v>
      </c>
    </row>
    <row r="85" spans="1:19" ht="19" customHeight="1">
      <c r="A85" s="5">
        <v>59</v>
      </c>
      <c r="B85" s="66" t="s">
        <v>4684</v>
      </c>
      <c r="C85" s="66" t="s">
        <v>3659</v>
      </c>
      <c r="D85" s="104">
        <v>5</v>
      </c>
      <c r="E85" s="46" t="str">
        <f xml:space="preserve">  VLOOKUP(B85,label!A:E,5,FALSE)</f>
        <v>buyerAddressLine3</v>
      </c>
      <c r="F85" s="38" t="s">
        <v>4430</v>
      </c>
      <c r="G85" s="33" t="s">
        <v>2043</v>
      </c>
      <c r="H85" s="98" t="str">
        <f>VLOOKUP(G85,'EN mapping'!B:F,5,FALSE)</f>
        <v>Buyer address line 3</v>
      </c>
      <c r="I85" s="88" t="str">
        <f>VLOOKUP(G85,'EN mapping'!B:D,3,FALSE)</f>
        <v>0..1</v>
      </c>
      <c r="J85" s="37" t="str">
        <f t="shared" si="10"/>
        <v>corG-3</v>
      </c>
      <c r="K85" s="36" t="str">
        <f t="shared" si="11"/>
        <v>cenG-4</v>
      </c>
      <c r="L85" s="36" t="str">
        <f t="shared" si="12"/>
        <v>cenG-8</v>
      </c>
      <c r="M85" s="37" t="str">
        <f t="shared" si="13"/>
        <v>cen-163</v>
      </c>
      <c r="N85" s="36" t="str">
        <f t="shared" si="14"/>
        <v/>
      </c>
      <c r="O85" s="65" t="s">
        <v>2000</v>
      </c>
      <c r="P85" s="65" t="s">
        <v>3620</v>
      </c>
      <c r="Q85" s="5" t="str">
        <f>VLOOKUP(B85,label!A:G,6,FALSE)</f>
        <v>textItemType</v>
      </c>
      <c r="R85" s="65" t="s">
        <v>1938</v>
      </c>
      <c r="S85" s="5" t="str">
        <f>VLOOKUP(B85,label!A:G,5,FALSE)</f>
        <v>buyerAddressLine3</v>
      </c>
    </row>
    <row r="86" spans="1:19" ht="19" customHeight="1">
      <c r="A86" s="5">
        <v>60</v>
      </c>
      <c r="B86" s="66" t="s">
        <v>4632</v>
      </c>
      <c r="C86" s="66" t="s">
        <v>1361</v>
      </c>
      <c r="D86" s="104">
        <v>5</v>
      </c>
      <c r="E86" s="46" t="str">
        <f xml:space="preserve">  VLOOKUP(B86,label!A:E,5,FALSE)</f>
        <v>buyerCity</v>
      </c>
      <c r="F86" s="38" t="s">
        <v>4431</v>
      </c>
      <c r="G86" s="33" t="s">
        <v>2045</v>
      </c>
      <c r="H86" s="98" t="str">
        <f>VLOOKUP(G86,'EN mapping'!B:F,5,FALSE)</f>
        <v>Buyer city</v>
      </c>
      <c r="I86" s="88" t="str">
        <f>VLOOKUP(G86,'EN mapping'!B:D,3,FALSE)</f>
        <v>0..1</v>
      </c>
      <c r="J86" s="37" t="str">
        <f t="shared" si="10"/>
        <v>corG-3</v>
      </c>
      <c r="K86" s="36" t="str">
        <f t="shared" si="11"/>
        <v>cenG-4</v>
      </c>
      <c r="L86" s="36" t="str">
        <f t="shared" si="12"/>
        <v>cenG-8</v>
      </c>
      <c r="M86" s="37" t="str">
        <f t="shared" si="13"/>
        <v>cen-52</v>
      </c>
      <c r="N86" s="36" t="str">
        <f t="shared" si="14"/>
        <v/>
      </c>
      <c r="O86" s="65" t="s">
        <v>2000</v>
      </c>
      <c r="P86" s="65" t="s">
        <v>3613</v>
      </c>
      <c r="Q86" s="5" t="str">
        <f>VLOOKUP(B86,label!A:G,6,FALSE)</f>
        <v>textItemType</v>
      </c>
      <c r="R86" s="65" t="s">
        <v>1938</v>
      </c>
      <c r="S86" s="5" t="str">
        <f>VLOOKUP(B86,label!A:G,5,FALSE)</f>
        <v>buyerCity</v>
      </c>
    </row>
    <row r="87" spans="1:19" ht="19" customHeight="1">
      <c r="A87" s="5">
        <v>61</v>
      </c>
      <c r="B87" s="66" t="s">
        <v>4636</v>
      </c>
      <c r="C87" s="66" t="s">
        <v>1362</v>
      </c>
      <c r="D87" s="104">
        <v>5</v>
      </c>
      <c r="E87" s="46" t="str">
        <f xml:space="preserve">  VLOOKUP(B87,label!A:E,5,FALSE)</f>
        <v>buyerCountrySubdivision</v>
      </c>
      <c r="F87" s="38" t="s">
        <v>4432</v>
      </c>
      <c r="G87" s="33" t="s">
        <v>2049</v>
      </c>
      <c r="H87" s="98" t="str">
        <f>VLOOKUP(G87,'EN mapping'!B:F,5,FALSE)</f>
        <v>Buyer country subdivision</v>
      </c>
      <c r="I87" s="88" t="str">
        <f>VLOOKUP(G87,'EN mapping'!B:D,3,FALSE)</f>
        <v>0..1</v>
      </c>
      <c r="J87" s="37" t="str">
        <f t="shared" si="10"/>
        <v>corG-3</v>
      </c>
      <c r="K87" s="36" t="str">
        <f t="shared" si="11"/>
        <v>cenG-4</v>
      </c>
      <c r="L87" s="36" t="str">
        <f t="shared" si="12"/>
        <v>cenG-8</v>
      </c>
      <c r="M87" s="37" t="str">
        <f t="shared" si="13"/>
        <v>cen-54</v>
      </c>
      <c r="N87" s="36" t="str">
        <f t="shared" si="14"/>
        <v/>
      </c>
      <c r="O87" s="65" t="s">
        <v>2000</v>
      </c>
      <c r="P87" s="65" t="s">
        <v>3614</v>
      </c>
      <c r="Q87" s="5" t="str">
        <f>VLOOKUP(B87,label!A:G,6,FALSE)</f>
        <v>textItemType</v>
      </c>
      <c r="R87" s="65" t="s">
        <v>1938</v>
      </c>
      <c r="S87" s="5" t="str">
        <f>VLOOKUP(B87,label!A:G,5,FALSE)</f>
        <v>buyerCountrySubdivision</v>
      </c>
    </row>
    <row r="88" spans="1:19" ht="19" customHeight="1">
      <c r="A88" s="5">
        <v>62</v>
      </c>
      <c r="B88" s="66" t="s">
        <v>4640</v>
      </c>
      <c r="C88" s="66" t="s">
        <v>1363</v>
      </c>
      <c r="D88" s="104">
        <v>5</v>
      </c>
      <c r="E88" s="46" t="str">
        <f xml:space="preserve">  VLOOKUP(B88,label!A:E,5,FALSE)</f>
        <v>buyerCountryCode</v>
      </c>
      <c r="F88" s="38" t="s">
        <v>4433</v>
      </c>
      <c r="G88" s="33" t="s">
        <v>2051</v>
      </c>
      <c r="H88" s="98" t="str">
        <f>VLOOKUP(G88,'EN mapping'!B:F,5,FALSE)</f>
        <v>Buyer country code</v>
      </c>
      <c r="I88" s="88" t="str">
        <f>VLOOKUP(G88,'EN mapping'!B:D,3,FALSE)</f>
        <v>1..1</v>
      </c>
      <c r="J88" s="37" t="str">
        <f t="shared" si="10"/>
        <v>corG-3</v>
      </c>
      <c r="K88" s="36" t="str">
        <f t="shared" si="11"/>
        <v>cenG-4</v>
      </c>
      <c r="L88" s="36" t="str">
        <f t="shared" si="12"/>
        <v>cenG-8</v>
      </c>
      <c r="M88" s="37" t="str">
        <f t="shared" si="13"/>
        <v>cen-55</v>
      </c>
      <c r="N88" s="36" t="str">
        <f t="shared" si="14"/>
        <v/>
      </c>
      <c r="O88" s="65" t="s">
        <v>2000</v>
      </c>
      <c r="P88" s="65" t="s">
        <v>3615</v>
      </c>
      <c r="Q88" s="5" t="str">
        <f>VLOOKUP(B88,label!A:G,6,FALSE)</f>
        <v>codeItemType</v>
      </c>
      <c r="R88" s="65" t="s">
        <v>1924</v>
      </c>
      <c r="S88" s="5" t="str">
        <f>VLOOKUP(B88,label!A:G,5,FALSE)</f>
        <v>buyerCountryCode</v>
      </c>
    </row>
    <row r="89" spans="1:19" ht="19" customHeight="1">
      <c r="A89" s="5">
        <v>63</v>
      </c>
      <c r="B89" s="66" t="s">
        <v>4644</v>
      </c>
      <c r="C89" s="66" t="s">
        <v>1364</v>
      </c>
      <c r="D89" s="104">
        <v>5</v>
      </c>
      <c r="E89" s="46" t="str">
        <f xml:space="preserve">  VLOOKUP(B89,label!A:E,5,FALSE)</f>
        <v>buyerPostCode</v>
      </c>
      <c r="F89" s="38" t="s">
        <v>4434</v>
      </c>
      <c r="G89" s="33" t="s">
        <v>2047</v>
      </c>
      <c r="H89" s="98" t="str">
        <f>VLOOKUP(G89,'EN mapping'!B:F,5,FALSE)</f>
        <v>Buyer post code</v>
      </c>
      <c r="I89" s="88" t="str">
        <f>VLOOKUP(G89,'EN mapping'!B:D,3,FALSE)</f>
        <v>0..1</v>
      </c>
      <c r="J89" s="37" t="str">
        <f t="shared" si="10"/>
        <v>corG-3</v>
      </c>
      <c r="K89" s="36" t="str">
        <f t="shared" si="11"/>
        <v>cenG-4</v>
      </c>
      <c r="L89" s="36" t="str">
        <f t="shared" si="12"/>
        <v>cenG-8</v>
      </c>
      <c r="M89" s="37" t="str">
        <f t="shared" si="13"/>
        <v>cen-53</v>
      </c>
      <c r="N89" s="36" t="str">
        <f t="shared" si="14"/>
        <v/>
      </c>
      <c r="O89" s="65" t="s">
        <v>2000</v>
      </c>
      <c r="P89" s="65" t="s">
        <v>3635</v>
      </c>
      <c r="Q89" s="5" t="str">
        <f>VLOOKUP(B89,label!A:G,6,FALSE)</f>
        <v>textItemType</v>
      </c>
      <c r="R89" s="78" t="s">
        <v>1938</v>
      </c>
      <c r="S89" s="5" t="str">
        <f>VLOOKUP(B89,label!A:G,5,FALSE)</f>
        <v>buyerPostCode</v>
      </c>
    </row>
    <row r="90" spans="1:19" ht="19" customHeight="1">
      <c r="A90" s="5">
        <v>65</v>
      </c>
      <c r="B90" s="66" t="s">
        <v>4685</v>
      </c>
      <c r="C90" s="66" t="s">
        <v>829</v>
      </c>
      <c r="D90" s="104">
        <v>5</v>
      </c>
      <c r="E90" s="46" t="str">
        <f xml:space="preserve">  VLOOKUP(B90,label!A:E,5,FALSE)</f>
        <v>buyerContact</v>
      </c>
      <c r="F90" s="38" t="s">
        <v>4436</v>
      </c>
      <c r="G90" s="33" t="s">
        <v>4647</v>
      </c>
      <c r="H90" s="98" t="str">
        <f>VLOOKUP(G90,'EN mapping'!B:F,5,FALSE)</f>
        <v xml:space="preserve">BUYER CONTACT </v>
      </c>
      <c r="I90" s="88" t="str">
        <f>VLOOKUP(G90,'EN mapping'!B:D,3,FALSE)</f>
        <v>0..1</v>
      </c>
      <c r="J90" s="37" t="str">
        <f t="shared" si="10"/>
        <v>corG-3</v>
      </c>
      <c r="K90" s="36" t="str">
        <f t="shared" si="11"/>
        <v>cenG-4</v>
      </c>
      <c r="L90" s="36" t="str">
        <f t="shared" si="12"/>
        <v>cenG-8</v>
      </c>
      <c r="M90" s="37" t="str">
        <f t="shared" si="13"/>
        <v>cenG-9</v>
      </c>
      <c r="N90" s="36" t="str">
        <f t="shared" si="14"/>
        <v/>
      </c>
      <c r="O90" s="65" t="s">
        <v>1961</v>
      </c>
      <c r="P90" s="69" t="s">
        <v>3616</v>
      </c>
      <c r="Q90" s="5" t="str">
        <f>VLOOKUP(B90,label!A:G,6,FALSE)</f>
        <v/>
      </c>
      <c r="R90" s="69"/>
      <c r="S90" s="5" t="str">
        <f>VLOOKUP(B90,label!A:G,5,FALSE)</f>
        <v>buyerContact</v>
      </c>
    </row>
    <row r="91" spans="1:19" ht="19" customHeight="1">
      <c r="A91" s="5">
        <v>66</v>
      </c>
      <c r="B91" s="66" t="s">
        <v>4715</v>
      </c>
      <c r="C91" s="66" t="s">
        <v>1370</v>
      </c>
      <c r="D91" s="104">
        <v>6</v>
      </c>
      <c r="E91" s="52" t="str">
        <f xml:space="preserve">  VLOOKUP(B91,label!A:E,5,FALSE)</f>
        <v>buyerContactPoint</v>
      </c>
      <c r="F91" s="38" t="s">
        <v>4437</v>
      </c>
      <c r="G91" s="33" t="s">
        <v>2055</v>
      </c>
      <c r="H91" s="98" t="str">
        <f>VLOOKUP(G91,'EN mapping'!B:F,5,FALSE)</f>
        <v>Buyer contact point</v>
      </c>
      <c r="I91" s="88" t="str">
        <f>VLOOKUP(G91,'EN mapping'!B:D,3,FALSE)</f>
        <v>0..1</v>
      </c>
      <c r="J91" s="37" t="str">
        <f t="shared" si="10"/>
        <v>corG-3</v>
      </c>
      <c r="K91" s="36" t="str">
        <f t="shared" si="11"/>
        <v>cenG-4</v>
      </c>
      <c r="L91" s="36" t="str">
        <f t="shared" si="12"/>
        <v>cenG-8</v>
      </c>
      <c r="M91" s="37" t="str">
        <f t="shared" si="13"/>
        <v>cenG-9</v>
      </c>
      <c r="N91" s="36" t="str">
        <f t="shared" si="14"/>
        <v>cen-56</v>
      </c>
      <c r="O91" s="65" t="s">
        <v>2000</v>
      </c>
      <c r="P91" s="65" t="s">
        <v>3617</v>
      </c>
      <c r="Q91" s="5" t="str">
        <f>VLOOKUP(B91,label!A:G,6,FALSE)</f>
        <v>textItemType</v>
      </c>
      <c r="R91" s="65" t="s">
        <v>1938</v>
      </c>
      <c r="S91" s="5" t="str">
        <f>VLOOKUP(B91,label!A:G,5,FALSE)</f>
        <v>buyerContactPoint</v>
      </c>
    </row>
    <row r="92" spans="1:19" ht="19" customHeight="1">
      <c r="A92" s="5">
        <v>67</v>
      </c>
      <c r="B92" s="66" t="s">
        <v>4687</v>
      </c>
      <c r="C92" s="66" t="s">
        <v>1373</v>
      </c>
      <c r="D92" s="104">
        <v>6</v>
      </c>
      <c r="E92" s="52" t="str">
        <f xml:space="preserve">  VLOOKUP(B92,label!A:E,5,FALSE)</f>
        <v>buyerContactTelephoneNumber</v>
      </c>
      <c r="F92" s="38" t="s">
        <v>4527</v>
      </c>
      <c r="G92" s="33" t="s">
        <v>2057</v>
      </c>
      <c r="H92" s="98" t="str">
        <f>VLOOKUP(G92,'EN mapping'!B:F,5,FALSE)</f>
        <v>Buyer contact telephone number</v>
      </c>
      <c r="I92" s="88" t="str">
        <f>VLOOKUP(G92,'EN mapping'!B:D,3,FALSE)</f>
        <v>0..1</v>
      </c>
      <c r="J92" s="37" t="str">
        <f t="shared" si="10"/>
        <v>corG-3</v>
      </c>
      <c r="K92" s="36" t="str">
        <f t="shared" si="11"/>
        <v>cenG-4</v>
      </c>
      <c r="L92" s="36" t="str">
        <f t="shared" si="12"/>
        <v>cenG-8</v>
      </c>
      <c r="M92" s="37" t="str">
        <f t="shared" si="13"/>
        <v>cenG-9</v>
      </c>
      <c r="N92" s="36" t="str">
        <f t="shared" si="14"/>
        <v>cen-57</v>
      </c>
      <c r="O92" s="65" t="s">
        <v>2000</v>
      </c>
      <c r="P92" s="65" t="s">
        <v>3619</v>
      </c>
      <c r="Q92" s="5" t="str">
        <f>VLOOKUP(B92,label!A:G,6,FALSE)</f>
        <v>textItemType</v>
      </c>
      <c r="R92" s="65" t="s">
        <v>1938</v>
      </c>
      <c r="S92" s="5" t="str">
        <f>VLOOKUP(B92,label!A:G,5,FALSE)</f>
        <v>buyerContactTelephoneNumber</v>
      </c>
    </row>
    <row r="93" spans="1:19" ht="19" customHeight="1">
      <c r="A93" s="5">
        <v>68</v>
      </c>
      <c r="B93" s="66" t="s">
        <v>4688</v>
      </c>
      <c r="C93" s="66" t="s">
        <v>40</v>
      </c>
      <c r="D93" s="104">
        <v>6</v>
      </c>
      <c r="E93" s="52" t="str">
        <f xml:space="preserve">  VLOOKUP(B93,label!A:E,5,FALSE)</f>
        <v>buyerElectronicAddress</v>
      </c>
      <c r="F93" s="38" t="s">
        <v>4528</v>
      </c>
      <c r="G93" s="33" t="s">
        <v>2034</v>
      </c>
      <c r="H93" s="98" t="str">
        <f>VLOOKUP(G93,'EN mapping'!B:F,5,FALSE)</f>
        <v>Buyer electronic address</v>
      </c>
      <c r="I93" s="88" t="str">
        <f>VLOOKUP(G93,'EN mapping'!B:D,3,FALSE)</f>
        <v>0..1</v>
      </c>
      <c r="J93" s="37" t="str">
        <f t="shared" si="10"/>
        <v>corG-3</v>
      </c>
      <c r="K93" s="36" t="str">
        <f t="shared" si="11"/>
        <v>cenG-4</v>
      </c>
      <c r="L93" s="36" t="str">
        <f t="shared" si="12"/>
        <v>cenG-8</v>
      </c>
      <c r="M93" s="37" t="str">
        <f t="shared" si="13"/>
        <v>cenG-9</v>
      </c>
      <c r="N93" s="36" t="str">
        <f t="shared" si="14"/>
        <v>cen-49</v>
      </c>
      <c r="O93" s="65" t="s">
        <v>1961</v>
      </c>
      <c r="P93" s="79" t="s">
        <v>3636</v>
      </c>
      <c r="Q93" s="5" t="str">
        <f>VLOOKUP(B93,label!A:G,6,FALSE)</f>
        <v>identifierItemType</v>
      </c>
      <c r="R93" s="65" t="s">
        <v>2335</v>
      </c>
      <c r="S93" s="5" t="str">
        <f>VLOOKUP(B93,label!A:G,5,FALSE)</f>
        <v>buyerElectronicAddress</v>
      </c>
    </row>
    <row r="94" spans="1:19" ht="19" customHeight="1">
      <c r="A94" s="5">
        <v>69</v>
      </c>
      <c r="B94" s="66" t="s">
        <v>4689</v>
      </c>
      <c r="C94" s="66" t="s">
        <v>1377</v>
      </c>
      <c r="D94" s="104">
        <v>6</v>
      </c>
      <c r="E94" s="52" t="str">
        <f xml:space="preserve">  VLOOKUP(B94,label!A:E,5,FALSE)</f>
        <v>buyerContactEmailAddress</v>
      </c>
      <c r="F94" s="38" t="s">
        <v>4529</v>
      </c>
      <c r="G94" s="33" t="s">
        <v>2059</v>
      </c>
      <c r="H94" s="98" t="str">
        <f>VLOOKUP(G94,'EN mapping'!B:F,5,FALSE)</f>
        <v>Buyer contact email address</v>
      </c>
      <c r="I94" s="88" t="str">
        <f>VLOOKUP(G94,'EN mapping'!B:D,3,FALSE)</f>
        <v>0..1</v>
      </c>
      <c r="J94" s="37" t="str">
        <f t="shared" si="10"/>
        <v>corG-3</v>
      </c>
      <c r="K94" s="36" t="str">
        <f t="shared" si="11"/>
        <v>cenG-4</v>
      </c>
      <c r="L94" s="36" t="str">
        <f t="shared" si="12"/>
        <v>cenG-8</v>
      </c>
      <c r="M94" s="37" t="str">
        <f t="shared" si="13"/>
        <v>cenG-9</v>
      </c>
      <c r="N94" s="36" t="str">
        <f t="shared" si="14"/>
        <v>cen-58</v>
      </c>
      <c r="O94" s="65" t="s">
        <v>2000</v>
      </c>
      <c r="P94" s="65" t="s">
        <v>3618</v>
      </c>
      <c r="Q94" s="5" t="str">
        <f>VLOOKUP(B94,label!A:G,6,FALSE)</f>
        <v>textItemType</v>
      </c>
      <c r="R94" s="65" t="s">
        <v>1938</v>
      </c>
      <c r="S94" s="5" t="str">
        <f>VLOOKUP(B94,label!A:G,5,FALSE)</f>
        <v>buyerContactEmailAddress</v>
      </c>
    </row>
    <row r="95" spans="1:19" ht="19" customHeight="1">
      <c r="A95" s="5">
        <v>70</v>
      </c>
      <c r="B95" s="66" t="s">
        <v>1182</v>
      </c>
      <c r="C95" s="66" t="s">
        <v>40</v>
      </c>
      <c r="D95" s="104">
        <v>6</v>
      </c>
      <c r="E95" s="52" t="str">
        <f xml:space="preserve">  VLOOKUP(B95,label!A:E,5,FALSE)</f>
        <v>contactAttentionLine</v>
      </c>
      <c r="F95" s="38" t="s">
        <v>4530</v>
      </c>
      <c r="G95" s="33" t="s">
        <v>1937</v>
      </c>
      <c r="H95" s="98" t="str">
        <f>VLOOKUP(G95,'EN mapping'!B:F,5,FALSE)</f>
        <v>Buyer reference</v>
      </c>
      <c r="I95" s="88" t="str">
        <f>VLOOKUP(G95,'EN mapping'!B:D,3,FALSE)</f>
        <v>0..1</v>
      </c>
      <c r="J95" s="37" t="str">
        <f t="shared" si="10"/>
        <v>corG-3</v>
      </c>
      <c r="K95" s="36" t="str">
        <f t="shared" si="11"/>
        <v>cenG-4</v>
      </c>
      <c r="L95" s="36" t="str">
        <f t="shared" si="12"/>
        <v>cenG-8</v>
      </c>
      <c r="M95" s="37" t="str">
        <f t="shared" si="13"/>
        <v>cenG-9</v>
      </c>
      <c r="N95" s="36" t="str">
        <f t="shared" si="14"/>
        <v>bus-35</v>
      </c>
      <c r="O95" s="65" t="s">
        <v>1916</v>
      </c>
      <c r="P95" s="65" t="s">
        <v>1939</v>
      </c>
      <c r="Q95" s="5" t="str">
        <f>VLOOKUP(B95,label!A:G,6,FALSE)</f>
        <v>contactAttentionLineItemType</v>
      </c>
      <c r="R95" s="65" t="s">
        <v>1938</v>
      </c>
      <c r="S95" s="5" t="str">
        <f>VLOOKUP(B95,label!A:G,5,FALSE)</f>
        <v>contactAttentionLine</v>
      </c>
    </row>
    <row r="96" spans="1:19" ht="19" customHeight="1">
      <c r="A96" s="5">
        <v>48</v>
      </c>
      <c r="B96" s="66" t="s">
        <v>4690</v>
      </c>
      <c r="C96" s="66" t="s">
        <v>1340</v>
      </c>
      <c r="D96" s="104">
        <v>4</v>
      </c>
      <c r="E96" s="45" t="str">
        <f xml:space="preserve">  VLOOKUP(B96,label!A:E,5,FALSE)</f>
        <v>payeeIdentifier</v>
      </c>
      <c r="F96" s="38" t="s">
        <v>4422</v>
      </c>
      <c r="G96" s="33" t="s">
        <v>2065</v>
      </c>
      <c r="H96" s="98" t="str">
        <f>VLOOKUP(G96,'EN mapping'!B:F,5,FALSE)</f>
        <v>Payee identifier</v>
      </c>
      <c r="I96" s="88" t="str">
        <f>VLOOKUP(G96,'EN mapping'!B:D,3,FALSE)</f>
        <v>0..1</v>
      </c>
      <c r="J96" s="37" t="str">
        <f t="shared" si="10"/>
        <v>corG-3</v>
      </c>
      <c r="K96" s="36" t="str">
        <f t="shared" si="11"/>
        <v>cenG-4</v>
      </c>
      <c r="L96" s="36" t="str">
        <f t="shared" si="12"/>
        <v>cen-60</v>
      </c>
      <c r="M96" s="37" t="str">
        <f t="shared" si="13"/>
        <v/>
      </c>
      <c r="N96" s="36" t="str">
        <f t="shared" si="14"/>
        <v/>
      </c>
      <c r="O96" s="65" t="s">
        <v>1961</v>
      </c>
      <c r="P96" s="65" t="s">
        <v>3609</v>
      </c>
      <c r="Q96" s="5" t="str">
        <f>VLOOKUP(B96,label!A:G,6,FALSE)</f>
        <v>identifierItemType</v>
      </c>
      <c r="R96" s="65" t="s">
        <v>1918</v>
      </c>
      <c r="S96" s="5" t="str">
        <f>VLOOKUP(B96,label!A:G,5,FALSE)</f>
        <v>payeeIdentifier</v>
      </c>
    </row>
    <row r="97" spans="1:19" ht="19" customHeight="1">
      <c r="A97" s="5">
        <v>49</v>
      </c>
      <c r="B97" s="66" t="s">
        <v>4691</v>
      </c>
      <c r="C97" s="66" t="s">
        <v>1341</v>
      </c>
      <c r="D97" s="104">
        <v>4</v>
      </c>
      <c r="E97" s="45" t="str">
        <f xml:space="preserve">  VLOOKUP(B97,label!A:E,5,FALSE)</f>
        <v>payeeLegalRegistrationIdentifier</v>
      </c>
      <c r="F97" s="38" t="s">
        <v>4525</v>
      </c>
      <c r="G97" s="33" t="s">
        <v>2068</v>
      </c>
      <c r="H97" s="98" t="str">
        <f>VLOOKUP(G97,'EN mapping'!B:F,5,FALSE)</f>
        <v>Payee legal registration identifier</v>
      </c>
      <c r="I97" s="88" t="str">
        <f>VLOOKUP(G97,'EN mapping'!B:D,3,FALSE)</f>
        <v>0..1</v>
      </c>
      <c r="J97" s="37" t="str">
        <f t="shared" si="10"/>
        <v>corG-3</v>
      </c>
      <c r="K97" s="36" t="str">
        <f t="shared" si="11"/>
        <v>cenG-4</v>
      </c>
      <c r="L97" s="36" t="str">
        <f t="shared" si="12"/>
        <v>cen-61</v>
      </c>
      <c r="M97" s="37" t="str">
        <f t="shared" si="13"/>
        <v/>
      </c>
      <c r="N97" s="36" t="str">
        <f t="shared" si="14"/>
        <v/>
      </c>
      <c r="O97" s="65" t="s">
        <v>1961</v>
      </c>
      <c r="P97" s="65" t="s">
        <v>3610</v>
      </c>
      <c r="Q97" s="5" t="str">
        <f>VLOOKUP(B97,label!A:G,6,FALSE)</f>
        <v>identifierItemType</v>
      </c>
      <c r="R97" s="65" t="s">
        <v>1918</v>
      </c>
      <c r="S97" s="5" t="str">
        <f>VLOOKUP(B97,label!A:G,5,FALSE)</f>
        <v>payeeLegalRegistrationIdentifier</v>
      </c>
    </row>
    <row r="98" spans="1:19" ht="19" customHeight="1">
      <c r="A98" s="5">
        <v>52</v>
      </c>
      <c r="B98" s="66" t="s">
        <v>4692</v>
      </c>
      <c r="C98" s="66" t="s">
        <v>1342</v>
      </c>
      <c r="D98" s="104">
        <v>4</v>
      </c>
      <c r="E98" s="45" t="str">
        <f xml:space="preserve">  VLOOKUP(B98,label!A:E,5,FALSE)</f>
        <v>schemeIdentifier</v>
      </c>
      <c r="F98" s="38" t="s">
        <v>4526</v>
      </c>
      <c r="G98" s="33" t="s">
        <v>2070</v>
      </c>
      <c r="H98" s="98" t="str">
        <f>VLOOKUP(G98,'EN mapping'!B:F,5,FALSE)</f>
        <v>Scheme identifier</v>
      </c>
      <c r="I98" s="88" t="str">
        <f>VLOOKUP(G98,'EN mapping'!B:D,3,FALSE)</f>
        <v>0..1</v>
      </c>
      <c r="J98" s="37" t="str">
        <f t="shared" si="10"/>
        <v>corG-3</v>
      </c>
      <c r="K98" s="36" t="str">
        <f t="shared" si="11"/>
        <v>cenG-4</v>
      </c>
      <c r="L98" s="36" t="str">
        <f t="shared" si="12"/>
        <v>cen-61A</v>
      </c>
      <c r="M98" s="37" t="str">
        <f t="shared" si="13"/>
        <v/>
      </c>
      <c r="N98" s="36" t="str">
        <f t="shared" si="14"/>
        <v/>
      </c>
      <c r="O98" s="65" t="s">
        <v>1961</v>
      </c>
      <c r="P98" s="65" t="s">
        <v>3609</v>
      </c>
      <c r="Q98" s="5" t="str">
        <f>VLOOKUP(B98,label!A:G,6,FALSE)</f>
        <v/>
      </c>
      <c r="R98" s="65"/>
      <c r="S98" s="5" t="str">
        <f>VLOOKUP(B98,label!A:G,5,FALSE)</f>
        <v>schemeIdentifier</v>
      </c>
    </row>
    <row r="99" spans="1:19" ht="19" customHeight="1">
      <c r="A99" s="5">
        <v>53</v>
      </c>
      <c r="B99" s="66" t="s">
        <v>4693</v>
      </c>
      <c r="C99" s="66" t="s">
        <v>1346</v>
      </c>
      <c r="D99" s="104">
        <v>4</v>
      </c>
      <c r="E99" s="45" t="str">
        <f xml:space="preserve">  VLOOKUP(B99,label!A:E,5,FALSE)</f>
        <v>payeeName</v>
      </c>
      <c r="F99" s="38" t="s">
        <v>4425</v>
      </c>
      <c r="G99" s="33" t="s">
        <v>2063</v>
      </c>
      <c r="H99" s="98" t="str">
        <f>VLOOKUP(G99,'EN mapping'!B:F,5,FALSE)</f>
        <v>Payee name</v>
      </c>
      <c r="I99" s="88" t="str">
        <f>VLOOKUP(G99,'EN mapping'!B:D,3,FALSE)</f>
        <v>1..1</v>
      </c>
      <c r="J99" s="37" t="str">
        <f t="shared" si="10"/>
        <v>corG-3</v>
      </c>
      <c r="K99" s="36" t="str">
        <f t="shared" si="11"/>
        <v>cenG-4</v>
      </c>
      <c r="L99" s="36" t="str">
        <f t="shared" si="12"/>
        <v>cen-59</v>
      </c>
      <c r="M99" s="37" t="str">
        <f t="shared" si="13"/>
        <v/>
      </c>
      <c r="N99" s="36" t="str">
        <f t="shared" si="14"/>
        <v/>
      </c>
      <c r="O99" s="65" t="s">
        <v>1961</v>
      </c>
      <c r="P99" s="65" t="s">
        <v>3509</v>
      </c>
      <c r="Q99" s="5" t="str">
        <f>VLOOKUP(B99,label!A:G,6,FALSE)</f>
        <v>textItemType</v>
      </c>
      <c r="R99" s="65" t="s">
        <v>1938</v>
      </c>
      <c r="S99" s="5" t="str">
        <f>VLOOKUP(B99,label!A:G,5,FALSE)</f>
        <v>payeeName</v>
      </c>
    </row>
    <row r="100" spans="1:19" ht="19" customHeight="1">
      <c r="A100" s="5">
        <v>53</v>
      </c>
      <c r="B100" s="66" t="s">
        <v>4694</v>
      </c>
      <c r="C100" s="66" t="s">
        <v>1346</v>
      </c>
      <c r="D100" s="104">
        <v>4</v>
      </c>
      <c r="E100" s="45" t="str">
        <f xml:space="preserve">  VLOOKUP(B100,label!A:E,5,FALSE)</f>
        <v>deliverToPartyName</v>
      </c>
      <c r="F100" s="38" t="s">
        <v>4425</v>
      </c>
      <c r="G100" s="33" t="s">
        <v>2095</v>
      </c>
      <c r="H100" s="98" t="str">
        <f>VLOOKUP(G100,'EN mapping'!B:F,5,FALSE)</f>
        <v>Deliver to party name</v>
      </c>
      <c r="I100" s="88" t="str">
        <f>VLOOKUP(G100,'EN mapping'!B:D,3,FALSE)</f>
        <v>0..1</v>
      </c>
      <c r="J100" s="37" t="str">
        <f t="shared" si="10"/>
        <v>corG-3</v>
      </c>
      <c r="K100" s="36" t="str">
        <f t="shared" si="11"/>
        <v>cenG-4</v>
      </c>
      <c r="L100" s="36" t="str">
        <f t="shared" si="12"/>
        <v>cen-70</v>
      </c>
      <c r="M100" s="37" t="str">
        <f t="shared" si="13"/>
        <v/>
      </c>
      <c r="N100" s="36" t="str">
        <f t="shared" si="14"/>
        <v/>
      </c>
      <c r="O100" s="65" t="s">
        <v>1961</v>
      </c>
      <c r="P100" s="65" t="s">
        <v>3509</v>
      </c>
      <c r="Q100" s="5" t="str">
        <f>VLOOKUP(B100,label!A:G,6,FALSE)</f>
        <v>textItemType</v>
      </c>
      <c r="R100" s="65" t="s">
        <v>1938</v>
      </c>
      <c r="S100" s="5" t="str">
        <f>VLOOKUP(B100,label!A:G,5,FALSE)</f>
        <v>deliverToPartyName</v>
      </c>
    </row>
    <row r="101" spans="1:19" ht="19" customHeight="1">
      <c r="A101" s="5">
        <v>56</v>
      </c>
      <c r="B101" s="66" t="s">
        <v>4695</v>
      </c>
      <c r="C101" s="66" t="s">
        <v>828</v>
      </c>
      <c r="D101" s="104">
        <v>4</v>
      </c>
      <c r="E101" s="45" t="str">
        <f xml:space="preserve">  VLOOKUP(B101,label!A:E,5,FALSE)</f>
        <v>deliverToAddress</v>
      </c>
      <c r="F101" s="38" t="s">
        <v>4427</v>
      </c>
      <c r="G101" s="33" t="s">
        <v>2108</v>
      </c>
      <c r="H101" s="98" t="str">
        <f>VLOOKUP(G101,'EN mapping'!B:F,5,FALSE)</f>
        <v>DELIVER TO ADDRESS</v>
      </c>
      <c r="I101" s="88" t="str">
        <f>VLOOKUP(G101,'EN mapping'!B:D,3,FALSE)</f>
        <v>0..1</v>
      </c>
      <c r="J101" s="37" t="str">
        <f t="shared" si="10"/>
        <v>corG-3</v>
      </c>
      <c r="K101" s="36" t="str">
        <f t="shared" si="11"/>
        <v>cenG-4</v>
      </c>
      <c r="L101" s="36" t="str">
        <f t="shared" si="12"/>
        <v>cenG-15</v>
      </c>
      <c r="M101" s="37" t="str">
        <f t="shared" si="13"/>
        <v/>
      </c>
      <c r="N101" s="36" t="str">
        <f t="shared" si="14"/>
        <v/>
      </c>
      <c r="O101" s="65" t="s">
        <v>1961</v>
      </c>
      <c r="P101" s="69" t="s">
        <v>3608</v>
      </c>
      <c r="Q101" s="5" t="str">
        <f>VLOOKUP(B101,label!A:G,6,FALSE)</f>
        <v/>
      </c>
      <c r="R101" s="69"/>
      <c r="S101" s="5" t="str">
        <f>VLOOKUP(B101,label!A:G,5,FALSE)</f>
        <v>deliverToAddress</v>
      </c>
    </row>
    <row r="102" spans="1:19" ht="19" customHeight="1">
      <c r="A102" s="5">
        <v>57</v>
      </c>
      <c r="B102" s="66" t="s">
        <v>4626</v>
      </c>
      <c r="C102" s="66" t="s">
        <v>1359</v>
      </c>
      <c r="D102" s="104">
        <v>5</v>
      </c>
      <c r="E102" s="46" t="str">
        <f xml:space="preserve">  VLOOKUP(B102,label!A:E,5,FALSE)</f>
        <v>deliverToAddressLine1</v>
      </c>
      <c r="F102" s="38" t="s">
        <v>4428</v>
      </c>
      <c r="G102" s="33" t="s">
        <v>2110</v>
      </c>
      <c r="H102" s="98" t="str">
        <f>VLOOKUP(G102,'EN mapping'!B:F,5,FALSE)</f>
        <v>Deliver to address line 1</v>
      </c>
      <c r="I102" s="88" t="str">
        <f>VLOOKUP(G102,'EN mapping'!B:D,3,FALSE)</f>
        <v>0..1</v>
      </c>
      <c r="J102" s="37" t="str">
        <f t="shared" si="10"/>
        <v>corG-3</v>
      </c>
      <c r="K102" s="36" t="str">
        <f t="shared" si="11"/>
        <v>cenG-4</v>
      </c>
      <c r="L102" s="36" t="str">
        <f t="shared" si="12"/>
        <v>cenG-15</v>
      </c>
      <c r="M102" s="37" t="str">
        <f t="shared" si="13"/>
        <v>cen-75</v>
      </c>
      <c r="N102" s="36" t="str">
        <f t="shared" si="14"/>
        <v/>
      </c>
      <c r="O102" s="65" t="s">
        <v>2000</v>
      </c>
      <c r="P102" s="65" t="s">
        <v>3611</v>
      </c>
      <c r="Q102" s="5" t="str">
        <f>VLOOKUP(B102,label!A:G,6,FALSE)</f>
        <v>textItemType</v>
      </c>
      <c r="R102" s="65" t="s">
        <v>1938</v>
      </c>
      <c r="S102" s="5" t="str">
        <f>VLOOKUP(B102,label!A:G,5,FALSE)</f>
        <v>deliverToAddressLine1</v>
      </c>
    </row>
    <row r="103" spans="1:19" ht="19" customHeight="1">
      <c r="A103" s="5">
        <v>58</v>
      </c>
      <c r="B103" s="66" t="s">
        <v>4630</v>
      </c>
      <c r="C103" s="66" t="s">
        <v>1360</v>
      </c>
      <c r="D103" s="104">
        <v>5</v>
      </c>
      <c r="E103" s="46" t="str">
        <f xml:space="preserve">  VLOOKUP(B103,label!A:E,5,FALSE)</f>
        <v>deliverToAddressLine2</v>
      </c>
      <c r="F103" s="38" t="s">
        <v>4429</v>
      </c>
      <c r="G103" s="33" t="s">
        <v>2112</v>
      </c>
      <c r="H103" s="98" t="str">
        <f>VLOOKUP(G103,'EN mapping'!B:F,5,FALSE)</f>
        <v>Deliver to address line 2</v>
      </c>
      <c r="I103" s="88" t="str">
        <f>VLOOKUP(G103,'EN mapping'!B:D,3,FALSE)</f>
        <v>0..1</v>
      </c>
      <c r="J103" s="37" t="str">
        <f t="shared" si="10"/>
        <v>corG-3</v>
      </c>
      <c r="K103" s="36" t="str">
        <f t="shared" si="11"/>
        <v>cenG-4</v>
      </c>
      <c r="L103" s="36" t="str">
        <f t="shared" si="12"/>
        <v>cenG-15</v>
      </c>
      <c r="M103" s="37" t="str">
        <f t="shared" si="13"/>
        <v>cen-76</v>
      </c>
      <c r="N103" s="36" t="str">
        <f t="shared" si="14"/>
        <v/>
      </c>
      <c r="O103" s="65" t="s">
        <v>2000</v>
      </c>
      <c r="P103" s="65" t="s">
        <v>3612</v>
      </c>
      <c r="Q103" s="5" t="str">
        <f>VLOOKUP(B103,label!A:G,6,FALSE)</f>
        <v>textItemType</v>
      </c>
      <c r="R103" s="65" t="s">
        <v>1938</v>
      </c>
      <c r="S103" s="5" t="str">
        <f>VLOOKUP(B103,label!A:G,5,FALSE)</f>
        <v>deliverToAddressLine2</v>
      </c>
    </row>
    <row r="104" spans="1:19" ht="19" customHeight="1">
      <c r="A104" s="5">
        <v>59</v>
      </c>
      <c r="B104" s="66" t="s">
        <v>4696</v>
      </c>
      <c r="C104" s="66" t="s">
        <v>3659</v>
      </c>
      <c r="D104" s="104">
        <v>5</v>
      </c>
      <c r="E104" s="46" t="str">
        <f xml:space="preserve">  VLOOKUP(B104,label!A:E,5,FALSE)</f>
        <v>deliverToAddressLine3</v>
      </c>
      <c r="F104" s="38" t="s">
        <v>4430</v>
      </c>
      <c r="G104" s="33" t="s">
        <v>2114</v>
      </c>
      <c r="H104" s="98" t="str">
        <f>VLOOKUP(G104,'EN mapping'!B:F,5,FALSE)</f>
        <v>Deliver to address line 3</v>
      </c>
      <c r="I104" s="88" t="str">
        <f>VLOOKUP(G104,'EN mapping'!B:D,3,FALSE)</f>
        <v>0..1</v>
      </c>
      <c r="J104" s="37" t="str">
        <f t="shared" si="10"/>
        <v>corG-3</v>
      </c>
      <c r="K104" s="36" t="str">
        <f t="shared" si="11"/>
        <v>cenG-4</v>
      </c>
      <c r="L104" s="36" t="str">
        <f t="shared" si="12"/>
        <v>cenG-15</v>
      </c>
      <c r="M104" s="37" t="str">
        <f t="shared" si="13"/>
        <v>cen-165</v>
      </c>
      <c r="N104" s="36" t="str">
        <f t="shared" si="14"/>
        <v/>
      </c>
      <c r="O104" s="65" t="s">
        <v>2000</v>
      </c>
      <c r="P104" s="65" t="s">
        <v>3620</v>
      </c>
      <c r="Q104" s="5" t="str">
        <f>VLOOKUP(B104,label!A:G,6,FALSE)</f>
        <v>textItemType</v>
      </c>
      <c r="R104" s="65" t="s">
        <v>1938</v>
      </c>
      <c r="S104" s="5" t="str">
        <f>VLOOKUP(B104,label!A:G,5,FALSE)</f>
        <v>deliverToAddressLine3</v>
      </c>
    </row>
    <row r="105" spans="1:19" ht="19" customHeight="1">
      <c r="A105" s="5">
        <v>60</v>
      </c>
      <c r="B105" s="66" t="s">
        <v>4634</v>
      </c>
      <c r="C105" s="66" t="s">
        <v>1361</v>
      </c>
      <c r="D105" s="104">
        <v>5</v>
      </c>
      <c r="E105" s="46" t="str">
        <f xml:space="preserve">  VLOOKUP(B105,label!A:E,5,FALSE)</f>
        <v>deliverToCity</v>
      </c>
      <c r="F105" s="38" t="s">
        <v>4431</v>
      </c>
      <c r="G105" s="33" t="s">
        <v>2116</v>
      </c>
      <c r="H105" s="98" t="str">
        <f>VLOOKUP(G105,'EN mapping'!B:F,5,FALSE)</f>
        <v>Deliver to city</v>
      </c>
      <c r="I105" s="88" t="str">
        <f>VLOOKUP(G105,'EN mapping'!B:D,3,FALSE)</f>
        <v>0..1</v>
      </c>
      <c r="J105" s="37" t="str">
        <f t="shared" si="10"/>
        <v>corG-3</v>
      </c>
      <c r="K105" s="36" t="str">
        <f t="shared" si="11"/>
        <v>cenG-4</v>
      </c>
      <c r="L105" s="36" t="str">
        <f t="shared" si="12"/>
        <v>cenG-15</v>
      </c>
      <c r="M105" s="37" t="str">
        <f t="shared" si="13"/>
        <v>cen-77</v>
      </c>
      <c r="N105" s="36" t="str">
        <f t="shared" si="14"/>
        <v/>
      </c>
      <c r="O105" s="65" t="s">
        <v>2000</v>
      </c>
      <c r="P105" s="65" t="s">
        <v>3613</v>
      </c>
      <c r="Q105" s="5" t="str">
        <f>VLOOKUP(B105,label!A:G,6,FALSE)</f>
        <v>textItemType</v>
      </c>
      <c r="R105" s="65" t="s">
        <v>1938</v>
      </c>
      <c r="S105" s="5" t="str">
        <f>VLOOKUP(B105,label!A:G,5,FALSE)</f>
        <v>deliverToCity</v>
      </c>
    </row>
    <row r="106" spans="1:19" ht="19" customHeight="1">
      <c r="A106" s="5">
        <v>61</v>
      </c>
      <c r="B106" s="66" t="s">
        <v>4638</v>
      </c>
      <c r="C106" s="66" t="s">
        <v>1362</v>
      </c>
      <c r="D106" s="104">
        <v>5</v>
      </c>
      <c r="E106" s="46" t="str">
        <f xml:space="preserve">  VLOOKUP(B106,label!A:E,5,FALSE)</f>
        <v>deliverToCountrySubdivision</v>
      </c>
      <c r="F106" s="38" t="s">
        <v>4432</v>
      </c>
      <c r="G106" s="33" t="s">
        <v>2120</v>
      </c>
      <c r="H106" s="98" t="str">
        <f>VLOOKUP(G106,'EN mapping'!B:F,5,FALSE)</f>
        <v>Deliver to country subdivision</v>
      </c>
      <c r="I106" s="88" t="str">
        <f>VLOOKUP(G106,'EN mapping'!B:D,3,FALSE)</f>
        <v>0..1</v>
      </c>
      <c r="J106" s="37" t="str">
        <f t="shared" si="10"/>
        <v>corG-3</v>
      </c>
      <c r="K106" s="36" t="str">
        <f t="shared" si="11"/>
        <v>cenG-4</v>
      </c>
      <c r="L106" s="36" t="str">
        <f t="shared" si="12"/>
        <v>cenG-15</v>
      </c>
      <c r="M106" s="37" t="str">
        <f t="shared" si="13"/>
        <v>cen-79</v>
      </c>
      <c r="N106" s="36" t="str">
        <f t="shared" si="14"/>
        <v/>
      </c>
      <c r="O106" s="65" t="s">
        <v>2000</v>
      </c>
      <c r="P106" s="65" t="s">
        <v>3614</v>
      </c>
      <c r="Q106" s="5" t="str">
        <f>VLOOKUP(B106,label!A:G,6,FALSE)</f>
        <v>textItemType</v>
      </c>
      <c r="R106" s="65" t="s">
        <v>1938</v>
      </c>
      <c r="S106" s="5" t="str">
        <f>VLOOKUP(B106,label!A:G,5,FALSE)</f>
        <v>deliverToCountrySubdivision</v>
      </c>
    </row>
    <row r="107" spans="1:19" ht="19" customHeight="1">
      <c r="A107" s="5">
        <v>62</v>
      </c>
      <c r="B107" s="66" t="s">
        <v>4642</v>
      </c>
      <c r="C107" s="66" t="s">
        <v>1363</v>
      </c>
      <c r="D107" s="104">
        <v>5</v>
      </c>
      <c r="E107" s="46" t="str">
        <f xml:space="preserve">  VLOOKUP(B107,label!A:E,5,FALSE)</f>
        <v>deliverToCountryCode</v>
      </c>
      <c r="F107" s="38" t="s">
        <v>4433</v>
      </c>
      <c r="G107" s="33" t="s">
        <v>2122</v>
      </c>
      <c r="H107" s="98" t="str">
        <f>VLOOKUP(G107,'EN mapping'!B:F,5,FALSE)</f>
        <v>Deliver to country code</v>
      </c>
      <c r="I107" s="88" t="str">
        <f>VLOOKUP(G107,'EN mapping'!B:D,3,FALSE)</f>
        <v>1..1</v>
      </c>
      <c r="J107" s="37" t="str">
        <f t="shared" si="10"/>
        <v>corG-3</v>
      </c>
      <c r="K107" s="36" t="str">
        <f t="shared" si="11"/>
        <v>cenG-4</v>
      </c>
      <c r="L107" s="36" t="str">
        <f t="shared" si="12"/>
        <v>cenG-15</v>
      </c>
      <c r="M107" s="37" t="str">
        <f t="shared" si="13"/>
        <v>cen-80</v>
      </c>
      <c r="N107" s="36" t="str">
        <f t="shared" si="14"/>
        <v/>
      </c>
      <c r="O107" s="65" t="s">
        <v>2000</v>
      </c>
      <c r="P107" s="65" t="s">
        <v>3615</v>
      </c>
      <c r="Q107" s="5" t="str">
        <f>VLOOKUP(B107,label!A:G,6,FALSE)</f>
        <v>codeItemType</v>
      </c>
      <c r="R107" s="65" t="s">
        <v>1924</v>
      </c>
      <c r="S107" s="5" t="str">
        <f>VLOOKUP(B107,label!A:G,5,FALSE)</f>
        <v>deliverToCountryCode</v>
      </c>
    </row>
    <row r="108" spans="1:19" ht="19" customHeight="1">
      <c r="A108" s="5">
        <v>63</v>
      </c>
      <c r="B108" s="66" t="s">
        <v>4646</v>
      </c>
      <c r="C108" s="66" t="s">
        <v>1364</v>
      </c>
      <c r="D108" s="104">
        <v>5</v>
      </c>
      <c r="E108" s="46" t="str">
        <f xml:space="preserve">  VLOOKUP(B108,label!A:E,5,FALSE)</f>
        <v>deliverToPostCode</v>
      </c>
      <c r="F108" s="38" t="s">
        <v>4434</v>
      </c>
      <c r="G108" s="33" t="s">
        <v>2118</v>
      </c>
      <c r="H108" s="98" t="str">
        <f>VLOOKUP(G108,'EN mapping'!B:F,5,FALSE)</f>
        <v>Deliver to post code</v>
      </c>
      <c r="I108" s="88" t="str">
        <f>VLOOKUP(G108,'EN mapping'!B:D,3,FALSE)</f>
        <v>0..1</v>
      </c>
      <c r="J108" s="37" t="str">
        <f t="shared" si="10"/>
        <v>corG-3</v>
      </c>
      <c r="K108" s="36" t="str">
        <f t="shared" si="11"/>
        <v>cenG-4</v>
      </c>
      <c r="L108" s="36" t="str">
        <f t="shared" si="12"/>
        <v>cenG-15</v>
      </c>
      <c r="M108" s="37" t="str">
        <f t="shared" si="13"/>
        <v>cen-78</v>
      </c>
      <c r="N108" s="36" t="str">
        <f t="shared" si="14"/>
        <v/>
      </c>
      <c r="O108" s="65" t="s">
        <v>2000</v>
      </c>
      <c r="P108" s="65" t="s">
        <v>3635</v>
      </c>
      <c r="Q108" s="5" t="str">
        <f>VLOOKUP(B108,label!A:G,6,FALSE)</f>
        <v>textItemType</v>
      </c>
      <c r="R108" s="78" t="s">
        <v>1938</v>
      </c>
      <c r="S108" s="5" t="str">
        <f>VLOOKUP(B108,label!A:G,5,FALSE)</f>
        <v>deliverToPostCode</v>
      </c>
    </row>
    <row r="109" spans="1:19" ht="19" customHeight="1">
      <c r="A109" s="5">
        <v>64</v>
      </c>
      <c r="B109" s="66" t="s">
        <v>4697</v>
      </c>
      <c r="C109" s="66" t="s">
        <v>1365</v>
      </c>
      <c r="D109" s="104">
        <v>5</v>
      </c>
      <c r="E109" s="46" t="str">
        <f xml:space="preserve">  VLOOKUP(B109,label!A:E,5,FALSE)</f>
        <v>deliverToLocationIdentifier</v>
      </c>
      <c r="F109" s="38" t="s">
        <v>4435</v>
      </c>
      <c r="G109" s="33" t="s">
        <v>2097</v>
      </c>
      <c r="H109" s="98" t="str">
        <f>VLOOKUP(G109,'EN mapping'!B:F,5,FALSE)</f>
        <v>Deliver to location identifier</v>
      </c>
      <c r="I109" s="88" t="str">
        <f>VLOOKUP(G109,'EN mapping'!B:D,3,FALSE)</f>
        <v>0..1</v>
      </c>
      <c r="J109" s="37" t="str">
        <f t="shared" si="10"/>
        <v>corG-3</v>
      </c>
      <c r="K109" s="36" t="str">
        <f t="shared" si="11"/>
        <v>cenG-4</v>
      </c>
      <c r="L109" s="36" t="str">
        <f t="shared" si="12"/>
        <v>cenG-15</v>
      </c>
      <c r="M109" s="37" t="str">
        <f t="shared" si="13"/>
        <v>cen-71</v>
      </c>
      <c r="N109" s="36" t="str">
        <f t="shared" si="14"/>
        <v/>
      </c>
      <c r="O109" s="65" t="s">
        <v>1961</v>
      </c>
      <c r="P109" s="65" t="s">
        <v>2098</v>
      </c>
      <c r="Q109" s="5" t="str">
        <f>VLOOKUP(B109,label!A:G,6,FALSE)</f>
        <v>identifierItemType</v>
      </c>
      <c r="R109" s="65" t="s">
        <v>1918</v>
      </c>
      <c r="S109" s="5" t="str">
        <f>VLOOKUP(B109,label!A:G,5,FALSE)</f>
        <v>deliverToLocationIdentifier</v>
      </c>
    </row>
    <row r="110" spans="1:19" ht="19" customHeight="1">
      <c r="A110" s="5">
        <v>65</v>
      </c>
      <c r="B110" s="66" t="s">
        <v>4669</v>
      </c>
      <c r="C110" s="66" t="s">
        <v>829</v>
      </c>
      <c r="D110" s="104">
        <v>5</v>
      </c>
      <c r="E110" s="46" t="str">
        <f xml:space="preserve">  VLOOKUP(B110,label!A:E,5,FALSE)</f>
        <v>sellerContact</v>
      </c>
      <c r="F110" s="38" t="s">
        <v>4436</v>
      </c>
      <c r="G110" s="74" t="s">
        <v>4648</v>
      </c>
      <c r="H110" s="98" t="str">
        <f>VLOOKUP(G110,'EN mapping'!B:F,5,FALSE)</f>
        <v>SELLER CONTACT</v>
      </c>
      <c r="I110" s="88" t="str">
        <f>VLOOKUP(G110,'EN mapping'!B:D,3,FALSE)</f>
        <v>0..1</v>
      </c>
      <c r="J110" s="37" t="str">
        <f t="shared" si="10"/>
        <v>corG-3</v>
      </c>
      <c r="K110" s="36" t="str">
        <f t="shared" si="11"/>
        <v>cenG-4</v>
      </c>
      <c r="L110" s="36" t="str">
        <f t="shared" si="12"/>
        <v>cenG-15</v>
      </c>
      <c r="M110" s="37" t="str">
        <f t="shared" si="13"/>
        <v>cenG-6</v>
      </c>
      <c r="N110" s="36" t="str">
        <f t="shared" si="14"/>
        <v/>
      </c>
      <c r="O110" s="65" t="s">
        <v>1961</v>
      </c>
      <c r="P110" s="69" t="s">
        <v>3616</v>
      </c>
      <c r="Q110" s="5" t="str">
        <f>VLOOKUP(B110,label!A:G,6,FALSE)</f>
        <v/>
      </c>
      <c r="R110" s="69"/>
      <c r="S110" s="5" t="str">
        <f>VLOOKUP(B110,label!A:G,5,FALSE)</f>
        <v>sellerContact</v>
      </c>
    </row>
    <row r="111" spans="1:19" ht="19" customHeight="1">
      <c r="A111" s="5">
        <v>66</v>
      </c>
      <c r="B111" s="66" t="s">
        <v>4670</v>
      </c>
      <c r="C111" s="66" t="s">
        <v>1370</v>
      </c>
      <c r="D111" s="104">
        <v>6</v>
      </c>
      <c r="E111" s="52" t="str">
        <f xml:space="preserve">  VLOOKUP(B111,label!A:E,5,FALSE)</f>
        <v>sellerContactPoint</v>
      </c>
      <c r="F111" s="38" t="s">
        <v>4437</v>
      </c>
      <c r="G111" s="5" t="s">
        <v>4649</v>
      </c>
      <c r="H111" s="98" t="str">
        <f>VLOOKUP(G111,'EN mapping'!B:F,5,FALSE)</f>
        <v>Seller contact point</v>
      </c>
      <c r="I111" s="88" t="str">
        <f>VLOOKUP(G111,'EN mapping'!B:D,3,FALSE)</f>
        <v>0..1</v>
      </c>
      <c r="J111" s="37" t="str">
        <f t="shared" si="10"/>
        <v>corG-3</v>
      </c>
      <c r="K111" s="36" t="str">
        <f t="shared" si="11"/>
        <v>cenG-4</v>
      </c>
      <c r="L111" s="36" t="str">
        <f t="shared" si="12"/>
        <v>cenG-15</v>
      </c>
      <c r="M111" s="37" t="str">
        <f t="shared" si="13"/>
        <v>cenG-6</v>
      </c>
      <c r="N111" s="36" t="str">
        <f t="shared" si="14"/>
        <v>cen-41</v>
      </c>
      <c r="O111" s="65" t="s">
        <v>2000</v>
      </c>
      <c r="P111" s="65" t="s">
        <v>3617</v>
      </c>
      <c r="Q111" s="5" t="str">
        <f>VLOOKUP(B111,label!A:G,6,FALSE)</f>
        <v>textItemType</v>
      </c>
      <c r="R111" s="65" t="s">
        <v>1938</v>
      </c>
      <c r="S111" s="5" t="str">
        <f>VLOOKUP(B111,label!A:G,5,FALSE)</f>
        <v>sellerContactPoint</v>
      </c>
    </row>
    <row r="112" spans="1:19" ht="19" customHeight="1">
      <c r="A112" s="5">
        <v>67</v>
      </c>
      <c r="B112" s="66" t="s">
        <v>4671</v>
      </c>
      <c r="C112" s="66" t="s">
        <v>1373</v>
      </c>
      <c r="D112" s="104">
        <v>6</v>
      </c>
      <c r="E112" s="52" t="str">
        <f xml:space="preserve">  VLOOKUP(B112,label!A:E,5,FALSE)</f>
        <v>sellerContactTelephoneNumber</v>
      </c>
      <c r="F112" s="38" t="s">
        <v>4527</v>
      </c>
      <c r="G112" s="5" t="s">
        <v>4650</v>
      </c>
      <c r="H112" s="98" t="str">
        <f>VLOOKUP(G112,'EN mapping'!B:F,5,FALSE)</f>
        <v>Seller contact telephone number</v>
      </c>
      <c r="I112" s="88" t="str">
        <f>VLOOKUP(G112,'EN mapping'!B:D,3,FALSE)</f>
        <v>0..1</v>
      </c>
      <c r="J112" s="37" t="str">
        <f t="shared" si="10"/>
        <v>corG-3</v>
      </c>
      <c r="K112" s="36" t="str">
        <f t="shared" si="11"/>
        <v>cenG-4</v>
      </c>
      <c r="L112" s="36" t="str">
        <f t="shared" si="12"/>
        <v>cenG-15</v>
      </c>
      <c r="M112" s="37" t="str">
        <f t="shared" si="13"/>
        <v>cenG-6</v>
      </c>
      <c r="N112" s="36" t="str">
        <f t="shared" si="14"/>
        <v>cen-42</v>
      </c>
      <c r="O112" s="65" t="s">
        <v>2000</v>
      </c>
      <c r="P112" s="65" t="s">
        <v>3619</v>
      </c>
      <c r="Q112" s="5" t="str">
        <f>VLOOKUP(B112,label!A:G,6,FALSE)</f>
        <v>textItemType</v>
      </c>
      <c r="R112" s="65" t="s">
        <v>1938</v>
      </c>
      <c r="S112" s="5" t="str">
        <f>VLOOKUP(B112,label!A:G,5,FALSE)</f>
        <v>sellerContactTelephoneNumber</v>
      </c>
    </row>
    <row r="113" spans="1:19" ht="19" customHeight="1">
      <c r="A113" s="5">
        <v>68</v>
      </c>
      <c r="B113" s="66" t="s">
        <v>4598</v>
      </c>
      <c r="C113" s="66" t="s">
        <v>40</v>
      </c>
      <c r="D113" s="104">
        <v>6</v>
      </c>
      <c r="E113" s="52" t="str">
        <f xml:space="preserve">  VLOOKUP(B113,label!A:E,5,FALSE)</f>
        <v>sellerElectronicAddress</v>
      </c>
      <c r="F113" s="38" t="s">
        <v>4528</v>
      </c>
      <c r="G113" s="5" t="s">
        <v>4651</v>
      </c>
      <c r="H113" s="98" t="str">
        <f>VLOOKUP(G113,'EN mapping'!B:F,5,FALSE)</f>
        <v>Seller electronic address</v>
      </c>
      <c r="I113" s="88" t="str">
        <f>VLOOKUP(G113,'EN mapping'!B:D,3,FALSE)</f>
        <v>0..1</v>
      </c>
      <c r="J113" s="37" t="str">
        <f t="shared" si="10"/>
        <v>corG-3</v>
      </c>
      <c r="K113" s="36" t="str">
        <f t="shared" si="11"/>
        <v>cenG-4</v>
      </c>
      <c r="L113" s="36" t="str">
        <f t="shared" si="12"/>
        <v>cenG-15</v>
      </c>
      <c r="M113" s="37" t="str">
        <f t="shared" si="13"/>
        <v>cenG-6</v>
      </c>
      <c r="N113" s="36" t="str">
        <f t="shared" si="14"/>
        <v>cen-34</v>
      </c>
      <c r="O113" s="65" t="s">
        <v>1961</v>
      </c>
      <c r="P113" s="79" t="s">
        <v>3636</v>
      </c>
      <c r="Q113" s="5" t="str">
        <f>VLOOKUP(B113,label!A:G,6,FALSE)</f>
        <v>identifierItemType</v>
      </c>
      <c r="R113" s="65" t="s">
        <v>2335</v>
      </c>
      <c r="S113" s="5" t="str">
        <f>VLOOKUP(B113,label!A:G,5,FALSE)</f>
        <v>sellerElectronicAddress</v>
      </c>
    </row>
    <row r="114" spans="1:19" ht="19" customHeight="1">
      <c r="A114" s="5">
        <v>69</v>
      </c>
      <c r="B114" s="66" t="s">
        <v>4672</v>
      </c>
      <c r="C114" s="66" t="s">
        <v>1377</v>
      </c>
      <c r="D114" s="104">
        <v>6</v>
      </c>
      <c r="E114" s="52" t="str">
        <f xml:space="preserve">  VLOOKUP(B114,label!A:E,5,FALSE)</f>
        <v>sellerContactEmailAddress</v>
      </c>
      <c r="F114" s="38" t="s">
        <v>4529</v>
      </c>
      <c r="G114" s="5" t="s">
        <v>4652</v>
      </c>
      <c r="H114" s="98" t="str">
        <f>VLOOKUP(G114,'EN mapping'!B:F,5,FALSE)</f>
        <v>Seller contact email address</v>
      </c>
      <c r="I114" s="88" t="str">
        <f>VLOOKUP(G114,'EN mapping'!B:D,3,FALSE)</f>
        <v>0..1</v>
      </c>
      <c r="J114" s="37" t="str">
        <f t="shared" si="10"/>
        <v>corG-3</v>
      </c>
      <c r="K114" s="36" t="str">
        <f t="shared" si="11"/>
        <v>cenG-4</v>
      </c>
      <c r="L114" s="36" t="str">
        <f t="shared" si="12"/>
        <v>cenG-15</v>
      </c>
      <c r="M114" s="37" t="str">
        <f t="shared" si="13"/>
        <v>cenG-6</v>
      </c>
      <c r="N114" s="36" t="str">
        <f t="shared" si="14"/>
        <v>cen-43</v>
      </c>
      <c r="O114" s="65" t="s">
        <v>2000</v>
      </c>
      <c r="P114" s="65" t="s">
        <v>3618</v>
      </c>
      <c r="Q114" s="5" t="str">
        <f>VLOOKUP(B114,label!A:G,6,FALSE)</f>
        <v>textItemType</v>
      </c>
      <c r="R114" s="65" t="s">
        <v>1938</v>
      </c>
      <c r="S114" s="5" t="str">
        <f>VLOOKUP(B114,label!A:G,5,FALSE)</f>
        <v>sellerContactEmailAddress</v>
      </c>
    </row>
    <row r="115" spans="1:19" ht="19" customHeight="1">
      <c r="A115" s="5">
        <v>65</v>
      </c>
      <c r="B115" s="66" t="s">
        <v>4685</v>
      </c>
      <c r="C115" s="66" t="s">
        <v>829</v>
      </c>
      <c r="D115" s="104">
        <v>5</v>
      </c>
      <c r="E115" s="46" t="str">
        <f xml:space="preserve">  VLOOKUP(B115,label!A:E,5,FALSE)</f>
        <v>buyerContact</v>
      </c>
      <c r="F115" s="38" t="s">
        <v>4436</v>
      </c>
      <c r="G115" s="74" t="s">
        <v>4647</v>
      </c>
      <c r="H115" s="98" t="str">
        <f>VLOOKUP(G115,'EN mapping'!B:F,5,FALSE)</f>
        <v xml:space="preserve">BUYER CONTACT </v>
      </c>
      <c r="I115" s="88" t="str">
        <f>VLOOKUP(G115,'EN mapping'!B:D,3,FALSE)</f>
        <v>0..1</v>
      </c>
      <c r="J115" s="37" t="str">
        <f t="shared" si="10"/>
        <v>corG-3</v>
      </c>
      <c r="K115" s="36" t="str">
        <f t="shared" si="11"/>
        <v>cenG-4</v>
      </c>
      <c r="L115" s="36" t="str">
        <f t="shared" si="12"/>
        <v>cenG-15</v>
      </c>
      <c r="M115" s="37" t="str">
        <f t="shared" si="13"/>
        <v>cenG-9</v>
      </c>
      <c r="N115" s="36" t="str">
        <f t="shared" si="14"/>
        <v/>
      </c>
      <c r="O115" s="65" t="s">
        <v>1961</v>
      </c>
      <c r="P115" s="69" t="s">
        <v>3616</v>
      </c>
      <c r="Q115" s="5" t="str">
        <f>VLOOKUP(B115,label!A:G,6,FALSE)</f>
        <v/>
      </c>
      <c r="R115" s="69"/>
      <c r="S115" s="5" t="str">
        <f>VLOOKUP(B115,label!A:G,5,FALSE)</f>
        <v>buyerContact</v>
      </c>
    </row>
    <row r="116" spans="1:19" ht="19" customHeight="1">
      <c r="A116" s="5">
        <v>66</v>
      </c>
      <c r="B116" s="66" t="s">
        <v>4686</v>
      </c>
      <c r="C116" s="66" t="s">
        <v>1370</v>
      </c>
      <c r="D116" s="104">
        <v>6</v>
      </c>
      <c r="E116" s="52" t="str">
        <f xml:space="preserve">  VLOOKUP(B116,label!A:E,5,FALSE)</f>
        <v>buyerContactPoint</v>
      </c>
      <c r="F116" s="38" t="s">
        <v>4437</v>
      </c>
      <c r="G116" s="5" t="s">
        <v>4653</v>
      </c>
      <c r="H116" s="98" t="str">
        <f>VLOOKUP(G116,'EN mapping'!B:F,5,FALSE)</f>
        <v>Buyer contact point</v>
      </c>
      <c r="I116" s="88" t="str">
        <f>VLOOKUP(G116,'EN mapping'!B:D,3,FALSE)</f>
        <v>0..1</v>
      </c>
      <c r="J116" s="37" t="str">
        <f t="shared" si="10"/>
        <v>corG-3</v>
      </c>
      <c r="K116" s="36" t="str">
        <f t="shared" si="11"/>
        <v>cenG-4</v>
      </c>
      <c r="L116" s="36" t="str">
        <f t="shared" si="12"/>
        <v>cenG-15</v>
      </c>
      <c r="M116" s="37" t="str">
        <f t="shared" si="13"/>
        <v>cenG-9</v>
      </c>
      <c r="N116" s="36" t="str">
        <f t="shared" si="14"/>
        <v>cen-56</v>
      </c>
      <c r="O116" s="65" t="s">
        <v>2000</v>
      </c>
      <c r="P116" s="65" t="s">
        <v>3617</v>
      </c>
      <c r="Q116" s="5" t="str">
        <f>VLOOKUP(B116,label!A:G,6,FALSE)</f>
        <v>textItemType</v>
      </c>
      <c r="R116" s="65" t="s">
        <v>1938</v>
      </c>
      <c r="S116" s="5" t="str">
        <f>VLOOKUP(B116,label!A:G,5,FALSE)</f>
        <v>buyerContactPoint</v>
      </c>
    </row>
    <row r="117" spans="1:19" ht="19" customHeight="1">
      <c r="A117" s="5">
        <v>67</v>
      </c>
      <c r="B117" s="66" t="s">
        <v>4687</v>
      </c>
      <c r="C117" s="66" t="s">
        <v>1373</v>
      </c>
      <c r="D117" s="104">
        <v>6</v>
      </c>
      <c r="E117" s="52" t="str">
        <f xml:space="preserve">  VLOOKUP(B117,label!A:E,5,FALSE)</f>
        <v>buyerContactTelephoneNumber</v>
      </c>
      <c r="F117" s="38" t="s">
        <v>4527</v>
      </c>
      <c r="G117" s="5" t="s">
        <v>4654</v>
      </c>
      <c r="H117" s="98" t="str">
        <f>VLOOKUP(G117,'EN mapping'!B:F,5,FALSE)</f>
        <v>Buyer contact telephone number</v>
      </c>
      <c r="I117" s="88" t="str">
        <f>VLOOKUP(G117,'EN mapping'!B:D,3,FALSE)</f>
        <v>0..1</v>
      </c>
      <c r="J117" s="37" t="str">
        <f t="shared" si="10"/>
        <v>corG-3</v>
      </c>
      <c r="K117" s="36" t="str">
        <f t="shared" si="11"/>
        <v>cenG-4</v>
      </c>
      <c r="L117" s="36" t="str">
        <f t="shared" si="12"/>
        <v>cenG-15</v>
      </c>
      <c r="M117" s="37" t="str">
        <f t="shared" si="13"/>
        <v>cenG-9</v>
      </c>
      <c r="N117" s="36" t="str">
        <f t="shared" si="14"/>
        <v>cen-57</v>
      </c>
      <c r="O117" s="65" t="s">
        <v>2000</v>
      </c>
      <c r="P117" s="65" t="s">
        <v>3619</v>
      </c>
      <c r="Q117" s="5" t="str">
        <f>VLOOKUP(B117,label!A:G,6,FALSE)</f>
        <v>textItemType</v>
      </c>
      <c r="R117" s="65" t="s">
        <v>1938</v>
      </c>
      <c r="S117" s="5" t="str">
        <f>VLOOKUP(B117,label!A:G,5,FALSE)</f>
        <v>buyerContactTelephoneNumber</v>
      </c>
    </row>
    <row r="118" spans="1:19" ht="19" customHeight="1">
      <c r="A118" s="5">
        <v>68</v>
      </c>
      <c r="B118" s="66" t="s">
        <v>4688</v>
      </c>
      <c r="C118" s="66" t="s">
        <v>40</v>
      </c>
      <c r="D118" s="104">
        <v>6</v>
      </c>
      <c r="E118" s="52" t="str">
        <f xml:space="preserve">  VLOOKUP(B118,label!A:E,5,FALSE)</f>
        <v>buyerElectronicAddress</v>
      </c>
      <c r="F118" s="38" t="s">
        <v>4528</v>
      </c>
      <c r="G118" s="5" t="s">
        <v>4656</v>
      </c>
      <c r="H118" s="98" t="str">
        <f>VLOOKUP(G118,'EN mapping'!B:F,5,FALSE)</f>
        <v>Buyer electronic address</v>
      </c>
      <c r="I118" s="88" t="str">
        <f>VLOOKUP(G118,'EN mapping'!B:D,3,FALSE)</f>
        <v>0..1</v>
      </c>
      <c r="J118" s="37" t="str">
        <f t="shared" si="10"/>
        <v>corG-3</v>
      </c>
      <c r="K118" s="36" t="str">
        <f t="shared" si="11"/>
        <v>cenG-4</v>
      </c>
      <c r="L118" s="36" t="str">
        <f t="shared" si="12"/>
        <v>cenG-15</v>
      </c>
      <c r="M118" s="37" t="str">
        <f t="shared" si="13"/>
        <v>cenG-9</v>
      </c>
      <c r="N118" s="36" t="str">
        <f t="shared" si="14"/>
        <v>cen-49</v>
      </c>
      <c r="O118" s="65" t="s">
        <v>1961</v>
      </c>
      <c r="P118" s="79" t="s">
        <v>3636</v>
      </c>
      <c r="Q118" s="5" t="str">
        <f>VLOOKUP(B118,label!A:G,6,FALSE)</f>
        <v>identifierItemType</v>
      </c>
      <c r="R118" s="65" t="s">
        <v>2335</v>
      </c>
      <c r="S118" s="5" t="str">
        <f>VLOOKUP(B118,label!A:G,5,FALSE)</f>
        <v>buyerElectronicAddress</v>
      </c>
    </row>
    <row r="119" spans="1:19" ht="19" customHeight="1">
      <c r="A119" s="5">
        <v>69</v>
      </c>
      <c r="B119" s="66" t="s">
        <v>4689</v>
      </c>
      <c r="C119" s="66" t="s">
        <v>1377</v>
      </c>
      <c r="D119" s="104">
        <v>6</v>
      </c>
      <c r="E119" s="52" t="str">
        <f xml:space="preserve">  VLOOKUP(B119,label!A:E,5,FALSE)</f>
        <v>buyerContactEmailAddress</v>
      </c>
      <c r="F119" s="38" t="s">
        <v>4529</v>
      </c>
      <c r="G119" s="5" t="s">
        <v>4655</v>
      </c>
      <c r="H119" s="98" t="str">
        <f>VLOOKUP(G119,'EN mapping'!B:F,5,FALSE)</f>
        <v>Buyer contact email address</v>
      </c>
      <c r="I119" s="88" t="str">
        <f>VLOOKUP(G119,'EN mapping'!B:D,3,FALSE)</f>
        <v>0..1</v>
      </c>
      <c r="J119" s="37" t="str">
        <f t="shared" si="10"/>
        <v>corG-3</v>
      </c>
      <c r="K119" s="36" t="str">
        <f t="shared" si="11"/>
        <v>cenG-4</v>
      </c>
      <c r="L119" s="36" t="str">
        <f t="shared" si="12"/>
        <v>cenG-15</v>
      </c>
      <c r="M119" s="37" t="str">
        <f t="shared" si="13"/>
        <v>cenG-9</v>
      </c>
      <c r="N119" s="36" t="str">
        <f t="shared" si="14"/>
        <v>cen-58</v>
      </c>
      <c r="O119" s="65" t="s">
        <v>2000</v>
      </c>
      <c r="P119" s="65" t="s">
        <v>3618</v>
      </c>
      <c r="Q119" s="5" t="str">
        <f>VLOOKUP(B119,label!A:G,6,FALSE)</f>
        <v>textItemType</v>
      </c>
      <c r="R119" s="65" t="s">
        <v>1938</v>
      </c>
      <c r="S119" s="5" t="str">
        <f>VLOOKUP(B119,label!A:G,5,FALSE)</f>
        <v>buyerContactEmailAddress</v>
      </c>
    </row>
    <row r="120" spans="1:19" ht="19" customHeight="1">
      <c r="A120" s="5">
        <v>70</v>
      </c>
      <c r="B120" s="66" t="s">
        <v>1182</v>
      </c>
      <c r="C120" s="66" t="s">
        <v>40</v>
      </c>
      <c r="D120" s="104">
        <v>6</v>
      </c>
      <c r="E120" s="52" t="str">
        <f xml:space="preserve">  VLOOKUP(B120,label!A:E,5,FALSE)</f>
        <v>contactAttentionLine</v>
      </c>
      <c r="F120" s="38" t="s">
        <v>4530</v>
      </c>
      <c r="G120" s="5" t="s">
        <v>4591</v>
      </c>
      <c r="H120" s="98" t="str">
        <f>VLOOKUP(G120,'EN mapping'!B:F,5,FALSE)</f>
        <v>Buyer reference</v>
      </c>
      <c r="I120" s="88" t="str">
        <f>VLOOKUP(G120,'EN mapping'!B:D,3,FALSE)</f>
        <v>0..1</v>
      </c>
      <c r="J120" s="37" t="str">
        <f t="shared" si="10"/>
        <v>corG-3</v>
      </c>
      <c r="K120" s="36" t="str">
        <f t="shared" si="11"/>
        <v>cenG-4</v>
      </c>
      <c r="L120" s="36" t="str">
        <f t="shared" si="12"/>
        <v>cenG-15</v>
      </c>
      <c r="M120" s="37" t="str">
        <f t="shared" si="13"/>
        <v>cenG-9</v>
      </c>
      <c r="N120" s="36" t="str">
        <f t="shared" si="14"/>
        <v>bus-35</v>
      </c>
      <c r="O120" s="65" t="s">
        <v>1916</v>
      </c>
      <c r="P120" s="65" t="s">
        <v>1939</v>
      </c>
      <c r="Q120" s="5" t="str">
        <f>VLOOKUP(B120,label!A:G,6,FALSE)</f>
        <v>contactAttentionLineItemType</v>
      </c>
      <c r="R120" s="65" t="s">
        <v>1938</v>
      </c>
      <c r="S120" s="5" t="str">
        <f>VLOOKUP(B120,label!A:G,5,FALSE)</f>
        <v>contactAttentionLine</v>
      </c>
    </row>
    <row r="121" spans="1:19" ht="19" customHeight="1">
      <c r="A121" s="5">
        <v>72</v>
      </c>
      <c r="B121" s="66" t="s">
        <v>3642</v>
      </c>
      <c r="C121" s="66" t="s">
        <v>40</v>
      </c>
      <c r="D121" s="104">
        <f>VLOOKUP(B121,label!A:G,3,FALSE)</f>
        <v>4</v>
      </c>
      <c r="E121" s="45" t="str">
        <f xml:space="preserve">  VLOOKUP(B121,label!A:E,5,FALSE)</f>
        <v>invoicingPeriod</v>
      </c>
      <c r="F121" s="38" t="s">
        <v>4439</v>
      </c>
      <c r="G121" s="68" t="s">
        <v>2102</v>
      </c>
      <c r="H121" s="98" t="str">
        <f>VLOOKUP(G121,'EN mapping'!B:F,5,FALSE)</f>
        <v>INVOICING PERIOD</v>
      </c>
      <c r="I121" s="88" t="str">
        <f>VLOOKUP(G121,'EN mapping'!B:D,3,FALSE)</f>
        <v>0..1</v>
      </c>
      <c r="J121" s="37" t="str">
        <f t="shared" si="10"/>
        <v>corG-3</v>
      </c>
      <c r="K121" s="36" t="str">
        <f t="shared" si="11"/>
        <v>cenG-4</v>
      </c>
      <c r="L121" s="36" t="str">
        <f t="shared" si="12"/>
        <v>cenG-14</v>
      </c>
      <c r="M121" s="37" t="str">
        <f t="shared" si="13"/>
        <v/>
      </c>
      <c r="N121" s="36" t="str">
        <f t="shared" si="14"/>
        <v/>
      </c>
      <c r="O121" s="65" t="s">
        <v>1961</v>
      </c>
      <c r="P121" s="69" t="s">
        <v>2103</v>
      </c>
      <c r="Q121" s="5" t="str">
        <f>VLOOKUP(B121,label!A:G,6,FALSE)</f>
        <v/>
      </c>
      <c r="R121" s="69"/>
      <c r="S121" s="5" t="str">
        <f>VLOOKUP(B121,label!A:G,5,FALSE)</f>
        <v>invoicingPeriod</v>
      </c>
    </row>
    <row r="122" spans="1:19" ht="19" customHeight="1">
      <c r="A122" s="5">
        <v>73</v>
      </c>
      <c r="B122" s="66" t="s">
        <v>1145</v>
      </c>
      <c r="C122" s="66" t="s">
        <v>40</v>
      </c>
      <c r="D122" s="104">
        <v>5</v>
      </c>
      <c r="E122" s="46" t="str">
        <f xml:space="preserve">  VLOOKUP(B122,label!A:E,5,FALSE)</f>
        <v>periodCoveredStart</v>
      </c>
      <c r="F122" s="38" t="s">
        <v>4531</v>
      </c>
      <c r="G122" s="33" t="s">
        <v>2104</v>
      </c>
      <c r="H122" s="98" t="str">
        <f>VLOOKUP(G122,'EN mapping'!B:F,5,FALSE)</f>
        <v>Invoicing period start date</v>
      </c>
      <c r="I122" s="88" t="str">
        <f>VLOOKUP(G122,'EN mapping'!B:D,3,FALSE)</f>
        <v>0..1</v>
      </c>
      <c r="J122" s="37" t="str">
        <f t="shared" si="10"/>
        <v>corG-3</v>
      </c>
      <c r="K122" s="36" t="str">
        <f t="shared" si="11"/>
        <v>cenG-4</v>
      </c>
      <c r="L122" s="36" t="str">
        <f t="shared" si="12"/>
        <v>cenG-14</v>
      </c>
      <c r="M122" s="37" t="str">
        <f t="shared" si="13"/>
        <v>cor-8</v>
      </c>
      <c r="N122" s="36" t="str">
        <f t="shared" si="14"/>
        <v/>
      </c>
      <c r="O122" s="65" t="s">
        <v>2000</v>
      </c>
      <c r="P122" s="65" t="s">
        <v>2105</v>
      </c>
      <c r="Q122" s="5" t="str">
        <f>VLOOKUP(B122,label!A:G,6,FALSE)</f>
        <v>periodCoveredStartItemType</v>
      </c>
      <c r="R122" s="65" t="s">
        <v>1921</v>
      </c>
      <c r="S122" s="5" t="str">
        <f>VLOOKUP(B122,label!A:G,5,FALSE)</f>
        <v>periodCoveredStart</v>
      </c>
    </row>
    <row r="123" spans="1:19" ht="19" customHeight="1">
      <c r="A123" s="5">
        <v>74</v>
      </c>
      <c r="B123" s="66" t="s">
        <v>1146</v>
      </c>
      <c r="C123" s="66" t="s">
        <v>40</v>
      </c>
      <c r="D123" s="104">
        <v>5</v>
      </c>
      <c r="E123" s="46" t="str">
        <f xml:space="preserve">  VLOOKUP(B123,label!A:E,5,FALSE)</f>
        <v>periodCoveredEnd</v>
      </c>
      <c r="F123" s="38" t="s">
        <v>4532</v>
      </c>
      <c r="G123" s="33" t="s">
        <v>2106</v>
      </c>
      <c r="H123" s="98" t="str">
        <f>VLOOKUP(G123,'EN mapping'!B:F,5,FALSE)</f>
        <v>Invoicing period end date</v>
      </c>
      <c r="I123" s="88" t="str">
        <f>VLOOKUP(G123,'EN mapping'!B:D,3,FALSE)</f>
        <v>0..1</v>
      </c>
      <c r="J123" s="37" t="str">
        <f t="shared" si="10"/>
        <v>corG-3</v>
      </c>
      <c r="K123" s="36" t="str">
        <f t="shared" si="11"/>
        <v>cenG-4</v>
      </c>
      <c r="L123" s="36" t="str">
        <f t="shared" si="12"/>
        <v>cenG-14</v>
      </c>
      <c r="M123" s="37" t="str">
        <f t="shared" si="13"/>
        <v>cor-9</v>
      </c>
      <c r="N123" s="36" t="str">
        <f t="shared" si="14"/>
        <v/>
      </c>
      <c r="O123" s="65" t="s">
        <v>2000</v>
      </c>
      <c r="P123" s="65" t="s">
        <v>2107</v>
      </c>
      <c r="Q123" s="5" t="str">
        <f>VLOOKUP(B123,label!A:G,6,FALSE)</f>
        <v>periodCoveredEndItemType</v>
      </c>
      <c r="R123" s="65" t="s">
        <v>1921</v>
      </c>
      <c r="S123" s="5" t="str">
        <f>VLOOKUP(B123,label!A:G,5,FALSE)</f>
        <v>periodCoveredEnd</v>
      </c>
    </row>
    <row r="124" spans="1:19" ht="19" customHeight="1">
      <c r="A124" s="5">
        <v>75</v>
      </c>
      <c r="B124" s="66" t="s">
        <v>817</v>
      </c>
      <c r="C124" s="66"/>
      <c r="D124" s="104">
        <f>VLOOKUP(B124,label!A:G,3,FALSE)</f>
        <v>2</v>
      </c>
      <c r="E124" s="106" t="str">
        <f xml:space="preserve">  VLOOKUP(B124,label!A:E,5,FALSE)</f>
        <v>entryHeader</v>
      </c>
      <c r="F124" s="38" t="s">
        <v>4398</v>
      </c>
      <c r="G124" s="5" t="s">
        <v>40</v>
      </c>
      <c r="H124" s="98" t="e">
        <f>VLOOKUP(G124,'EN mapping'!B:F,5,FALSE)</f>
        <v>#N/A</v>
      </c>
      <c r="I124" s="88"/>
      <c r="J124" s="37" t="str">
        <f t="shared" si="10"/>
        <v>corG-4</v>
      </c>
      <c r="K124" s="36" t="str">
        <f t="shared" si="11"/>
        <v/>
      </c>
      <c r="L124" s="36" t="str">
        <f t="shared" si="12"/>
        <v/>
      </c>
      <c r="M124" s="37" t="str">
        <f t="shared" si="13"/>
        <v/>
      </c>
      <c r="N124" s="36" t="str">
        <f t="shared" si="14"/>
        <v/>
      </c>
      <c r="O124" s="65"/>
      <c r="P124" s="65"/>
      <c r="Q124" s="64" t="str">
        <f>VLOOKUP(B124,label!A:G,6,FALSE)</f>
        <v>_</v>
      </c>
      <c r="R124" s="65"/>
      <c r="S124" s="5" t="str">
        <f>VLOOKUP(B124,label!A:G,5,FALSE)</f>
        <v>entryHeader</v>
      </c>
    </row>
    <row r="125" spans="1:19" ht="19" customHeight="1">
      <c r="A125" s="5">
        <v>7</v>
      </c>
      <c r="B125" s="66" t="s">
        <v>1307</v>
      </c>
      <c r="C125" s="66" t="s">
        <v>40</v>
      </c>
      <c r="D125" s="104">
        <v>3</v>
      </c>
      <c r="E125" s="43" t="str">
        <f xml:space="preserve">  VLOOKUP(B125,label!A:E,5,FALSE)</f>
        <v>amountOriginalCurrency</v>
      </c>
      <c r="F125" s="38" t="s">
        <v>4509</v>
      </c>
      <c r="G125" s="67" t="s">
        <v>1926</v>
      </c>
      <c r="H125" s="98" t="str">
        <f>VLOOKUP(G125,'EN mapping'!B:F,5,FALSE)</f>
        <v>Invoice currency code</v>
      </c>
      <c r="I125" s="88" t="str">
        <f>VLOOKUP(G125,'EN mapping'!B:D,3,FALSE)</f>
        <v>1..1</v>
      </c>
      <c r="J125" s="37" t="str">
        <f t="shared" si="10"/>
        <v>corG-4</v>
      </c>
      <c r="K125" s="36" t="str">
        <f t="shared" si="11"/>
        <v>muc-4</v>
      </c>
      <c r="L125" s="36" t="str">
        <f t="shared" si="12"/>
        <v/>
      </c>
      <c r="M125" s="37" t="str">
        <f t="shared" si="13"/>
        <v/>
      </c>
      <c r="N125" s="36" t="str">
        <f t="shared" si="14"/>
        <v/>
      </c>
      <c r="O125" s="65" t="s">
        <v>1916</v>
      </c>
      <c r="P125" s="65" t="s">
        <v>1927</v>
      </c>
      <c r="Q125" s="5" t="str">
        <f>VLOOKUP(B125,label!A:G,6,FALSE)</f>
        <v>currencyItemType</v>
      </c>
      <c r="R125" s="65" t="s">
        <v>1924</v>
      </c>
      <c r="S125" s="5" t="str">
        <f>VLOOKUP(B125,label!A:G,5,FALSE)</f>
        <v>amountOriginalCurrency</v>
      </c>
    </row>
    <row r="126" spans="1:19" ht="19" customHeight="1">
      <c r="A126" s="5">
        <v>147</v>
      </c>
      <c r="B126" s="66" t="s">
        <v>1478</v>
      </c>
      <c r="C126" s="66" t="s">
        <v>40</v>
      </c>
      <c r="D126" s="104">
        <v>3</v>
      </c>
      <c r="E126" s="43" t="str">
        <f xml:space="preserve">  VLOOKUP(B126,label!A:E,5,FALSE)</f>
        <v>taxCurrency</v>
      </c>
      <c r="F126" s="101" t="s">
        <v>4657</v>
      </c>
      <c r="G126" s="67" t="s">
        <v>1928</v>
      </c>
      <c r="H126" s="98" t="str">
        <f>VLOOKUP(G126,'EN mapping'!B:F,5,FALSE)</f>
        <v>VAT accounting currency code</v>
      </c>
      <c r="I126" s="88" t="str">
        <f>VLOOKUP(G126,'EN mapping'!B:D,3,FALSE)</f>
        <v>0..1</v>
      </c>
      <c r="J126" s="37" t="str">
        <f t="shared" si="10"/>
        <v>corG-4</v>
      </c>
      <c r="K126" s="36" t="str">
        <f t="shared" si="11"/>
        <v>muc-33</v>
      </c>
      <c r="L126" s="36" t="str">
        <f t="shared" si="12"/>
        <v/>
      </c>
      <c r="M126" s="37" t="str">
        <f t="shared" si="13"/>
        <v/>
      </c>
      <c r="N126" s="36" t="str">
        <f t="shared" si="14"/>
        <v/>
      </c>
      <c r="O126" s="65" t="s">
        <v>1916</v>
      </c>
      <c r="P126" s="65" t="s">
        <v>1930</v>
      </c>
      <c r="Q126" s="5" t="str">
        <f>VLOOKUP(B126,label!A:G,6,FALSE)</f>
        <v>currencyItemType</v>
      </c>
      <c r="R126" s="65" t="s">
        <v>1924</v>
      </c>
      <c r="S126" s="5" t="str">
        <f>VLOOKUP(B126,label!A:G,5,FALSE)</f>
        <v>taxCurrency</v>
      </c>
    </row>
    <row r="127" spans="1:19" ht="19" customHeight="1">
      <c r="A127" s="5">
        <v>8</v>
      </c>
      <c r="B127" s="66" t="s">
        <v>1322</v>
      </c>
      <c r="C127" s="66" t="s">
        <v>40</v>
      </c>
      <c r="D127" s="104">
        <v>3</v>
      </c>
      <c r="E127" s="43" t="str">
        <f xml:space="preserve">  VLOOKUP(B127,label!A:E,5,FALSE)</f>
        <v>postingDate</v>
      </c>
      <c r="F127" s="38" t="s">
        <v>4510</v>
      </c>
      <c r="G127" s="67" t="s">
        <v>1931</v>
      </c>
      <c r="H127" s="98" t="str">
        <f>VLOOKUP(G127,'EN mapping'!B:F,5,FALSE)</f>
        <v>Value added tax point date</v>
      </c>
      <c r="I127" s="88" t="str">
        <f>VLOOKUP(G127,'EN mapping'!B:D,3,FALSE)</f>
        <v>0..1</v>
      </c>
      <c r="J127" s="37" t="str">
        <f t="shared" si="10"/>
        <v>corG-4</v>
      </c>
      <c r="K127" s="36" t="str">
        <f t="shared" si="11"/>
        <v>cor-43</v>
      </c>
      <c r="L127" s="36" t="str">
        <f t="shared" si="12"/>
        <v/>
      </c>
      <c r="M127" s="37" t="str">
        <f t="shared" si="13"/>
        <v/>
      </c>
      <c r="N127" s="36" t="str">
        <f t="shared" si="14"/>
        <v/>
      </c>
      <c r="O127" s="65" t="s">
        <v>1916</v>
      </c>
      <c r="P127" s="65" t="s">
        <v>1932</v>
      </c>
      <c r="Q127" s="5" t="str">
        <f>VLOOKUP(B127,label!A:G,6,FALSE)</f>
        <v>postingDateItemType</v>
      </c>
      <c r="R127" s="65" t="s">
        <v>1921</v>
      </c>
      <c r="S127" s="5" t="str">
        <f>VLOOKUP(B127,label!A:G,5,FALSE)</f>
        <v>postingDate</v>
      </c>
    </row>
    <row r="128" spans="1:19" ht="19" customHeight="1">
      <c r="A128" s="5">
        <v>9</v>
      </c>
      <c r="B128" s="66" t="s">
        <v>3700</v>
      </c>
      <c r="C128" s="66" t="s">
        <v>40</v>
      </c>
      <c r="D128" s="104">
        <f>VLOOKUP(B128,label!A:G,3,FALSE)</f>
        <v>3</v>
      </c>
      <c r="E128" s="43" t="str">
        <f xml:space="preserve">  VLOOKUP(B128,label!A:E,5,FALSE)</f>
        <v>valueAddedTaxPointDateCode</v>
      </c>
      <c r="F128" s="38" t="s">
        <v>4511</v>
      </c>
      <c r="G128" s="67" t="s">
        <v>1933</v>
      </c>
      <c r="H128" s="98" t="str">
        <f>VLOOKUP(G128,'EN mapping'!B:F,5,FALSE)</f>
        <v>Value added tax point date code</v>
      </c>
      <c r="I128" s="88" t="str">
        <f>VLOOKUP(G128,'EN mapping'!B:D,3,FALSE)</f>
        <v>0..1</v>
      </c>
      <c r="J128" s="37" t="str">
        <f t="shared" si="10"/>
        <v>corG-4</v>
      </c>
      <c r="K128" s="36" t="str">
        <f t="shared" si="11"/>
        <v>cen-8</v>
      </c>
      <c r="L128" s="36" t="str">
        <f t="shared" si="12"/>
        <v/>
      </c>
      <c r="M128" s="37" t="str">
        <f t="shared" si="13"/>
        <v/>
      </c>
      <c r="N128" s="36" t="str">
        <f t="shared" si="14"/>
        <v/>
      </c>
      <c r="O128" s="65" t="s">
        <v>1916</v>
      </c>
      <c r="P128" s="65" t="s">
        <v>1934</v>
      </c>
      <c r="Q128" s="5" t="str">
        <f>VLOOKUP(B128,label!A:G,6,FALSE)</f>
        <v>codeItemType</v>
      </c>
      <c r="R128" s="65" t="s">
        <v>1924</v>
      </c>
      <c r="S128" s="5" t="str">
        <f>VLOOKUP(B128,label!A:G,5,FALSE)</f>
        <v>valueAddedTaxPointDateCode</v>
      </c>
    </row>
    <row r="129" spans="1:19" ht="19" customHeight="1">
      <c r="B129" s="66" t="s">
        <v>1416</v>
      </c>
      <c r="C129" s="66" t="s">
        <v>40</v>
      </c>
      <c r="D129" s="104">
        <v>3</v>
      </c>
      <c r="E129" s="43" t="str">
        <f xml:space="preserve">  VLOOKUP(B129,label!A:E,5,FALSE)</f>
        <v>maturityDate</v>
      </c>
      <c r="F129" s="38" t="str">
        <f>"/corG-1/"&amp;J129&amp;"/"&amp;K129</f>
        <v>/corG-1/corG-4/cor-90</v>
      </c>
      <c r="G129" s="67" t="s">
        <v>4658</v>
      </c>
      <c r="H129" s="98" t="str">
        <f>VLOOKUP(G129,'EN mapping'!B:F,5,FALSE)</f>
        <v>Payment due date</v>
      </c>
      <c r="I129" s="88"/>
      <c r="J129" s="37" t="str">
        <f t="shared" si="10"/>
        <v>corG-4</v>
      </c>
      <c r="K129" s="36" t="str">
        <f t="shared" si="11"/>
        <v>cor-90</v>
      </c>
      <c r="L129" s="36" t="str">
        <f t="shared" si="12"/>
        <v/>
      </c>
      <c r="M129" s="37" t="str">
        <f t="shared" si="13"/>
        <v/>
      </c>
      <c r="N129" s="36" t="str">
        <f t="shared" si="14"/>
        <v/>
      </c>
      <c r="O129" s="65"/>
      <c r="P129" s="65"/>
      <c r="R129" s="65"/>
    </row>
    <row r="130" spans="1:19" ht="19" customHeight="1">
      <c r="A130" s="5">
        <v>76</v>
      </c>
      <c r="B130" s="66" t="s">
        <v>3650</v>
      </c>
      <c r="C130" s="66" t="s">
        <v>40</v>
      </c>
      <c r="D130" s="104">
        <f>VLOOKUP(B130,label!A:G,3,FALSE)</f>
        <v>3</v>
      </c>
      <c r="E130" s="43" t="str">
        <f xml:space="preserve">  VLOOKUP(B130,label!A:E,5,FALSE)</f>
        <v>documentLevelAllowances</v>
      </c>
      <c r="F130" s="38" t="s">
        <v>4440</v>
      </c>
      <c r="G130" s="4" t="s">
        <v>2154</v>
      </c>
      <c r="H130" s="98" t="str">
        <f>VLOOKUP(G130,'EN mapping'!B:F,5,FALSE)</f>
        <v>DOCUMENT LEVEL ALLOWANCES</v>
      </c>
      <c r="I130" s="88" t="str">
        <f>VLOOKUP(G130,'EN mapping'!B:D,3,FALSE)</f>
        <v>0..n</v>
      </c>
      <c r="J130" s="37" t="str">
        <f t="shared" si="10"/>
        <v>corG-4</v>
      </c>
      <c r="K130" s="36" t="str">
        <f t="shared" si="11"/>
        <v>cenG-20</v>
      </c>
      <c r="L130" s="36" t="str">
        <f t="shared" si="12"/>
        <v/>
      </c>
      <c r="M130" s="37" t="str">
        <f t="shared" si="13"/>
        <v/>
      </c>
      <c r="N130" s="36" t="str">
        <f t="shared" si="14"/>
        <v/>
      </c>
      <c r="O130" s="65" t="s">
        <v>1916</v>
      </c>
      <c r="P130" s="69" t="s">
        <v>2155</v>
      </c>
      <c r="Q130" s="5" t="str">
        <f>VLOOKUP(B130,label!A:G,6,FALSE)</f>
        <v/>
      </c>
      <c r="R130" s="69"/>
      <c r="S130" s="5" t="str">
        <f>VLOOKUP(B130,label!A:G,5,FALSE)</f>
        <v>documentLevelAllowances</v>
      </c>
    </row>
    <row r="131" spans="1:19" ht="19" customHeight="1">
      <c r="A131" s="5">
        <v>77</v>
      </c>
      <c r="B131" s="66" t="s">
        <v>4698</v>
      </c>
      <c r="C131" s="66" t="s">
        <v>1304</v>
      </c>
      <c r="D131" s="104">
        <v>4</v>
      </c>
      <c r="E131" s="45" t="str">
        <f xml:space="preserve">  VLOOKUP(B131,label!A:E,5,FALSE)</f>
        <v>documentLevelAllowanceAmount</v>
      </c>
      <c r="F131" s="38" t="s">
        <v>4533</v>
      </c>
      <c r="G131" s="33" t="s">
        <v>2156</v>
      </c>
      <c r="H131" s="98" t="str">
        <f>VLOOKUP(G131,'EN mapping'!B:F,5,FALSE)</f>
        <v>Document level allowance amount</v>
      </c>
      <c r="I131" s="88" t="str">
        <f>VLOOKUP(G131,'EN mapping'!B:D,3,FALSE)</f>
        <v>1..1</v>
      </c>
      <c r="J131" s="37" t="str">
        <f t="shared" si="10"/>
        <v>corG-4</v>
      </c>
      <c r="K131" s="36" t="str">
        <f t="shared" si="11"/>
        <v>cenG-20</v>
      </c>
      <c r="L131" s="36" t="str">
        <f t="shared" si="12"/>
        <v>cen-92</v>
      </c>
      <c r="M131" s="37" t="str">
        <f t="shared" si="13"/>
        <v/>
      </c>
      <c r="N131" s="36" t="str">
        <f t="shared" si="14"/>
        <v/>
      </c>
      <c r="O131" s="65" t="s">
        <v>1961</v>
      </c>
      <c r="P131" s="65" t="s">
        <v>3629</v>
      </c>
      <c r="Q131" s="5" t="str">
        <f>VLOOKUP(B131,label!A:G,6,FALSE)</f>
        <v>amountItemType</v>
      </c>
      <c r="R131" s="65" t="s">
        <v>1699</v>
      </c>
      <c r="S131" s="5" t="str">
        <f>VLOOKUP(B131,label!A:G,5,FALSE)</f>
        <v>documentLevelAllowanceAmount</v>
      </c>
    </row>
    <row r="132" spans="1:19" ht="19" customHeight="1">
      <c r="A132" s="5">
        <v>78</v>
      </c>
      <c r="B132" s="66" t="s">
        <v>4699</v>
      </c>
      <c r="C132" s="66" t="s">
        <v>1475</v>
      </c>
      <c r="D132" s="104">
        <v>4</v>
      </c>
      <c r="E132" s="45" t="str">
        <f xml:space="preserve">  VLOOKUP(B132,label!A:E,5,FALSE)</f>
        <v>documentLevelAllowanceVatCategoryCode</v>
      </c>
      <c r="F132" s="38" t="s">
        <v>4534</v>
      </c>
      <c r="G132" s="33" t="s">
        <v>2162</v>
      </c>
      <c r="H132" s="98" t="str">
        <f>VLOOKUP(G132,'EN mapping'!B:F,5,FALSE)</f>
        <v>Document level allowance VAT category code</v>
      </c>
      <c r="I132" s="88" t="str">
        <f>VLOOKUP(G132,'EN mapping'!B:D,3,FALSE)</f>
        <v>1..1</v>
      </c>
      <c r="J132" s="37" t="str">
        <f t="shared" si="10"/>
        <v>corG-4</v>
      </c>
      <c r="K132" s="36" t="str">
        <f t="shared" si="11"/>
        <v>cenG-20</v>
      </c>
      <c r="L132" s="36" t="str">
        <f t="shared" si="12"/>
        <v>cen-95</v>
      </c>
      <c r="M132" s="37" t="str">
        <f t="shared" si="13"/>
        <v/>
      </c>
      <c r="N132" s="36" t="str">
        <f t="shared" si="14"/>
        <v/>
      </c>
      <c r="O132" s="65" t="s">
        <v>1961</v>
      </c>
      <c r="P132" s="65" t="s">
        <v>2163</v>
      </c>
      <c r="Q132" s="5" t="str">
        <f>VLOOKUP(B132,label!A:G,6,FALSE)</f>
        <v>codeItemType</v>
      </c>
      <c r="R132" s="65" t="s">
        <v>1924</v>
      </c>
      <c r="S132" s="5" t="str">
        <f>VLOOKUP(B132,label!A:G,5,FALSE)</f>
        <v>documentLevelAllowanceVatCategoryCode</v>
      </c>
    </row>
    <row r="133" spans="1:19" ht="19" customHeight="1">
      <c r="A133" s="5">
        <v>79</v>
      </c>
      <c r="B133" s="66" t="s">
        <v>4700</v>
      </c>
      <c r="C133" s="66" t="s">
        <v>1474</v>
      </c>
      <c r="D133" s="104">
        <v>4</v>
      </c>
      <c r="E133" s="45" t="str">
        <f xml:space="preserve">  VLOOKUP(B133,label!A:E,5,FALSE)</f>
        <v>documentLevelAllowanceVatRate</v>
      </c>
      <c r="F133" s="38" t="s">
        <v>4535</v>
      </c>
      <c r="G133" s="33" t="s">
        <v>2164</v>
      </c>
      <c r="H133" s="98" t="str">
        <f>VLOOKUP(G133,'EN mapping'!B:F,5,FALSE)</f>
        <v>Document level allowance VAT rate</v>
      </c>
      <c r="I133" s="88" t="str">
        <f>VLOOKUP(G133,'EN mapping'!B:D,3,FALSE)</f>
        <v>0..1</v>
      </c>
      <c r="J133" s="37" t="str">
        <f t="shared" si="10"/>
        <v>corG-4</v>
      </c>
      <c r="K133" s="36" t="str">
        <f t="shared" si="11"/>
        <v>cenG-20</v>
      </c>
      <c r="L133" s="36" t="str">
        <f t="shared" si="12"/>
        <v>cen-96</v>
      </c>
      <c r="M133" s="37" t="str">
        <f t="shared" si="13"/>
        <v/>
      </c>
      <c r="N133" s="36" t="str">
        <f t="shared" si="14"/>
        <v/>
      </c>
      <c r="O133" s="65" t="s">
        <v>1961</v>
      </c>
      <c r="P133" s="65" t="s">
        <v>2165</v>
      </c>
      <c r="Q133" s="5" t="str">
        <f>VLOOKUP(B133,label!A:G,6,FALSE)</f>
        <v>percentageItemType</v>
      </c>
      <c r="R133" s="65" t="s">
        <v>2160</v>
      </c>
      <c r="S133" s="5" t="str">
        <f>VLOOKUP(B133,label!A:G,5,FALSE)</f>
        <v>documentLevelAllowanceVatRate</v>
      </c>
    </row>
    <row r="134" spans="1:19" ht="19" customHeight="1">
      <c r="A134" s="5">
        <v>80</v>
      </c>
      <c r="B134" s="66" t="s">
        <v>3676</v>
      </c>
      <c r="C134" s="66" t="s">
        <v>40</v>
      </c>
      <c r="D134" s="104">
        <f>VLOOKUP(B134,label!A:G,3,FALSE)</f>
        <v>4</v>
      </c>
      <c r="E134" s="45" t="str">
        <f xml:space="preserve">  VLOOKUP(B134,label!A:E,5,FALSE)</f>
        <v>documentLevelAllowanceBaseAmount</v>
      </c>
      <c r="F134" s="38" t="s">
        <v>4441</v>
      </c>
      <c r="G134" s="33" t="s">
        <v>4102</v>
      </c>
      <c r="H134" s="98" t="str">
        <f>VLOOKUP(G134,'EN mapping'!B:F,5,FALSE)</f>
        <v>Document level allowance base amount</v>
      </c>
      <c r="I134" s="88" t="str">
        <f>VLOOKUP(G134,'EN mapping'!B:D,3,FALSE)</f>
        <v>0..1</v>
      </c>
      <c r="J134" s="37" t="str">
        <f t="shared" si="10"/>
        <v>corG-4</v>
      </c>
      <c r="K134" s="36" t="str">
        <f t="shared" si="11"/>
        <v>cenG-20</v>
      </c>
      <c r="L134" s="36" t="str">
        <f t="shared" si="12"/>
        <v>cen-93</v>
      </c>
      <c r="M134" s="37" t="str">
        <f t="shared" si="13"/>
        <v/>
      </c>
      <c r="N134" s="36" t="str">
        <f t="shared" si="14"/>
        <v/>
      </c>
      <c r="O134" s="65" t="s">
        <v>1961</v>
      </c>
      <c r="P134" s="65" t="s">
        <v>3631</v>
      </c>
      <c r="Q134" s="5" t="str">
        <f>VLOOKUP(B134,label!A:G,6,FALSE)</f>
        <v>amountItemType</v>
      </c>
      <c r="R134" s="65" t="s">
        <v>1699</v>
      </c>
      <c r="S134" s="5" t="str">
        <f>VLOOKUP(B134,label!A:G,5,FALSE)</f>
        <v>documentLevelAllowanceBaseAmount</v>
      </c>
    </row>
    <row r="135" spans="1:19" ht="19" customHeight="1">
      <c r="A135" s="5">
        <v>81</v>
      </c>
      <c r="B135" s="66" t="s">
        <v>3677</v>
      </c>
      <c r="C135" s="66" t="s">
        <v>40</v>
      </c>
      <c r="D135" s="34">
        <f>VLOOKUP(B135,label!A:G,3,FALSE)</f>
        <v>4</v>
      </c>
      <c r="E135" s="45" t="str">
        <f xml:space="preserve">  VLOOKUP(B135,label!A:E,5,FALSE)</f>
        <v>documentLevelAllowancePercentage</v>
      </c>
      <c r="F135" s="38" t="s">
        <v>4442</v>
      </c>
      <c r="G135" s="33" t="s">
        <v>2159</v>
      </c>
      <c r="H135" s="98" t="str">
        <f>VLOOKUP(G135,'EN mapping'!B:F,5,FALSE)</f>
        <v>Document level allowance percentage</v>
      </c>
      <c r="I135" s="88" t="str">
        <f>VLOOKUP(G135,'EN mapping'!B:D,3,FALSE)</f>
        <v>0..1</v>
      </c>
      <c r="J135" s="37" t="str">
        <f t="shared" si="10"/>
        <v>corG-4</v>
      </c>
      <c r="K135" s="36" t="str">
        <f t="shared" si="11"/>
        <v>cenG-20</v>
      </c>
      <c r="L135" s="36" t="str">
        <f t="shared" si="12"/>
        <v>cen-94</v>
      </c>
      <c r="M135" s="37" t="str">
        <f t="shared" si="13"/>
        <v/>
      </c>
      <c r="N135" s="36" t="str">
        <f t="shared" si="14"/>
        <v/>
      </c>
      <c r="O135" s="65" t="s">
        <v>1961</v>
      </c>
      <c r="P135" s="65" t="s">
        <v>3632</v>
      </c>
      <c r="Q135" s="5" t="str">
        <f>VLOOKUP(B135,label!A:G,6,FALSE)</f>
        <v>percentageItemType</v>
      </c>
      <c r="R135" s="65" t="s">
        <v>2160</v>
      </c>
      <c r="S135" s="5" t="str">
        <f>VLOOKUP(B135,label!A:G,5,FALSE)</f>
        <v>documentLevelAllowancePercentage</v>
      </c>
    </row>
    <row r="136" spans="1:19" ht="19" customHeight="1">
      <c r="A136" s="5">
        <v>82</v>
      </c>
      <c r="B136" s="66" t="s">
        <v>3678</v>
      </c>
      <c r="C136" s="66" t="s">
        <v>40</v>
      </c>
      <c r="D136" s="34">
        <f>VLOOKUP(B136,label!A:G,3,FALSE)</f>
        <v>4</v>
      </c>
      <c r="E136" s="45" t="str">
        <f xml:space="preserve">  VLOOKUP(B136,label!A:E,5,FALSE)</f>
        <v>documentLevelAllowanceReason</v>
      </c>
      <c r="F136" s="38" t="s">
        <v>4443</v>
      </c>
      <c r="G136" s="33" t="s">
        <v>2166</v>
      </c>
      <c r="H136" s="98" t="str">
        <f>VLOOKUP(G136,'EN mapping'!B:F,5,FALSE)</f>
        <v>Document level allowance reason</v>
      </c>
      <c r="I136" s="88" t="str">
        <f>VLOOKUP(G136,'EN mapping'!B:D,3,FALSE)</f>
        <v>0..1</v>
      </c>
      <c r="J136" s="37" t="str">
        <f t="shared" si="10"/>
        <v>corG-4</v>
      </c>
      <c r="K136" s="36" t="str">
        <f t="shared" si="11"/>
        <v>cenG-20</v>
      </c>
      <c r="L136" s="36" t="str">
        <f t="shared" si="12"/>
        <v>cen-97</v>
      </c>
      <c r="M136" s="37" t="str">
        <f t="shared" si="13"/>
        <v/>
      </c>
      <c r="N136" s="36" t="str">
        <f t="shared" si="14"/>
        <v/>
      </c>
      <c r="O136" s="65" t="s">
        <v>1961</v>
      </c>
      <c r="P136" s="65" t="s">
        <v>3633</v>
      </c>
      <c r="Q136" s="5" t="str">
        <f>VLOOKUP(B136,label!A:G,6,FALSE)</f>
        <v>textItemType</v>
      </c>
      <c r="R136" s="65" t="s">
        <v>1938</v>
      </c>
      <c r="S136" s="5" t="str">
        <f>VLOOKUP(B136,label!A:G,5,FALSE)</f>
        <v>documentLevelAllowanceReason</v>
      </c>
    </row>
    <row r="137" spans="1:19" ht="19" customHeight="1">
      <c r="A137" s="5">
        <v>83</v>
      </c>
      <c r="B137" s="66" t="s">
        <v>3679</v>
      </c>
      <c r="C137" s="66" t="s">
        <v>40</v>
      </c>
      <c r="D137" s="34">
        <f>VLOOKUP(B137,label!A:G,3,FALSE)</f>
        <v>4</v>
      </c>
      <c r="E137" s="45" t="str">
        <f xml:space="preserve">  VLOOKUP(B137,label!A:E,5,FALSE)</f>
        <v>documentLevelAllowanceReasonCode</v>
      </c>
      <c r="F137" s="38" t="s">
        <v>4444</v>
      </c>
      <c r="G137" s="33" t="s">
        <v>2168</v>
      </c>
      <c r="H137" s="98" t="str">
        <f>VLOOKUP(G137,'EN mapping'!B:F,5,FALSE)</f>
        <v>Document level allowance reason code</v>
      </c>
      <c r="I137" s="88" t="str">
        <f>VLOOKUP(G137,'EN mapping'!B:D,3,FALSE)</f>
        <v>0..1</v>
      </c>
      <c r="J137" s="37" t="str">
        <f t="shared" si="10"/>
        <v>corG-4</v>
      </c>
      <c r="K137" s="36" t="str">
        <f t="shared" si="11"/>
        <v>cenG-20</v>
      </c>
      <c r="L137" s="36" t="str">
        <f t="shared" si="12"/>
        <v>cen-98</v>
      </c>
      <c r="M137" s="37" t="str">
        <f t="shared" si="13"/>
        <v/>
      </c>
      <c r="N137" s="36" t="str">
        <f t="shared" si="14"/>
        <v/>
      </c>
      <c r="O137" s="65" t="s">
        <v>1961</v>
      </c>
      <c r="P137" s="65" t="s">
        <v>3634</v>
      </c>
      <c r="Q137" s="5" t="str">
        <f>VLOOKUP(B137,label!A:G,6,FALSE)</f>
        <v>codeItemType</v>
      </c>
      <c r="R137" s="65" t="s">
        <v>1924</v>
      </c>
      <c r="S137" s="5" t="str">
        <f>VLOOKUP(B137,label!A:G,5,FALSE)</f>
        <v>documentLevelAllowanceReasonCode</v>
      </c>
    </row>
    <row r="138" spans="1:19" ht="19" customHeight="1">
      <c r="A138" s="5">
        <v>84</v>
      </c>
      <c r="B138" s="66" t="s">
        <v>3651</v>
      </c>
      <c r="C138" s="66" t="s">
        <v>40</v>
      </c>
      <c r="D138" s="34">
        <f>VLOOKUP(B138,label!A:G,3,FALSE)</f>
        <v>3</v>
      </c>
      <c r="E138" s="43" t="str">
        <f xml:space="preserve">  VLOOKUP(B138,label!A:E,5,FALSE)</f>
        <v>documentLevelCharges</v>
      </c>
      <c r="F138" s="38" t="s">
        <v>4445</v>
      </c>
      <c r="G138" s="5" t="s">
        <v>4594</v>
      </c>
      <c r="H138" s="98" t="str">
        <f>VLOOKUP(G138,'EN mapping'!B:F,5,FALSE)</f>
        <v>DOCUMENT LEVEL CHARGES</v>
      </c>
      <c r="I138" s="88" t="str">
        <f>VLOOKUP(G138,'EN mapping'!B:D,3,FALSE)</f>
        <v>0..n</v>
      </c>
      <c r="J138" s="37" t="str">
        <f t="shared" si="10"/>
        <v>corG-4</v>
      </c>
      <c r="K138" s="36" t="str">
        <f t="shared" si="11"/>
        <v>cenG-21</v>
      </c>
      <c r="L138" s="36" t="str">
        <f t="shared" si="12"/>
        <v/>
      </c>
      <c r="M138" s="37" t="str">
        <f t="shared" si="13"/>
        <v/>
      </c>
      <c r="N138" s="36" t="str">
        <f t="shared" si="14"/>
        <v/>
      </c>
      <c r="O138" s="65" t="s">
        <v>1916</v>
      </c>
      <c r="P138" s="69" t="s">
        <v>2171</v>
      </c>
      <c r="Q138" s="5" t="str">
        <f>VLOOKUP(B138,label!A:G,6,FALSE)</f>
        <v/>
      </c>
      <c r="R138" s="69"/>
      <c r="S138" s="5" t="str">
        <f>VLOOKUP(B138,label!A:G,5,FALSE)</f>
        <v>documentLevelCharges</v>
      </c>
    </row>
    <row r="139" spans="1:19" ht="19" customHeight="1">
      <c r="A139" s="5">
        <v>85</v>
      </c>
      <c r="B139" s="66" t="s">
        <v>4701</v>
      </c>
      <c r="C139" s="66" t="s">
        <v>1304</v>
      </c>
      <c r="D139" s="34">
        <v>4</v>
      </c>
      <c r="E139" s="45" t="str">
        <f xml:space="preserve">  VLOOKUP(B139,label!A:E,5,FALSE)</f>
        <v>documentLevelChargeAmount</v>
      </c>
      <c r="F139" s="38" t="s">
        <v>4536</v>
      </c>
      <c r="G139" s="33" t="s">
        <v>2172</v>
      </c>
      <c r="H139" s="98" t="str">
        <f>VLOOKUP(G139,'EN mapping'!B:F,5,FALSE)</f>
        <v>Document level charge amount</v>
      </c>
      <c r="I139" s="88" t="str">
        <f>VLOOKUP(G139,'EN mapping'!B:D,3,FALSE)</f>
        <v>1..1</v>
      </c>
      <c r="J139" s="37" t="str">
        <f t="shared" si="10"/>
        <v>corG-4</v>
      </c>
      <c r="K139" s="36" t="str">
        <f t="shared" si="11"/>
        <v>cenG-21</v>
      </c>
      <c r="L139" s="36" t="str">
        <f t="shared" si="12"/>
        <v>cen-99</v>
      </c>
      <c r="M139" s="37" t="str">
        <f t="shared" si="13"/>
        <v/>
      </c>
      <c r="N139" s="36" t="str">
        <f t="shared" si="14"/>
        <v/>
      </c>
      <c r="O139" s="65" t="s">
        <v>1961</v>
      </c>
      <c r="P139" s="65" t="s">
        <v>3629</v>
      </c>
      <c r="Q139" s="5" t="str">
        <f>VLOOKUP(B139,label!A:G,6,FALSE)</f>
        <v>amountItemType</v>
      </c>
      <c r="R139" s="65" t="s">
        <v>1699</v>
      </c>
      <c r="S139" s="5" t="str">
        <f>VLOOKUP(B139,label!A:G,5,FALSE)</f>
        <v>documentLevelChargeAmount</v>
      </c>
    </row>
    <row r="140" spans="1:19" ht="19" customHeight="1">
      <c r="A140" s="5">
        <v>86</v>
      </c>
      <c r="B140" s="66" t="s">
        <v>4702</v>
      </c>
      <c r="C140" s="66" t="s">
        <v>1475</v>
      </c>
      <c r="D140" s="34">
        <v>4</v>
      </c>
      <c r="E140" s="45" t="str">
        <f xml:space="preserve">  VLOOKUP(B140,label!A:E,5,FALSE)</f>
        <v>documentLevelChargeVatCategoryCode</v>
      </c>
      <c r="F140" s="38" t="s">
        <v>4537</v>
      </c>
      <c r="G140" s="33" t="s">
        <v>2178</v>
      </c>
      <c r="H140" s="98" t="str">
        <f>VLOOKUP(G140,'EN mapping'!B:F,5,FALSE)</f>
        <v>Document level charge VAT category code</v>
      </c>
      <c r="I140" s="88" t="str">
        <f>VLOOKUP(G140,'EN mapping'!B:D,3,FALSE)</f>
        <v>1..1</v>
      </c>
      <c r="J140" s="37" t="str">
        <f t="shared" si="10"/>
        <v>corG-4</v>
      </c>
      <c r="K140" s="36" t="str">
        <f t="shared" si="11"/>
        <v>cenG-21</v>
      </c>
      <c r="L140" s="36" t="str">
        <f t="shared" si="12"/>
        <v>cen-102</v>
      </c>
      <c r="M140" s="37" t="str">
        <f t="shared" si="13"/>
        <v/>
      </c>
      <c r="N140" s="36" t="str">
        <f t="shared" si="14"/>
        <v/>
      </c>
      <c r="O140" s="65" t="s">
        <v>1961</v>
      </c>
      <c r="P140" s="65" t="s">
        <v>2179</v>
      </c>
      <c r="Q140" s="5" t="str">
        <f>VLOOKUP(B140,label!A:G,6,FALSE)</f>
        <v>codeItemType</v>
      </c>
      <c r="R140" s="65" t="s">
        <v>1924</v>
      </c>
      <c r="S140" s="5" t="str">
        <f>VLOOKUP(B140,label!A:G,5,FALSE)</f>
        <v>documentLevelChargeVatCategoryCode</v>
      </c>
    </row>
    <row r="141" spans="1:19" ht="19" customHeight="1">
      <c r="A141" s="5">
        <v>87</v>
      </c>
      <c r="B141" s="66" t="s">
        <v>4703</v>
      </c>
      <c r="C141" s="66" t="s">
        <v>1474</v>
      </c>
      <c r="D141" s="34">
        <v>4</v>
      </c>
      <c r="E141" s="45" t="str">
        <f xml:space="preserve">  VLOOKUP(B141,label!A:E,5,FALSE)</f>
        <v>documentLevelChargeVatRate</v>
      </c>
      <c r="F141" s="38" t="s">
        <v>4538</v>
      </c>
      <c r="G141" s="33" t="s">
        <v>2180</v>
      </c>
      <c r="H141" s="98" t="str">
        <f>VLOOKUP(G141,'EN mapping'!B:F,5,FALSE)</f>
        <v>Document level charge VAT rate</v>
      </c>
      <c r="I141" s="88" t="str">
        <f>VLOOKUP(G141,'EN mapping'!B:D,3,FALSE)</f>
        <v>0..1</v>
      </c>
      <c r="J141" s="37" t="str">
        <f t="shared" ref="J141:J204" si="15">IF(2=D141,B141,IF(1&lt;D141,J140,""))</f>
        <v>corG-4</v>
      </c>
      <c r="K141" s="36" t="str">
        <f t="shared" ref="K141:K204" si="16">IF(3=D141,B141,IF(2&lt;D141,K140,""))</f>
        <v>cenG-21</v>
      </c>
      <c r="L141" s="36" t="str">
        <f t="shared" ref="L141:L204" si="17">IF(4=D141,B141,IF(3&lt;D141,L140,""))</f>
        <v>cen-103</v>
      </c>
      <c r="M141" s="37" t="str">
        <f t="shared" ref="M141:M204" si="18">IF(5=D141,B141,IF(4&lt;D141,M140,""))</f>
        <v/>
      </c>
      <c r="N141" s="36" t="str">
        <f t="shared" ref="N141:N204" si="19">IF(6=D141,B141,IF(5&lt;D141,N140,""))</f>
        <v/>
      </c>
      <c r="O141" s="65" t="s">
        <v>1961</v>
      </c>
      <c r="P141" s="65" t="s">
        <v>2181</v>
      </c>
      <c r="Q141" s="5" t="str">
        <f>VLOOKUP(B141,label!A:G,6,FALSE)</f>
        <v>percentageItemType</v>
      </c>
      <c r="R141" s="65" t="s">
        <v>2160</v>
      </c>
      <c r="S141" s="5" t="str">
        <f>VLOOKUP(B141,label!A:G,5,FALSE)</f>
        <v>documentLevelChargeVatRate</v>
      </c>
    </row>
    <row r="142" spans="1:19" ht="19" customHeight="1">
      <c r="A142" s="5">
        <v>88</v>
      </c>
      <c r="B142" s="66" t="s">
        <v>3680</v>
      </c>
      <c r="C142" s="66" t="s">
        <v>40</v>
      </c>
      <c r="D142" s="34">
        <f>VLOOKUP(B142,label!A:G,3,FALSE)</f>
        <v>4</v>
      </c>
      <c r="E142" s="45" t="str">
        <f xml:space="preserve">  VLOOKUP(B142,label!A:E,5,FALSE)</f>
        <v>documentLevelChargeBaseAmount</v>
      </c>
      <c r="F142" s="38" t="s">
        <v>4446</v>
      </c>
      <c r="G142" s="33" t="s">
        <v>2174</v>
      </c>
      <c r="H142" s="98" t="str">
        <f>VLOOKUP(G142,'EN mapping'!B:F,5,FALSE)</f>
        <v>Document level charge base amount</v>
      </c>
      <c r="I142" s="88" t="str">
        <f>VLOOKUP(G142,'EN mapping'!B:D,3,FALSE)</f>
        <v>0..1</v>
      </c>
      <c r="J142" s="37" t="str">
        <f t="shared" si="15"/>
        <v>corG-4</v>
      </c>
      <c r="K142" s="36" t="str">
        <f t="shared" si="16"/>
        <v>cenG-21</v>
      </c>
      <c r="L142" s="36" t="str">
        <f t="shared" si="17"/>
        <v>cen-100</v>
      </c>
      <c r="M142" s="37" t="str">
        <f t="shared" si="18"/>
        <v/>
      </c>
      <c r="N142" s="36" t="str">
        <f t="shared" si="19"/>
        <v/>
      </c>
      <c r="O142" s="65" t="s">
        <v>1961</v>
      </c>
      <c r="P142" s="65" t="s">
        <v>2175</v>
      </c>
      <c r="Q142" s="5" t="str">
        <f>VLOOKUP(B142,label!A:G,6,FALSE)</f>
        <v>amountItemType</v>
      </c>
      <c r="R142" s="65" t="s">
        <v>1699</v>
      </c>
      <c r="S142" s="5" t="str">
        <f>VLOOKUP(B142,label!A:G,5,FALSE)</f>
        <v>documentLevelChargeBaseAmount</v>
      </c>
    </row>
    <row r="143" spans="1:19" ht="19" customHeight="1">
      <c r="A143" s="5">
        <v>89</v>
      </c>
      <c r="B143" s="66" t="s">
        <v>3681</v>
      </c>
      <c r="C143" s="66" t="s">
        <v>40</v>
      </c>
      <c r="D143" s="34">
        <f>VLOOKUP(B143,label!A:G,3,FALSE)</f>
        <v>4</v>
      </c>
      <c r="E143" s="45" t="str">
        <f xml:space="preserve">  VLOOKUP(B143,label!A:E,5,FALSE)</f>
        <v>documentLevelChargePercentage</v>
      </c>
      <c r="F143" s="38" t="s">
        <v>4447</v>
      </c>
      <c r="G143" s="33" t="s">
        <v>2176</v>
      </c>
      <c r="H143" s="98" t="str">
        <f>VLOOKUP(G143,'EN mapping'!B:F,5,FALSE)</f>
        <v>Document level charge percentage</v>
      </c>
      <c r="I143" s="88" t="str">
        <f>VLOOKUP(G143,'EN mapping'!B:D,3,FALSE)</f>
        <v>0..1</v>
      </c>
      <c r="J143" s="37" t="str">
        <f t="shared" si="15"/>
        <v>corG-4</v>
      </c>
      <c r="K143" s="36" t="str">
        <f t="shared" si="16"/>
        <v>cenG-21</v>
      </c>
      <c r="L143" s="36" t="str">
        <f t="shared" si="17"/>
        <v>cen-101</v>
      </c>
      <c r="M143" s="37" t="str">
        <f t="shared" si="18"/>
        <v/>
      </c>
      <c r="N143" s="36" t="str">
        <f t="shared" si="19"/>
        <v/>
      </c>
      <c r="O143" s="65" t="s">
        <v>1961</v>
      </c>
      <c r="P143" s="65" t="s">
        <v>2177</v>
      </c>
      <c r="Q143" s="5" t="str">
        <f>VLOOKUP(B143,label!A:G,6,FALSE)</f>
        <v>percentageItemType</v>
      </c>
      <c r="R143" s="65" t="s">
        <v>2160</v>
      </c>
      <c r="S143" s="5" t="str">
        <f>VLOOKUP(B143,label!A:G,5,FALSE)</f>
        <v>documentLevelChargePercentage</v>
      </c>
    </row>
    <row r="144" spans="1:19" ht="19" customHeight="1">
      <c r="A144" s="5">
        <v>90</v>
      </c>
      <c r="B144" s="66" t="s">
        <v>3682</v>
      </c>
      <c r="C144" s="66" t="s">
        <v>40</v>
      </c>
      <c r="D144" s="34">
        <f>VLOOKUP(B144,label!A:G,3,FALSE)</f>
        <v>4</v>
      </c>
      <c r="E144" s="45" t="str">
        <f xml:space="preserve">  VLOOKUP(B144,label!A:E,5,FALSE)</f>
        <v>documentLevelChargeReason</v>
      </c>
      <c r="F144" s="38" t="s">
        <v>4448</v>
      </c>
      <c r="G144" s="33" t="s">
        <v>2182</v>
      </c>
      <c r="H144" s="98" t="str">
        <f>VLOOKUP(G144,'EN mapping'!B:F,5,FALSE)</f>
        <v>Document level charge reason</v>
      </c>
      <c r="I144" s="88" t="str">
        <f>VLOOKUP(G144,'EN mapping'!B:D,3,FALSE)</f>
        <v>0..1</v>
      </c>
      <c r="J144" s="37" t="str">
        <f t="shared" si="15"/>
        <v>corG-4</v>
      </c>
      <c r="K144" s="36" t="str">
        <f t="shared" si="16"/>
        <v>cenG-21</v>
      </c>
      <c r="L144" s="36" t="str">
        <f t="shared" si="17"/>
        <v>cen-104</v>
      </c>
      <c r="M144" s="37" t="str">
        <f t="shared" si="18"/>
        <v/>
      </c>
      <c r="N144" s="36" t="str">
        <f t="shared" si="19"/>
        <v/>
      </c>
      <c r="O144" s="65" t="s">
        <v>1961</v>
      </c>
      <c r="P144" s="65" t="s">
        <v>2183</v>
      </c>
      <c r="Q144" s="5" t="str">
        <f>VLOOKUP(B144,label!A:G,6,FALSE)</f>
        <v>textItemType</v>
      </c>
      <c r="R144" s="65" t="s">
        <v>1938</v>
      </c>
      <c r="S144" s="5" t="str">
        <f>VLOOKUP(B144,label!A:G,5,FALSE)</f>
        <v>documentLevelChargeReason</v>
      </c>
    </row>
    <row r="145" spans="1:19" ht="19" customHeight="1">
      <c r="A145" s="5">
        <v>91</v>
      </c>
      <c r="B145" s="66" t="s">
        <v>3683</v>
      </c>
      <c r="C145" s="66" t="s">
        <v>40</v>
      </c>
      <c r="D145" s="34">
        <f>VLOOKUP(B145,label!A:G,3,FALSE)</f>
        <v>4</v>
      </c>
      <c r="E145" s="45" t="str">
        <f xml:space="preserve">  VLOOKUP(B145,label!A:E,5,FALSE)</f>
        <v>documentLevelChargeReasonCode</v>
      </c>
      <c r="F145" s="38" t="s">
        <v>4449</v>
      </c>
      <c r="G145" s="33" t="s">
        <v>2184</v>
      </c>
      <c r="H145" s="98" t="str">
        <f>VLOOKUP(G145,'EN mapping'!B:F,5,FALSE)</f>
        <v>Document level charge reason code</v>
      </c>
      <c r="I145" s="88" t="str">
        <f>VLOOKUP(G145,'EN mapping'!B:D,3,FALSE)</f>
        <v>0..1</v>
      </c>
      <c r="J145" s="37" t="str">
        <f t="shared" si="15"/>
        <v>corG-4</v>
      </c>
      <c r="K145" s="36" t="str">
        <f t="shared" si="16"/>
        <v>cenG-21</v>
      </c>
      <c r="L145" s="36" t="str">
        <f t="shared" si="17"/>
        <v>cen-105</v>
      </c>
      <c r="M145" s="37" t="str">
        <f t="shared" si="18"/>
        <v/>
      </c>
      <c r="N145" s="36" t="str">
        <f t="shared" si="19"/>
        <v/>
      </c>
      <c r="O145" s="65" t="s">
        <v>1961</v>
      </c>
      <c r="P145" s="65" t="s">
        <v>2185</v>
      </c>
      <c r="Q145" s="5" t="str">
        <f>VLOOKUP(B145,label!A:G,6,FALSE)</f>
        <v>codeItemType</v>
      </c>
      <c r="R145" s="65" t="s">
        <v>1924</v>
      </c>
      <c r="S145" s="5" t="str">
        <f>VLOOKUP(B145,label!A:G,5,FALSE)</f>
        <v>documentLevelChargeReasonCode</v>
      </c>
    </row>
    <row r="146" spans="1:19" ht="19" customHeight="1">
      <c r="A146" s="5">
        <v>92</v>
      </c>
      <c r="B146" s="66" t="s">
        <v>3652</v>
      </c>
      <c r="C146" s="66" t="s">
        <v>40</v>
      </c>
      <c r="D146" s="34">
        <f>VLOOKUP(B146,label!A:G,3,FALSE)</f>
        <v>3</v>
      </c>
      <c r="E146" s="43" t="str">
        <f xml:space="preserve">  VLOOKUP(B146,label!A:E,5,FALSE)</f>
        <v>documentTotals</v>
      </c>
      <c r="F146" s="38" t="s">
        <v>4450</v>
      </c>
      <c r="G146" s="68" t="s">
        <v>2186</v>
      </c>
      <c r="H146" s="98" t="str">
        <f>VLOOKUP(G146,'EN mapping'!B:F,5,FALSE)</f>
        <v>DOCUMENT TOTALS</v>
      </c>
      <c r="I146" s="88" t="str">
        <f>VLOOKUP(G146,'EN mapping'!B:D,3,FALSE)</f>
        <v>1..1</v>
      </c>
      <c r="J146" s="37" t="str">
        <f t="shared" si="15"/>
        <v>corG-4</v>
      </c>
      <c r="K146" s="36" t="str">
        <f t="shared" si="16"/>
        <v>cenG-22</v>
      </c>
      <c r="L146" s="36" t="str">
        <f t="shared" si="17"/>
        <v/>
      </c>
      <c r="M146" s="37" t="str">
        <f t="shared" si="18"/>
        <v/>
      </c>
      <c r="N146" s="36" t="str">
        <f t="shared" si="19"/>
        <v/>
      </c>
      <c r="O146" s="65" t="s">
        <v>1916</v>
      </c>
      <c r="P146" s="69" t="s">
        <v>2187</v>
      </c>
      <c r="Q146" s="5" t="str">
        <f>VLOOKUP(B146,label!A:G,6,FALSE)</f>
        <v/>
      </c>
      <c r="R146" s="69"/>
      <c r="S146" s="5" t="str">
        <f>VLOOKUP(B146,label!A:G,5,FALSE)</f>
        <v>documentTotals</v>
      </c>
    </row>
    <row r="147" spans="1:19" ht="19" customHeight="1">
      <c r="A147" s="5">
        <v>93</v>
      </c>
      <c r="B147" s="66" t="s">
        <v>4599</v>
      </c>
      <c r="C147" s="66" t="s">
        <v>1304</v>
      </c>
      <c r="D147" s="34">
        <f>VLOOKUP(B147,label!A:G,3,FALSE)</f>
        <v>4</v>
      </c>
      <c r="E147" s="45" t="str">
        <f xml:space="preserve">  VLOOKUP(B147,label!A:E,5,FALSE)</f>
        <v>sumOfInvoiceLineNetAmount</v>
      </c>
      <c r="F147" s="38" t="s">
        <v>4451</v>
      </c>
      <c r="G147" s="33" t="s">
        <v>2188</v>
      </c>
      <c r="H147" s="98" t="str">
        <f>VLOOKUP(G147,'EN mapping'!B:F,5,FALSE)</f>
        <v>Sum of Invoice line net amount</v>
      </c>
      <c r="I147" s="88" t="str">
        <f>VLOOKUP(G147,'EN mapping'!B:D,3,FALSE)</f>
        <v>1..1</v>
      </c>
      <c r="J147" s="37" t="str">
        <f t="shared" si="15"/>
        <v>corG-4</v>
      </c>
      <c r="K147" s="36" t="str">
        <f t="shared" si="16"/>
        <v>cenG-22</v>
      </c>
      <c r="L147" s="36" t="str">
        <f t="shared" si="17"/>
        <v>cen-106</v>
      </c>
      <c r="M147" s="37" t="str">
        <f t="shared" si="18"/>
        <v/>
      </c>
      <c r="N147" s="36" t="str">
        <f t="shared" si="19"/>
        <v/>
      </c>
      <c r="O147" s="65" t="s">
        <v>1961</v>
      </c>
      <c r="P147" s="65" t="s">
        <v>3629</v>
      </c>
      <c r="Q147" s="5" t="str">
        <f>VLOOKUP(B147,label!A:G,6,FALSE)</f>
        <v>amountItemType</v>
      </c>
      <c r="R147" s="65" t="s">
        <v>1699</v>
      </c>
      <c r="S147" s="5" t="str">
        <f>VLOOKUP(B147,label!A:G,5,FALSE)</f>
        <v>sumOfInvoiceLineNetAmount</v>
      </c>
    </row>
    <row r="148" spans="1:19" ht="19" customHeight="1">
      <c r="A148" s="5">
        <v>94</v>
      </c>
      <c r="B148" s="66" t="s">
        <v>3684</v>
      </c>
      <c r="C148" s="66" t="s">
        <v>40</v>
      </c>
      <c r="D148" s="34">
        <f>VLOOKUP(B148,label!A:G,3,FALSE)</f>
        <v>4</v>
      </c>
      <c r="E148" s="45" t="str">
        <f xml:space="preserve">  VLOOKUP(B148,label!A:E,5,FALSE)</f>
        <v>sumOfAllowancesOnDocumentLevel</v>
      </c>
      <c r="F148" s="38" t="s">
        <v>4452</v>
      </c>
      <c r="G148" s="33" t="s">
        <v>2190</v>
      </c>
      <c r="H148" s="98" t="str">
        <f>VLOOKUP(G148,'EN mapping'!B:F,5,FALSE)</f>
        <v>Sum of allowances on document level</v>
      </c>
      <c r="I148" s="88" t="str">
        <f>VLOOKUP(G148,'EN mapping'!B:D,3,FALSE)</f>
        <v>0..1</v>
      </c>
      <c r="J148" s="37" t="str">
        <f t="shared" si="15"/>
        <v>corG-4</v>
      </c>
      <c r="K148" s="36" t="str">
        <f t="shared" si="16"/>
        <v>cenG-22</v>
      </c>
      <c r="L148" s="36" t="str">
        <f t="shared" si="17"/>
        <v>cen-107</v>
      </c>
      <c r="M148" s="37" t="str">
        <f t="shared" si="18"/>
        <v/>
      </c>
      <c r="N148" s="36" t="str">
        <f t="shared" si="19"/>
        <v/>
      </c>
      <c r="O148" s="65" t="s">
        <v>1961</v>
      </c>
      <c r="P148" s="65" t="s">
        <v>2191</v>
      </c>
      <c r="Q148" s="5" t="str">
        <f>VLOOKUP(B148,label!A:G,6,FALSE)</f>
        <v>amountItemType</v>
      </c>
      <c r="R148" s="65" t="s">
        <v>1699</v>
      </c>
      <c r="S148" s="5" t="str">
        <f>VLOOKUP(B148,label!A:G,5,FALSE)</f>
        <v>sumOfAllowancesOnDocumentLevel</v>
      </c>
    </row>
    <row r="149" spans="1:19" ht="19" customHeight="1">
      <c r="A149" s="5">
        <v>95</v>
      </c>
      <c r="B149" s="66" t="s">
        <v>3685</v>
      </c>
      <c r="C149" s="66" t="s">
        <v>40</v>
      </c>
      <c r="D149" s="34">
        <f>VLOOKUP(B149,label!A:G,3,FALSE)</f>
        <v>4</v>
      </c>
      <c r="E149" s="45" t="str">
        <f xml:space="preserve">  VLOOKUP(B149,label!A:E,5,FALSE)</f>
        <v>sumOfChargesOnDocumentLevel</v>
      </c>
      <c r="F149" s="38" t="s">
        <v>4453</v>
      </c>
      <c r="G149" s="33" t="s">
        <v>2192</v>
      </c>
      <c r="H149" s="98" t="str">
        <f>VLOOKUP(G149,'EN mapping'!B:F,5,FALSE)</f>
        <v>Sum of charges on document level</v>
      </c>
      <c r="I149" s="88" t="str">
        <f>VLOOKUP(G149,'EN mapping'!B:D,3,FALSE)</f>
        <v>0..1</v>
      </c>
      <c r="J149" s="37" t="str">
        <f t="shared" si="15"/>
        <v>corG-4</v>
      </c>
      <c r="K149" s="36" t="str">
        <f t="shared" si="16"/>
        <v>cenG-22</v>
      </c>
      <c r="L149" s="36" t="str">
        <f t="shared" si="17"/>
        <v>cen-108</v>
      </c>
      <c r="M149" s="37" t="str">
        <f t="shared" si="18"/>
        <v/>
      </c>
      <c r="N149" s="36" t="str">
        <f t="shared" si="19"/>
        <v/>
      </c>
      <c r="O149" s="65" t="s">
        <v>1961</v>
      </c>
      <c r="P149" s="65" t="s">
        <v>2193</v>
      </c>
      <c r="Q149" s="5" t="str">
        <f>VLOOKUP(B149,label!A:G,6,FALSE)</f>
        <v>amountItemType</v>
      </c>
      <c r="R149" s="65" t="s">
        <v>1699</v>
      </c>
      <c r="S149" s="5" t="str">
        <f>VLOOKUP(B149,label!A:G,5,FALSE)</f>
        <v>sumOfChargesOnDocumentLevel</v>
      </c>
    </row>
    <row r="150" spans="1:19" ht="19" customHeight="1">
      <c r="A150" s="5">
        <v>96</v>
      </c>
      <c r="B150" s="66" t="s">
        <v>3686</v>
      </c>
      <c r="C150" s="66" t="s">
        <v>40</v>
      </c>
      <c r="D150" s="34">
        <f>VLOOKUP(B150,label!A:G,3,FALSE)</f>
        <v>4</v>
      </c>
      <c r="E150" s="45" t="str">
        <f xml:space="preserve">  VLOOKUP(B150,label!A:E,5,FALSE)</f>
        <v>invoiceTotalAmountWithoutVat</v>
      </c>
      <c r="F150" s="38" t="s">
        <v>4454</v>
      </c>
      <c r="G150" s="33" t="s">
        <v>2194</v>
      </c>
      <c r="H150" s="98" t="str">
        <f>VLOOKUP(G150,'EN mapping'!B:F,5,FALSE)</f>
        <v>Invoice total amount without VAT</v>
      </c>
      <c r="I150" s="88" t="str">
        <f>VLOOKUP(G150,'EN mapping'!B:D,3,FALSE)</f>
        <v>1..1</v>
      </c>
      <c r="J150" s="37" t="str">
        <f t="shared" si="15"/>
        <v>corG-4</v>
      </c>
      <c r="K150" s="36" t="str">
        <f t="shared" si="16"/>
        <v>cenG-22</v>
      </c>
      <c r="L150" s="36" t="str">
        <f t="shared" si="17"/>
        <v>cen-109</v>
      </c>
      <c r="M150" s="37" t="str">
        <f t="shared" si="18"/>
        <v/>
      </c>
      <c r="N150" s="36" t="str">
        <f t="shared" si="19"/>
        <v/>
      </c>
      <c r="O150" s="65" t="s">
        <v>1961</v>
      </c>
      <c r="P150" s="65" t="s">
        <v>2195</v>
      </c>
      <c r="Q150" s="5" t="str">
        <f>VLOOKUP(B150,label!A:G,6,FALSE)</f>
        <v>amountItemType</v>
      </c>
      <c r="R150" s="65" t="s">
        <v>1699</v>
      </c>
      <c r="S150" s="5" t="str">
        <f>VLOOKUP(B150,label!A:G,5,FALSE)</f>
        <v>invoiceTotalAmountWithoutVat</v>
      </c>
    </row>
    <row r="151" spans="1:19" ht="19" customHeight="1">
      <c r="A151" s="5">
        <v>97</v>
      </c>
      <c r="B151" s="66" t="s">
        <v>3687</v>
      </c>
      <c r="C151" s="66" t="s">
        <v>40</v>
      </c>
      <c r="D151" s="34">
        <f>VLOOKUP(B151,label!A:G,3,FALSE)</f>
        <v>4</v>
      </c>
      <c r="E151" s="45" t="str">
        <f xml:space="preserve">  VLOOKUP(B151,label!A:E,5,FALSE)</f>
        <v>invoiceTotalVatAmountInAccountingCurrency</v>
      </c>
      <c r="F151" s="38" t="s">
        <v>4455</v>
      </c>
      <c r="G151" s="33" t="s">
        <v>4153</v>
      </c>
      <c r="H151" s="98" t="str">
        <f>VLOOKUP(G151,'EN mapping'!B:F,5,FALSE)</f>
        <v>Invoice total VAT amount in accounting currency</v>
      </c>
      <c r="I151" s="88" t="str">
        <f>VLOOKUP(G151,'EN mapping'!B:D,3,FALSE)</f>
        <v>0..1</v>
      </c>
      <c r="J151" s="37" t="str">
        <f t="shared" si="15"/>
        <v>corG-4</v>
      </c>
      <c r="K151" s="36" t="str">
        <f t="shared" si="16"/>
        <v>cenG-22</v>
      </c>
      <c r="L151" s="36" t="str">
        <f t="shared" si="17"/>
        <v>cen-111</v>
      </c>
      <c r="M151" s="37" t="str">
        <f t="shared" si="18"/>
        <v/>
      </c>
      <c r="N151" s="36" t="str">
        <f t="shared" si="19"/>
        <v/>
      </c>
      <c r="O151" s="65" t="s">
        <v>1961</v>
      </c>
      <c r="P151" s="65" t="s">
        <v>2198</v>
      </c>
      <c r="Q151" s="5" t="str">
        <f>VLOOKUP(B151,label!A:G,6,FALSE)</f>
        <v>amountItemType</v>
      </c>
      <c r="R151" s="65" t="s">
        <v>1699</v>
      </c>
      <c r="S151" s="5" t="str">
        <f>VLOOKUP(B151,label!A:G,5,FALSE)</f>
        <v>invoiceTotalVatAmountInAccountingCurrency</v>
      </c>
    </row>
    <row r="152" spans="1:19" ht="19" customHeight="1">
      <c r="A152" s="5">
        <v>98</v>
      </c>
      <c r="B152" s="66" t="s">
        <v>3688</v>
      </c>
      <c r="C152" s="66" t="s">
        <v>40</v>
      </c>
      <c r="D152" s="34">
        <f>VLOOKUP(B152,label!A:G,3,FALSE)</f>
        <v>4</v>
      </c>
      <c r="E152" s="45" t="str">
        <f xml:space="preserve">  VLOOKUP(B152,label!A:E,5,FALSE)</f>
        <v>invoiceTotalAmountWithVat</v>
      </c>
      <c r="F152" s="38" t="s">
        <v>4456</v>
      </c>
      <c r="G152" s="33" t="s">
        <v>2199</v>
      </c>
      <c r="H152" s="98" t="str">
        <f>VLOOKUP(G152,'EN mapping'!B:F,5,FALSE)</f>
        <v>Invoice total amount with VAT</v>
      </c>
      <c r="I152" s="88" t="str">
        <f>VLOOKUP(G152,'EN mapping'!B:D,3,FALSE)</f>
        <v>1..1</v>
      </c>
      <c r="J152" s="37" t="str">
        <f t="shared" si="15"/>
        <v>corG-4</v>
      </c>
      <c r="K152" s="36" t="str">
        <f t="shared" si="16"/>
        <v>cenG-22</v>
      </c>
      <c r="L152" s="36" t="str">
        <f t="shared" si="17"/>
        <v>cen-112</v>
      </c>
      <c r="M152" s="37" t="str">
        <f t="shared" si="18"/>
        <v/>
      </c>
      <c r="N152" s="36" t="str">
        <f t="shared" si="19"/>
        <v/>
      </c>
      <c r="O152" s="65" t="s">
        <v>1961</v>
      </c>
      <c r="P152" s="65" t="s">
        <v>2200</v>
      </c>
      <c r="Q152" s="5" t="str">
        <f>VLOOKUP(B152,label!A:G,6,FALSE)</f>
        <v>amountItemType</v>
      </c>
      <c r="R152" s="65" t="s">
        <v>1699</v>
      </c>
      <c r="S152" s="5" t="str">
        <f>VLOOKUP(B152,label!A:G,5,FALSE)</f>
        <v>invoiceTotalAmountWithVat</v>
      </c>
    </row>
    <row r="153" spans="1:19" ht="19" customHeight="1">
      <c r="A153" s="5">
        <v>99</v>
      </c>
      <c r="B153" s="66" t="s">
        <v>3689</v>
      </c>
      <c r="C153" s="66" t="s">
        <v>40</v>
      </c>
      <c r="D153" s="34">
        <f>VLOOKUP(B153,label!A:G,3,FALSE)</f>
        <v>4</v>
      </c>
      <c r="E153" s="45" t="str">
        <f xml:space="preserve">  VLOOKUP(B153,label!A:E,5,FALSE)</f>
        <v>paidAmount</v>
      </c>
      <c r="F153" s="38" t="s">
        <v>4457</v>
      </c>
      <c r="G153" s="33" t="s">
        <v>2201</v>
      </c>
      <c r="H153" s="98" t="str">
        <f>VLOOKUP(G153,'EN mapping'!B:F,5,FALSE)</f>
        <v>Paid amount</v>
      </c>
      <c r="I153" s="88" t="str">
        <f>VLOOKUP(G153,'EN mapping'!B:D,3,FALSE)</f>
        <v>0..1</v>
      </c>
      <c r="J153" s="37" t="str">
        <f t="shared" si="15"/>
        <v>corG-4</v>
      </c>
      <c r="K153" s="36" t="str">
        <f t="shared" si="16"/>
        <v>cenG-22</v>
      </c>
      <c r="L153" s="36" t="str">
        <f t="shared" si="17"/>
        <v>cen-113</v>
      </c>
      <c r="M153" s="37" t="str">
        <f t="shared" si="18"/>
        <v/>
      </c>
      <c r="N153" s="36" t="str">
        <f t="shared" si="19"/>
        <v/>
      </c>
      <c r="O153" s="65" t="s">
        <v>1961</v>
      </c>
      <c r="P153" s="65" t="s">
        <v>2202</v>
      </c>
      <c r="Q153" s="5" t="str">
        <f>VLOOKUP(B153,label!A:G,6,FALSE)</f>
        <v>amountItemType</v>
      </c>
      <c r="R153" s="65" t="s">
        <v>1699</v>
      </c>
      <c r="S153" s="5" t="str">
        <f>VLOOKUP(B153,label!A:G,5,FALSE)</f>
        <v>paidAmount</v>
      </c>
    </row>
    <row r="154" spans="1:19" ht="19" customHeight="1">
      <c r="A154" s="5">
        <v>100</v>
      </c>
      <c r="B154" s="66" t="s">
        <v>3690</v>
      </c>
      <c r="C154" s="66" t="s">
        <v>40</v>
      </c>
      <c r="D154" s="34">
        <f>VLOOKUP(B154,label!A:G,3,FALSE)</f>
        <v>4</v>
      </c>
      <c r="E154" s="45" t="str">
        <f xml:space="preserve">  VLOOKUP(B154,label!A:E,5,FALSE)</f>
        <v>roundingAmount</v>
      </c>
      <c r="F154" s="38" t="s">
        <v>4458</v>
      </c>
      <c r="G154" s="33" t="s">
        <v>2203</v>
      </c>
      <c r="H154" s="98" t="str">
        <f>VLOOKUP(G154,'EN mapping'!B:F,5,FALSE)</f>
        <v>Rounding amount</v>
      </c>
      <c r="I154" s="88" t="str">
        <f>VLOOKUP(G154,'EN mapping'!B:D,3,FALSE)</f>
        <v>0..1</v>
      </c>
      <c r="J154" s="37" t="str">
        <f t="shared" si="15"/>
        <v>corG-4</v>
      </c>
      <c r="K154" s="36" t="str">
        <f t="shared" si="16"/>
        <v>cenG-22</v>
      </c>
      <c r="L154" s="36" t="str">
        <f t="shared" si="17"/>
        <v>cen-114</v>
      </c>
      <c r="M154" s="37" t="str">
        <f t="shared" si="18"/>
        <v/>
      </c>
      <c r="N154" s="36" t="str">
        <f t="shared" si="19"/>
        <v/>
      </c>
      <c r="O154" s="65" t="s">
        <v>1961</v>
      </c>
      <c r="P154" s="65" t="s">
        <v>2204</v>
      </c>
      <c r="Q154" s="5" t="str">
        <f>VLOOKUP(B154,label!A:G,6,FALSE)</f>
        <v>amountItemType</v>
      </c>
      <c r="R154" s="65" t="s">
        <v>1699</v>
      </c>
      <c r="S154" s="5" t="str">
        <f>VLOOKUP(B154,label!A:G,5,FALSE)</f>
        <v>roundingAmount</v>
      </c>
    </row>
    <row r="155" spans="1:19" ht="19" customHeight="1">
      <c r="A155" s="5">
        <v>101</v>
      </c>
      <c r="B155" s="66" t="s">
        <v>3691</v>
      </c>
      <c r="C155" s="66" t="s">
        <v>40</v>
      </c>
      <c r="D155" s="34">
        <f>VLOOKUP(B155,label!A:G,3,FALSE)</f>
        <v>4</v>
      </c>
      <c r="E155" s="45" t="str">
        <f xml:space="preserve">  VLOOKUP(B155,label!A:E,5,FALSE)</f>
        <v>amountDueForPayment</v>
      </c>
      <c r="F155" s="38" t="s">
        <v>4459</v>
      </c>
      <c r="G155" s="33" t="s">
        <v>2205</v>
      </c>
      <c r="H155" s="98" t="str">
        <f>VLOOKUP(G155,'EN mapping'!B:F,5,FALSE)</f>
        <v>Amount due for payment</v>
      </c>
      <c r="I155" s="88" t="str">
        <f>VLOOKUP(G155,'EN mapping'!B:D,3,FALSE)</f>
        <v>1..1</v>
      </c>
      <c r="J155" s="37" t="str">
        <f t="shared" si="15"/>
        <v>corG-4</v>
      </c>
      <c r="K155" s="36" t="str">
        <f t="shared" si="16"/>
        <v>cenG-22</v>
      </c>
      <c r="L155" s="36" t="str">
        <f t="shared" si="17"/>
        <v>cen-115</v>
      </c>
      <c r="M155" s="37" t="str">
        <f t="shared" si="18"/>
        <v/>
      </c>
      <c r="N155" s="36" t="str">
        <f t="shared" si="19"/>
        <v/>
      </c>
      <c r="O155" s="65" t="s">
        <v>1961</v>
      </c>
      <c r="P155" s="65" t="s">
        <v>2206</v>
      </c>
      <c r="Q155" s="5" t="str">
        <f>VLOOKUP(B155,label!A:G,6,FALSE)</f>
        <v>amountItemType</v>
      </c>
      <c r="R155" s="65" t="s">
        <v>1699</v>
      </c>
      <c r="S155" s="5" t="str">
        <f>VLOOKUP(B155,label!A:G,5,FALSE)</f>
        <v>amountDueForPayment</v>
      </c>
    </row>
    <row r="156" spans="1:19" ht="19" customHeight="1">
      <c r="A156" s="5">
        <v>102</v>
      </c>
      <c r="B156" s="66" t="s">
        <v>3653</v>
      </c>
      <c r="C156" s="66" t="s">
        <v>40</v>
      </c>
      <c r="D156" s="34">
        <f>VLOOKUP(B156,label!A:G,3,FALSE)</f>
        <v>3</v>
      </c>
      <c r="E156" s="43" t="str">
        <f xml:space="preserve">  VLOOKUP(B156,label!A:E,5,FALSE)</f>
        <v>vatBreakdown</v>
      </c>
      <c r="F156" s="38" t="s">
        <v>4460</v>
      </c>
      <c r="G156" s="68" t="s">
        <v>2207</v>
      </c>
      <c r="H156" s="98" t="str">
        <f>VLOOKUP(G156,'EN mapping'!B:F,5,FALSE)</f>
        <v>VAT BREAKDOWN</v>
      </c>
      <c r="I156" s="88" t="str">
        <f>VLOOKUP(G156,'EN mapping'!B:D,3,FALSE)</f>
        <v>1..n</v>
      </c>
      <c r="J156" s="37" t="str">
        <f t="shared" si="15"/>
        <v>corG-4</v>
      </c>
      <c r="K156" s="36" t="str">
        <f t="shared" si="16"/>
        <v>cenG-23</v>
      </c>
      <c r="L156" s="36" t="str">
        <f t="shared" si="17"/>
        <v/>
      </c>
      <c r="M156" s="37" t="str">
        <f t="shared" si="18"/>
        <v/>
      </c>
      <c r="N156" s="36" t="str">
        <f t="shared" si="19"/>
        <v/>
      </c>
      <c r="O156" s="65" t="s">
        <v>1916</v>
      </c>
      <c r="P156" s="69" t="s">
        <v>2209</v>
      </c>
      <c r="Q156" s="5" t="str">
        <f>VLOOKUP(B156,label!A:G,6,FALSE)</f>
        <v/>
      </c>
      <c r="R156" s="69"/>
      <c r="S156" s="5" t="str">
        <f>VLOOKUP(B156,label!A:G,5,FALSE)</f>
        <v>vatBreakdown</v>
      </c>
    </row>
    <row r="157" spans="1:19" ht="19" customHeight="1">
      <c r="A157" s="5">
        <v>103</v>
      </c>
      <c r="B157" s="66" t="s">
        <v>4600</v>
      </c>
      <c r="C157" s="66" t="s">
        <v>1304</v>
      </c>
      <c r="D157" s="34">
        <f>VLOOKUP(B157,label!A:G,3,FALSE)</f>
        <v>4</v>
      </c>
      <c r="E157" s="45" t="str">
        <f xml:space="preserve">  VLOOKUP(B157,label!A:E,5,FALSE)</f>
        <v>vatCategoryTaxableAmount</v>
      </c>
      <c r="F157" s="38" t="s">
        <v>4461</v>
      </c>
      <c r="G157" s="67" t="s">
        <v>2210</v>
      </c>
      <c r="H157" s="98" t="str">
        <f>VLOOKUP(G157,'EN mapping'!B:F,5,FALSE)</f>
        <v>VAT category taxable amount</v>
      </c>
      <c r="I157" s="88" t="str">
        <f>VLOOKUP(G157,'EN mapping'!B:D,3,FALSE)</f>
        <v>1..1</v>
      </c>
      <c r="J157" s="37" t="str">
        <f t="shared" si="15"/>
        <v>corG-4</v>
      </c>
      <c r="K157" s="36" t="str">
        <f t="shared" si="16"/>
        <v>cenG-23</v>
      </c>
      <c r="L157" s="36" t="str">
        <f t="shared" si="17"/>
        <v>cen-116</v>
      </c>
      <c r="M157" s="37" t="str">
        <f t="shared" si="18"/>
        <v/>
      </c>
      <c r="N157" s="36" t="str">
        <f t="shared" si="19"/>
        <v/>
      </c>
      <c r="O157" s="80" t="s">
        <v>1961</v>
      </c>
      <c r="P157" s="80" t="s">
        <v>4174</v>
      </c>
      <c r="Q157" s="5" t="str">
        <f>VLOOKUP(B157,label!A:G,6,FALSE)</f>
        <v>amountItemType</v>
      </c>
      <c r="R157" s="69" t="s">
        <v>4370</v>
      </c>
      <c r="S157" s="5" t="str">
        <f>VLOOKUP(B157,label!A:G,5,FALSE)</f>
        <v>vatCategoryTaxableAmount</v>
      </c>
    </row>
    <row r="158" spans="1:19" ht="19" customHeight="1">
      <c r="A158" s="5">
        <v>104</v>
      </c>
      <c r="B158" s="66" t="s">
        <v>4601</v>
      </c>
      <c r="C158" s="66" t="s">
        <v>1471</v>
      </c>
      <c r="D158" s="34">
        <f>VLOOKUP(B158,label!A:G,3,FALSE)</f>
        <v>4</v>
      </c>
      <c r="E158" s="45" t="str">
        <f xml:space="preserve">  VLOOKUP(B158,label!A:E,5,FALSE)</f>
        <v>vatCategoryTaxAmount</v>
      </c>
      <c r="F158" s="38" t="s">
        <v>4462</v>
      </c>
      <c r="G158" s="81" t="s">
        <v>2212</v>
      </c>
      <c r="H158" s="98" t="str">
        <f>VLOOKUP(G158,'EN mapping'!B:F,5,FALSE)</f>
        <v>VAT category tax amount</v>
      </c>
      <c r="I158" s="88" t="str">
        <f>VLOOKUP(G158,'EN mapping'!B:D,3,FALSE)</f>
        <v>1..1</v>
      </c>
      <c r="J158" s="37" t="str">
        <f t="shared" si="15"/>
        <v>corG-4</v>
      </c>
      <c r="K158" s="36" t="str">
        <f t="shared" si="16"/>
        <v>cenG-23</v>
      </c>
      <c r="L158" s="36" t="str">
        <f t="shared" si="17"/>
        <v>cen-117</v>
      </c>
      <c r="M158" s="37" t="str">
        <f t="shared" si="18"/>
        <v/>
      </c>
      <c r="N158" s="36" t="str">
        <f t="shared" si="19"/>
        <v/>
      </c>
      <c r="O158" s="80" t="s">
        <v>1961</v>
      </c>
      <c r="P158" s="80" t="s">
        <v>4178</v>
      </c>
      <c r="Q158" s="5" t="str">
        <f>VLOOKUP(B158,label!A:G,6,FALSE)</f>
        <v>amountItemType</v>
      </c>
      <c r="R158" s="69" t="s">
        <v>4370</v>
      </c>
      <c r="S158" s="5" t="str">
        <f>VLOOKUP(B158,label!A:G,5,FALSE)</f>
        <v>vatCategoryTaxAmount</v>
      </c>
    </row>
    <row r="159" spans="1:19" ht="19" customHeight="1">
      <c r="A159" s="5">
        <v>105</v>
      </c>
      <c r="B159" s="66" t="s">
        <v>4602</v>
      </c>
      <c r="C159" s="66" t="s">
        <v>1475</v>
      </c>
      <c r="D159" s="34">
        <f>VLOOKUP(B159,label!A:G,3,FALSE)</f>
        <v>4</v>
      </c>
      <c r="E159" s="45" t="str">
        <f xml:space="preserve">  VLOOKUP(B159,label!A:E,5,FALSE)</f>
        <v>vatCategoryCode</v>
      </c>
      <c r="F159" s="38" t="s">
        <v>4463</v>
      </c>
      <c r="G159" s="81" t="s">
        <v>2214</v>
      </c>
      <c r="H159" s="98" t="str">
        <f>VLOOKUP(G159,'EN mapping'!B:F,5,FALSE)</f>
        <v xml:space="preserve">VAT category code </v>
      </c>
      <c r="I159" s="88" t="str">
        <f>VLOOKUP(G159,'EN mapping'!B:D,3,FALSE)</f>
        <v>1..1</v>
      </c>
      <c r="J159" s="37" t="str">
        <f t="shared" si="15"/>
        <v>corG-4</v>
      </c>
      <c r="K159" s="36" t="str">
        <f t="shared" si="16"/>
        <v>cenG-23</v>
      </c>
      <c r="L159" s="36" t="str">
        <f t="shared" si="17"/>
        <v>cen-118</v>
      </c>
      <c r="M159" s="37" t="str">
        <f t="shared" si="18"/>
        <v/>
      </c>
      <c r="N159" s="36" t="str">
        <f t="shared" si="19"/>
        <v/>
      </c>
      <c r="O159" s="80" t="s">
        <v>1961</v>
      </c>
      <c r="P159" s="80" t="s">
        <v>4183</v>
      </c>
      <c r="Q159" s="5" t="str">
        <f>VLOOKUP(B159,label!A:G,6,FALSE)</f>
        <v>codeItemType</v>
      </c>
      <c r="R159" s="69" t="s">
        <v>2335</v>
      </c>
      <c r="S159" s="5" t="str">
        <f>VLOOKUP(B159,label!A:G,5,FALSE)</f>
        <v>vatCategoryCode</v>
      </c>
    </row>
    <row r="160" spans="1:19" ht="19" customHeight="1">
      <c r="A160" s="5">
        <v>106</v>
      </c>
      <c r="B160" s="66" t="s">
        <v>4603</v>
      </c>
      <c r="C160" s="66" t="s">
        <v>1474</v>
      </c>
      <c r="D160" s="34">
        <f>VLOOKUP(B160,label!A:G,3,FALSE)</f>
        <v>4</v>
      </c>
      <c r="E160" s="45" t="str">
        <f xml:space="preserve">  VLOOKUP(B160,label!A:E,5,FALSE)</f>
        <v>vatCategoryRate</v>
      </c>
      <c r="F160" s="38" t="s">
        <v>4464</v>
      </c>
      <c r="G160" s="81" t="s">
        <v>2216</v>
      </c>
      <c r="H160" s="98" t="str">
        <f>VLOOKUP(G160,'EN mapping'!B:F,5,FALSE)</f>
        <v>VAT category rate</v>
      </c>
      <c r="I160" s="88" t="str">
        <f>VLOOKUP(G160,'EN mapping'!B:D,3,FALSE)</f>
        <v>0..1</v>
      </c>
      <c r="J160" s="37" t="str">
        <f t="shared" si="15"/>
        <v>corG-4</v>
      </c>
      <c r="K160" s="36" t="str">
        <f t="shared" si="16"/>
        <v>cenG-23</v>
      </c>
      <c r="L160" s="36" t="str">
        <f t="shared" si="17"/>
        <v>cen-119</v>
      </c>
      <c r="M160" s="37" t="str">
        <f t="shared" si="18"/>
        <v/>
      </c>
      <c r="N160" s="36" t="str">
        <f t="shared" si="19"/>
        <v/>
      </c>
      <c r="O160" s="80" t="s">
        <v>1961</v>
      </c>
      <c r="P160" s="80" t="s">
        <v>4188</v>
      </c>
      <c r="Q160" s="5" t="str">
        <f>VLOOKUP(B160,label!A:G,6,FALSE)</f>
        <v>percentageItemType</v>
      </c>
      <c r="R160" s="69" t="s">
        <v>4371</v>
      </c>
      <c r="S160" s="5" t="str">
        <f>VLOOKUP(B160,label!A:G,5,FALSE)</f>
        <v>vatCategoryRate</v>
      </c>
    </row>
    <row r="161" spans="1:19" ht="19" customHeight="1">
      <c r="A161" s="5">
        <v>107</v>
      </c>
      <c r="B161" s="66" t="s">
        <v>3692</v>
      </c>
      <c r="C161" s="66" t="s">
        <v>40</v>
      </c>
      <c r="D161" s="34">
        <f>VLOOKUP(B161,label!A:G,3,FALSE)</f>
        <v>4</v>
      </c>
      <c r="E161" s="45" t="str">
        <f xml:space="preserve">  VLOOKUP(B161,label!A:E,5,FALSE)</f>
        <v>vatExemptionReasonText</v>
      </c>
      <c r="F161" s="38" t="s">
        <v>4465</v>
      </c>
      <c r="G161" s="33" t="s">
        <v>2218</v>
      </c>
      <c r="H161" s="98" t="str">
        <f>VLOOKUP(G161,'EN mapping'!B:F,5,FALSE)</f>
        <v>VAT exemption reason text</v>
      </c>
      <c r="I161" s="88" t="str">
        <f>VLOOKUP(G161,'EN mapping'!B:D,3,FALSE)</f>
        <v>0..1</v>
      </c>
      <c r="J161" s="37" t="str">
        <f t="shared" si="15"/>
        <v>corG-4</v>
      </c>
      <c r="K161" s="36" t="str">
        <f t="shared" si="16"/>
        <v>cenG-23</v>
      </c>
      <c r="L161" s="36" t="str">
        <f t="shared" si="17"/>
        <v>cen-120</v>
      </c>
      <c r="M161" s="37" t="str">
        <f t="shared" si="18"/>
        <v/>
      </c>
      <c r="N161" s="36" t="str">
        <f t="shared" si="19"/>
        <v/>
      </c>
      <c r="O161" s="65" t="s">
        <v>1961</v>
      </c>
      <c r="P161" s="65" t="s">
        <v>2219</v>
      </c>
      <c r="Q161" s="5" t="str">
        <f>VLOOKUP(B161,label!A:G,6,FALSE)</f>
        <v>textItemType</v>
      </c>
      <c r="R161" s="65" t="s">
        <v>1938</v>
      </c>
      <c r="S161" s="5" t="str">
        <f>VLOOKUP(B161,label!A:G,5,FALSE)</f>
        <v>vatExemptionReasonText</v>
      </c>
    </row>
    <row r="162" spans="1:19" ht="19" customHeight="1">
      <c r="A162" s="5">
        <v>108</v>
      </c>
      <c r="B162" s="66" t="s">
        <v>3693</v>
      </c>
      <c r="C162" s="66" t="s">
        <v>40</v>
      </c>
      <c r="D162" s="34">
        <f>VLOOKUP(B162,label!A:G,3,FALSE)</f>
        <v>4</v>
      </c>
      <c r="E162" s="45" t="str">
        <f xml:space="preserve">  VLOOKUP(B162,label!A:E,5,FALSE)</f>
        <v>vatExemptionReasonCode</v>
      </c>
      <c r="F162" s="38" t="s">
        <v>4466</v>
      </c>
      <c r="G162" s="33" t="s">
        <v>2220</v>
      </c>
      <c r="H162" s="98" t="str">
        <f>VLOOKUP(G162,'EN mapping'!B:F,5,FALSE)</f>
        <v>VAT exemption reason code</v>
      </c>
      <c r="I162" s="88" t="str">
        <f>VLOOKUP(G162,'EN mapping'!B:D,3,FALSE)</f>
        <v>0..1</v>
      </c>
      <c r="J162" s="37" t="str">
        <f t="shared" si="15"/>
        <v>corG-4</v>
      </c>
      <c r="K162" s="36" t="str">
        <f t="shared" si="16"/>
        <v>cenG-23</v>
      </c>
      <c r="L162" s="36" t="str">
        <f t="shared" si="17"/>
        <v>cen-121</v>
      </c>
      <c r="M162" s="37" t="str">
        <f t="shared" si="18"/>
        <v/>
      </c>
      <c r="N162" s="36" t="str">
        <f t="shared" si="19"/>
        <v/>
      </c>
      <c r="O162" s="65" t="s">
        <v>1961</v>
      </c>
      <c r="P162" s="65" t="s">
        <v>2221</v>
      </c>
      <c r="Q162" s="5" t="str">
        <f>VLOOKUP(B162,label!A:G,6,FALSE)</f>
        <v>codeItemType</v>
      </c>
      <c r="R162" s="65" t="s">
        <v>1924</v>
      </c>
      <c r="S162" s="5" t="str">
        <f>VLOOKUP(B162,label!A:G,5,FALSE)</f>
        <v>vatExemptionReasonCode</v>
      </c>
    </row>
    <row r="163" spans="1:19" ht="19" customHeight="1">
      <c r="A163" s="5">
        <v>109</v>
      </c>
      <c r="B163" s="66" t="s">
        <v>818</v>
      </c>
      <c r="C163" s="66" t="s">
        <v>40</v>
      </c>
      <c r="D163" s="34">
        <f>VLOOKUP(B163,label!A:G,3,FALSE)</f>
        <v>3</v>
      </c>
      <c r="E163" s="43" t="str">
        <f xml:space="preserve">  VLOOKUP(B163,label!A:E,5,FALSE)</f>
        <v>entryDetail</v>
      </c>
      <c r="F163" s="38" t="s">
        <v>4467</v>
      </c>
      <c r="G163" s="68" t="s">
        <v>2237</v>
      </c>
      <c r="H163" s="98" t="str">
        <f>VLOOKUP(G163,'EN mapping'!B:F,5,FALSE)</f>
        <v>INVOICE LINE</v>
      </c>
      <c r="I163" s="88" t="str">
        <f>VLOOKUP(G163,'EN mapping'!B:D,3,FALSE)</f>
        <v>1..n</v>
      </c>
      <c r="J163" s="37" t="str">
        <f t="shared" si="15"/>
        <v>corG-4</v>
      </c>
      <c r="K163" s="36" t="str">
        <f t="shared" si="16"/>
        <v>corG-5</v>
      </c>
      <c r="L163" s="36" t="str">
        <f t="shared" si="17"/>
        <v/>
      </c>
      <c r="M163" s="37" t="str">
        <f t="shared" si="18"/>
        <v/>
      </c>
      <c r="N163" s="36" t="str">
        <f t="shared" si="19"/>
        <v/>
      </c>
      <c r="O163" s="65" t="s">
        <v>1916</v>
      </c>
      <c r="P163" s="69" t="s">
        <v>2238</v>
      </c>
      <c r="Q163" s="64" t="str">
        <f>VLOOKUP(B163,label!A:G,6,FALSE)</f>
        <v>_</v>
      </c>
      <c r="R163" s="69"/>
      <c r="S163" s="5" t="str">
        <f>VLOOKUP(B163,label!A:G,5,FALSE)</f>
        <v>entryDetail</v>
      </c>
    </row>
    <row r="164" spans="1:19" ht="19" customHeight="1">
      <c r="A164" s="5">
        <v>110</v>
      </c>
      <c r="B164" s="66" t="s">
        <v>1281</v>
      </c>
      <c r="C164" s="66" t="s">
        <v>40</v>
      </c>
      <c r="D164" s="34">
        <f>VLOOKUP(B164,label!A:G,3,FALSE)</f>
        <v>4</v>
      </c>
      <c r="E164" s="45" t="str">
        <f xml:space="preserve">  VLOOKUP(B164,label!A:E,5,FALSE)</f>
        <v>lineNumber</v>
      </c>
      <c r="F164" s="38" t="s">
        <v>4468</v>
      </c>
      <c r="G164" s="33" t="s">
        <v>2243</v>
      </c>
      <c r="H164" s="98" t="str">
        <f>VLOOKUP(G164,'EN mapping'!B:F,5,FALSE)</f>
        <v>Invoice line object identifier</v>
      </c>
      <c r="I164" s="88" t="str">
        <f>VLOOKUP(G164,'EN mapping'!B:D,3,FALSE)</f>
        <v>0..1</v>
      </c>
      <c r="J164" s="37" t="str">
        <f t="shared" si="15"/>
        <v>corG-4</v>
      </c>
      <c r="K164" s="36" t="str">
        <f t="shared" si="16"/>
        <v>corG-5</v>
      </c>
      <c r="L164" s="36" t="str">
        <f t="shared" si="17"/>
        <v>cor-21</v>
      </c>
      <c r="M164" s="37" t="str">
        <f t="shared" si="18"/>
        <v/>
      </c>
      <c r="N164" s="36" t="str">
        <f t="shared" si="19"/>
        <v/>
      </c>
      <c r="O164" s="65" t="s">
        <v>1961</v>
      </c>
      <c r="P164" s="65" t="s">
        <v>2244</v>
      </c>
      <c r="Q164" s="5" t="str">
        <f>VLOOKUP(B164,label!A:G,6,FALSE)</f>
        <v>lineNumberItemType</v>
      </c>
      <c r="R164" s="65" t="s">
        <v>1918</v>
      </c>
      <c r="S164" s="5" t="str">
        <f>VLOOKUP(B164,label!A:G,5,FALSE)</f>
        <v>lineNumber</v>
      </c>
    </row>
    <row r="165" spans="1:19" ht="19" customHeight="1">
      <c r="A165" s="5">
        <v>111</v>
      </c>
      <c r="B165" s="66" t="s">
        <v>1282</v>
      </c>
      <c r="C165" s="66" t="s">
        <v>40</v>
      </c>
      <c r="D165" s="34">
        <f>VLOOKUP(B165,label!A:G,3,FALSE)</f>
        <v>4</v>
      </c>
      <c r="E165" s="45" t="str">
        <f xml:space="preserve">  VLOOKUP(B165,label!A:E,5,FALSE)</f>
        <v>lineNumberCounter</v>
      </c>
      <c r="F165" s="38" t="s">
        <v>4469</v>
      </c>
      <c r="G165" s="67" t="s">
        <v>2239</v>
      </c>
      <c r="H165" s="98" t="str">
        <f>VLOOKUP(G165,'EN mapping'!B:F,5,FALSE)</f>
        <v>Invoice line identifier</v>
      </c>
      <c r="I165" s="88" t="str">
        <f>VLOOKUP(G165,'EN mapping'!B:D,3,FALSE)</f>
        <v>1..1</v>
      </c>
      <c r="J165" s="37" t="str">
        <f t="shared" si="15"/>
        <v>corG-4</v>
      </c>
      <c r="K165" s="36" t="str">
        <f t="shared" si="16"/>
        <v>corG-5</v>
      </c>
      <c r="L165" s="36" t="str">
        <f t="shared" si="17"/>
        <v>cor-22</v>
      </c>
      <c r="M165" s="37" t="str">
        <f t="shared" si="18"/>
        <v/>
      </c>
      <c r="N165" s="36" t="str">
        <f t="shared" si="19"/>
        <v/>
      </c>
      <c r="O165" s="65" t="s">
        <v>1961</v>
      </c>
      <c r="P165" s="65" t="s">
        <v>2240</v>
      </c>
      <c r="Q165" s="5" t="str">
        <f>VLOOKUP(B165,label!A:G,6,FALSE)</f>
        <v>counterItemType</v>
      </c>
      <c r="R165" s="65" t="s">
        <v>1918</v>
      </c>
      <c r="S165" s="5" t="str">
        <f>VLOOKUP(B165,label!A:G,5,FALSE)</f>
        <v>lineNumberCounter</v>
      </c>
    </row>
    <row r="166" spans="1:19" ht="19" customHeight="1">
      <c r="A166" s="5">
        <v>112</v>
      </c>
      <c r="B166" s="66" t="s">
        <v>1283</v>
      </c>
      <c r="C166" s="66" t="s">
        <v>40</v>
      </c>
      <c r="D166" s="34">
        <v>4</v>
      </c>
      <c r="E166" s="45" t="str">
        <f xml:space="preserve">  VLOOKUP(B166,label!A:E,5,FALSE)</f>
        <v>accountMainID</v>
      </c>
      <c r="F166" s="38" t="s">
        <v>4539</v>
      </c>
      <c r="G166" s="33" t="s">
        <v>1953</v>
      </c>
      <c r="H166" s="98" t="str">
        <f>VLOOKUP(G166,'EN mapping'!B:F,5,FALSE)</f>
        <v>Buyer accounting reference</v>
      </c>
      <c r="I166" s="88" t="str">
        <f>VLOOKUP(G166,'EN mapping'!B:D,3,FALSE)</f>
        <v>0..1</v>
      </c>
      <c r="J166" s="37" t="str">
        <f t="shared" si="15"/>
        <v>corG-4</v>
      </c>
      <c r="K166" s="36" t="str">
        <f t="shared" si="16"/>
        <v>corG-5</v>
      </c>
      <c r="L166" s="36" t="str">
        <f t="shared" si="17"/>
        <v>cor-23</v>
      </c>
      <c r="M166" s="37" t="str">
        <f t="shared" si="18"/>
        <v/>
      </c>
      <c r="N166" s="36" t="str">
        <f t="shared" si="19"/>
        <v/>
      </c>
      <c r="O166" s="65" t="s">
        <v>1916</v>
      </c>
      <c r="P166" s="65" t="s">
        <v>1954</v>
      </c>
      <c r="Q166" s="5" t="str">
        <f>VLOOKUP(B166,label!A:G,6,FALSE)</f>
        <v>accountMainIDItemType</v>
      </c>
      <c r="R166" s="65" t="s">
        <v>1938</v>
      </c>
      <c r="S166" s="5" t="str">
        <f>VLOOKUP(B166,label!A:G,5,FALSE)</f>
        <v>accountMainID</v>
      </c>
    </row>
    <row r="167" spans="1:19" ht="19" customHeight="1">
      <c r="A167" s="5">
        <v>113</v>
      </c>
      <c r="B167" s="66" t="s">
        <v>4604</v>
      </c>
      <c r="C167" s="66" t="s">
        <v>1304</v>
      </c>
      <c r="D167" s="34">
        <v>4</v>
      </c>
      <c r="E167" s="45" t="str">
        <f xml:space="preserve">  VLOOKUP(B167,label!A:E,5,FALSE)</f>
        <v>invoiceLineNetAmount</v>
      </c>
      <c r="F167" s="38" t="s">
        <v>4470</v>
      </c>
      <c r="G167" s="33" t="s">
        <v>2251</v>
      </c>
      <c r="H167" s="98" t="str">
        <f>VLOOKUP(G167,'EN mapping'!B:F,5,FALSE)</f>
        <v>Invoice line net amount</v>
      </c>
      <c r="I167" s="88" t="str">
        <f>VLOOKUP(G167,'EN mapping'!B:D,3,FALSE)</f>
        <v>1..1</v>
      </c>
      <c r="J167" s="37" t="str">
        <f t="shared" si="15"/>
        <v>corG-4</v>
      </c>
      <c r="K167" s="36" t="str">
        <f t="shared" si="16"/>
        <v>corG-5</v>
      </c>
      <c r="L167" s="36" t="str">
        <f t="shared" si="17"/>
        <v>cen-131</v>
      </c>
      <c r="M167" s="37" t="str">
        <f t="shared" si="18"/>
        <v/>
      </c>
      <c r="N167" s="36" t="str">
        <f t="shared" si="19"/>
        <v/>
      </c>
      <c r="O167" s="65"/>
      <c r="P167" s="65" t="s">
        <v>2252</v>
      </c>
      <c r="Q167" s="5" t="str">
        <f>VLOOKUP(B167,label!A:G,6,FALSE)</f>
        <v>amountItemType</v>
      </c>
      <c r="R167" s="65"/>
      <c r="S167" s="5" t="str">
        <f>VLOOKUP(B167,label!A:G,5,FALSE)</f>
        <v>invoiceLineNetAmount</v>
      </c>
    </row>
    <row r="168" spans="1:19" ht="19" customHeight="1">
      <c r="A168" s="5">
        <v>114</v>
      </c>
      <c r="B168" s="66" t="s">
        <v>4605</v>
      </c>
      <c r="C168" s="66" t="s">
        <v>1304</v>
      </c>
      <c r="D168" s="34">
        <v>4</v>
      </c>
      <c r="E168" s="45" t="str">
        <f xml:space="preserve">  VLOOKUP(B168,label!A:E,5,FALSE)</f>
        <v>invoiceLineAllowanceAmount</v>
      </c>
      <c r="F168" s="38" t="s">
        <v>4540</v>
      </c>
      <c r="G168" s="33" t="s">
        <v>2265</v>
      </c>
      <c r="H168" s="98" t="str">
        <f>VLOOKUP(G168,'EN mapping'!B:F,5,FALSE)</f>
        <v>Invoice line allowance amount</v>
      </c>
      <c r="I168" s="88" t="str">
        <f>VLOOKUP(G168,'EN mapping'!B:D,3,FALSE)</f>
        <v>1..1</v>
      </c>
      <c r="J168" s="37" t="str">
        <f t="shared" si="15"/>
        <v>corG-4</v>
      </c>
      <c r="K168" s="36" t="str">
        <f t="shared" si="16"/>
        <v>corG-5</v>
      </c>
      <c r="L168" s="36" t="str">
        <f t="shared" si="17"/>
        <v>cen-136</v>
      </c>
      <c r="M168" s="37" t="str">
        <f t="shared" si="18"/>
        <v/>
      </c>
      <c r="N168" s="36" t="str">
        <f t="shared" si="19"/>
        <v/>
      </c>
      <c r="O168" s="65"/>
      <c r="P168" s="65" t="s">
        <v>2266</v>
      </c>
      <c r="R168" s="65"/>
    </row>
    <row r="169" spans="1:19" ht="19" customHeight="1">
      <c r="A169" s="5">
        <v>115</v>
      </c>
      <c r="B169" s="66" t="s">
        <v>4606</v>
      </c>
      <c r="C169" s="66" t="s">
        <v>1304</v>
      </c>
      <c r="D169" s="34">
        <v>4</v>
      </c>
      <c r="E169" s="45" t="str">
        <f xml:space="preserve">  VLOOKUP(B169,label!A:E,5,FALSE)</f>
        <v>invoiceLineChargeAmount</v>
      </c>
      <c r="F169" s="38" t="s">
        <v>4541</v>
      </c>
      <c r="G169" s="33" t="s">
        <v>2277</v>
      </c>
      <c r="H169" s="98" t="str">
        <f>VLOOKUP(G169,'EN mapping'!B:F,5,FALSE)</f>
        <v>Invoice line charge amount</v>
      </c>
      <c r="I169" s="88" t="str">
        <f>VLOOKUP(G169,'EN mapping'!B:D,3,FALSE)</f>
        <v>1..1</v>
      </c>
      <c r="J169" s="37" t="str">
        <f t="shared" si="15"/>
        <v>corG-4</v>
      </c>
      <c r="K169" s="36" t="str">
        <f t="shared" si="16"/>
        <v>corG-5</v>
      </c>
      <c r="L169" s="36" t="str">
        <f t="shared" si="17"/>
        <v>cen-141</v>
      </c>
      <c r="M169" s="37" t="str">
        <f t="shared" si="18"/>
        <v/>
      </c>
      <c r="N169" s="36" t="str">
        <f t="shared" si="19"/>
        <v/>
      </c>
      <c r="O169" s="65" t="s">
        <v>1961</v>
      </c>
      <c r="P169" s="65" t="s">
        <v>2278</v>
      </c>
      <c r="Q169" s="5" t="str">
        <f>VLOOKUP(B169,label!A:G,6,FALSE)</f>
        <v>amountItemType</v>
      </c>
      <c r="R169" s="65" t="s">
        <v>1699</v>
      </c>
      <c r="S169" s="5" t="str">
        <f>VLOOKUP(B169,label!A:G,5,FALSE)</f>
        <v>invoiceLineChargeAmount</v>
      </c>
    </row>
    <row r="170" spans="1:19" ht="19" customHeight="1">
      <c r="A170" s="5">
        <v>116</v>
      </c>
      <c r="B170" s="66" t="s">
        <v>1391</v>
      </c>
      <c r="C170" s="66" t="s">
        <v>40</v>
      </c>
      <c r="D170" s="34">
        <f>VLOOKUP(B170,label!A:G,3,FALSE)</f>
        <v>4</v>
      </c>
      <c r="E170" s="45" t="str">
        <f xml:space="preserve">  VLOOKUP(B170,label!A:E,5,FALSE)</f>
        <v>paymentMethod</v>
      </c>
      <c r="F170" s="38" t="s">
        <v>4483</v>
      </c>
      <c r="G170" s="33" t="s">
        <v>2126</v>
      </c>
      <c r="H170" s="98" t="str">
        <f>VLOOKUP(G170,'EN mapping'!B:F,5,FALSE)</f>
        <v>Payment means type code</v>
      </c>
      <c r="I170" s="88" t="str">
        <f>VLOOKUP(G170,'EN mapping'!B:D,3,FALSE)</f>
        <v>1..1</v>
      </c>
      <c r="J170" s="37" t="str">
        <f t="shared" si="15"/>
        <v>corG-4</v>
      </c>
      <c r="K170" s="36" t="str">
        <f t="shared" si="16"/>
        <v>corG-5</v>
      </c>
      <c r="L170" s="36" t="str">
        <f t="shared" si="17"/>
        <v>bus-135</v>
      </c>
      <c r="M170" s="37" t="str">
        <f t="shared" si="18"/>
        <v/>
      </c>
      <c r="N170" s="36" t="str">
        <f t="shared" si="19"/>
        <v/>
      </c>
      <c r="O170" s="65" t="s">
        <v>1961</v>
      </c>
      <c r="P170" s="65" t="s">
        <v>2127</v>
      </c>
      <c r="Q170" s="5" t="str">
        <f>VLOOKUP(B170,label!A:G,6,FALSE)</f>
        <v>paymentMethodItemType</v>
      </c>
      <c r="R170" s="65" t="s">
        <v>1924</v>
      </c>
      <c r="S170" s="5" t="str">
        <f>VLOOKUP(B170,label!A:G,5,FALSE)</f>
        <v>paymentMethod</v>
      </c>
    </row>
    <row r="171" spans="1:19" ht="19" customHeight="1">
      <c r="A171" s="5">
        <v>117</v>
      </c>
      <c r="B171" s="66" t="s">
        <v>1411</v>
      </c>
      <c r="C171" s="66" t="s">
        <v>40</v>
      </c>
      <c r="D171" s="34">
        <f>VLOOKUP(B171,label!A:G,3,FALSE)</f>
        <v>4</v>
      </c>
      <c r="E171" s="45" t="str">
        <f xml:space="preserve">  VLOOKUP(B171,label!A:E,5,FALSE)</f>
        <v>detailComment</v>
      </c>
      <c r="F171" s="38" t="s">
        <v>4484</v>
      </c>
      <c r="G171" s="33" t="s">
        <v>2241</v>
      </c>
      <c r="H171" s="98" t="str">
        <f>VLOOKUP(G171,'EN mapping'!B:F,5,FALSE)</f>
        <v>Invoice line note</v>
      </c>
      <c r="I171" s="88" t="str">
        <f>VLOOKUP(G171,'EN mapping'!B:D,3,FALSE)</f>
        <v>0..1</v>
      </c>
      <c r="J171" s="37" t="str">
        <f t="shared" si="15"/>
        <v>corG-4</v>
      </c>
      <c r="K171" s="36" t="str">
        <f t="shared" si="16"/>
        <v>corG-5</v>
      </c>
      <c r="L171" s="36" t="str">
        <f t="shared" si="17"/>
        <v>cor-85</v>
      </c>
      <c r="M171" s="37" t="str">
        <f t="shared" si="18"/>
        <v/>
      </c>
      <c r="N171" s="36" t="str">
        <f t="shared" si="19"/>
        <v/>
      </c>
      <c r="O171" s="65" t="s">
        <v>1961</v>
      </c>
      <c r="P171" s="65" t="s">
        <v>2242</v>
      </c>
      <c r="Q171" s="5" t="str">
        <f>VLOOKUP(B171,label!A:G,6,FALSE)</f>
        <v>detailCommentItemType</v>
      </c>
      <c r="R171" s="65" t="s">
        <v>1938</v>
      </c>
      <c r="S171" s="5" t="str">
        <f>VLOOKUP(B171,label!A:G,5,FALSE)</f>
        <v>detailComment</v>
      </c>
    </row>
    <row r="172" spans="1:19" ht="19" customHeight="1">
      <c r="A172" s="5">
        <v>118</v>
      </c>
      <c r="B172" s="66" t="s">
        <v>1415</v>
      </c>
      <c r="C172" s="66" t="s">
        <v>40</v>
      </c>
      <c r="D172" s="34">
        <f>VLOOKUP(B172,label!A:G,3,FALSE)</f>
        <v>4</v>
      </c>
      <c r="E172" s="45" t="str">
        <f xml:space="preserve">  VLOOKUP(B172,label!A:E,5,FALSE)</f>
        <v>shipReceivedDate</v>
      </c>
      <c r="F172" s="38" t="s">
        <v>4485</v>
      </c>
      <c r="G172" s="33" t="s">
        <v>2100</v>
      </c>
      <c r="H172" s="98" t="str">
        <f>VLOOKUP(G172,'EN mapping'!B:F,5,FALSE)</f>
        <v>Actual delivery date</v>
      </c>
      <c r="I172" s="88" t="str">
        <f>VLOOKUP(G172,'EN mapping'!B:D,3,FALSE)</f>
        <v>0..1</v>
      </c>
      <c r="J172" s="37" t="str">
        <f t="shared" si="15"/>
        <v>corG-4</v>
      </c>
      <c r="K172" s="36" t="str">
        <f t="shared" si="16"/>
        <v>corG-5</v>
      </c>
      <c r="L172" s="36" t="str">
        <f t="shared" si="17"/>
        <v>cor-89</v>
      </c>
      <c r="M172" s="37" t="str">
        <f t="shared" si="18"/>
        <v/>
      </c>
      <c r="N172" s="36" t="str">
        <f t="shared" si="19"/>
        <v/>
      </c>
      <c r="O172" s="65" t="s">
        <v>1961</v>
      </c>
      <c r="P172" s="65" t="s">
        <v>2101</v>
      </c>
      <c r="Q172" s="5" t="str">
        <f>VLOOKUP(B172,label!A:G,6,FALSE)</f>
        <v>shipReceivedDateItemType</v>
      </c>
      <c r="R172" s="65" t="s">
        <v>1921</v>
      </c>
      <c r="S172" s="5" t="str">
        <f>VLOOKUP(B172,label!A:G,5,FALSE)</f>
        <v>shipReceivedDate</v>
      </c>
    </row>
    <row r="173" spans="1:19" ht="19" customHeight="1">
      <c r="A173" s="5">
        <v>119</v>
      </c>
      <c r="B173" s="66" t="s">
        <v>1416</v>
      </c>
      <c r="C173" s="66" t="s">
        <v>40</v>
      </c>
      <c r="D173" s="34">
        <f>VLOOKUP(B173,label!A:G,3,FALSE)</f>
        <v>4</v>
      </c>
      <c r="E173" s="45" t="str">
        <f xml:space="preserve">  VLOOKUP(B173,label!A:E,5,FALSE)</f>
        <v>maturityDate</v>
      </c>
      <c r="F173" s="38" t="s">
        <v>4486</v>
      </c>
      <c r="G173" s="67" t="s">
        <v>1935</v>
      </c>
      <c r="H173" s="98" t="str">
        <f>VLOOKUP(G173,'EN mapping'!B:F,5,FALSE)</f>
        <v>Payment due date</v>
      </c>
      <c r="I173" s="88" t="str">
        <f>VLOOKUP(G173,'EN mapping'!B:D,3,FALSE)</f>
        <v>0..1</v>
      </c>
      <c r="J173" s="37" t="str">
        <f t="shared" si="15"/>
        <v>corG-4</v>
      </c>
      <c r="K173" s="36" t="str">
        <f t="shared" si="16"/>
        <v>corG-5</v>
      </c>
      <c r="L173" s="36" t="str">
        <f t="shared" si="17"/>
        <v>cor-90</v>
      </c>
      <c r="M173" s="37" t="str">
        <f t="shared" si="18"/>
        <v/>
      </c>
      <c r="N173" s="36" t="str">
        <f t="shared" si="19"/>
        <v/>
      </c>
      <c r="O173" s="65" t="s">
        <v>1916</v>
      </c>
      <c r="P173" s="65" t="s">
        <v>1936</v>
      </c>
      <c r="Q173" s="5" t="str">
        <f>VLOOKUP(B173,label!A:G,6,FALSE)</f>
        <v>maturityDateItemType</v>
      </c>
      <c r="R173" s="65" t="s">
        <v>1921</v>
      </c>
      <c r="S173" s="5" t="str">
        <f>VLOOKUP(B173,label!A:G,5,FALSE)</f>
        <v>maturityDate</v>
      </c>
    </row>
    <row r="174" spans="1:19" ht="19" customHeight="1">
      <c r="A174" s="5">
        <v>120</v>
      </c>
      <c r="B174" s="66" t="s">
        <v>1417</v>
      </c>
      <c r="C174" s="66" t="s">
        <v>40</v>
      </c>
      <c r="D174" s="34">
        <f>VLOOKUP(B174,label!A:G,3,FALSE)</f>
        <v>4</v>
      </c>
      <c r="E174" s="45" t="str">
        <f xml:space="preserve">  VLOOKUP(B174,label!A:E,5,FALSE)</f>
        <v>terms</v>
      </c>
      <c r="F174" s="38" t="s">
        <v>4487</v>
      </c>
      <c r="G174" s="33" t="s">
        <v>1955</v>
      </c>
      <c r="H174" s="98" t="str">
        <f>VLOOKUP(G174,'EN mapping'!B:F,5,FALSE)</f>
        <v>Payment terms</v>
      </c>
      <c r="I174" s="88" t="str">
        <f>VLOOKUP(G174,'EN mapping'!B:D,3,FALSE)</f>
        <v>0..1</v>
      </c>
      <c r="J174" s="37" t="str">
        <f t="shared" si="15"/>
        <v>corG-4</v>
      </c>
      <c r="K174" s="36" t="str">
        <f t="shared" si="16"/>
        <v>corG-5</v>
      </c>
      <c r="L174" s="36" t="str">
        <f t="shared" si="17"/>
        <v>cor-91</v>
      </c>
      <c r="M174" s="37" t="str">
        <f t="shared" si="18"/>
        <v/>
      </c>
      <c r="N174" s="36" t="str">
        <f t="shared" si="19"/>
        <v/>
      </c>
      <c r="O174" s="65" t="s">
        <v>1916</v>
      </c>
      <c r="P174" s="65" t="s">
        <v>1956</v>
      </c>
      <c r="Q174" s="5" t="str">
        <f>VLOOKUP(B174,label!A:G,6,FALSE)</f>
        <v>termsItemType</v>
      </c>
      <c r="R174" s="65" t="s">
        <v>1938</v>
      </c>
      <c r="S174" s="5" t="str">
        <f>VLOOKUP(B174,label!A:G,5,FALSE)</f>
        <v>terms</v>
      </c>
    </row>
    <row r="175" spans="1:19" ht="19" customHeight="1">
      <c r="A175" s="5">
        <v>121</v>
      </c>
      <c r="B175" s="66" t="s">
        <v>4704</v>
      </c>
      <c r="C175" s="66" t="s">
        <v>834</v>
      </c>
      <c r="D175" s="34">
        <v>4</v>
      </c>
      <c r="E175" s="45" t="str">
        <f xml:space="preserve">  VLOOKUP(B175,label!A:E,5,FALSE)</f>
        <v>priceDetails</v>
      </c>
      <c r="F175" s="38" t="s">
        <v>4488</v>
      </c>
      <c r="G175" s="68" t="s">
        <v>2287</v>
      </c>
      <c r="H175" s="98" t="str">
        <f>VLOOKUP(G175,'EN mapping'!B:F,5,FALSE)</f>
        <v>PRICE DETAILS</v>
      </c>
      <c r="I175" s="88" t="str">
        <f>VLOOKUP(G175,'EN mapping'!B:D,3,FALSE)</f>
        <v>1..1</v>
      </c>
      <c r="J175" s="37" t="str">
        <f t="shared" si="15"/>
        <v>corG-4</v>
      </c>
      <c r="K175" s="36" t="str">
        <f t="shared" si="16"/>
        <v>corG-5</v>
      </c>
      <c r="L175" s="36" t="str">
        <f t="shared" si="17"/>
        <v>cenG-29</v>
      </c>
      <c r="M175" s="37" t="str">
        <f t="shared" si="18"/>
        <v/>
      </c>
      <c r="N175" s="36" t="str">
        <f t="shared" si="19"/>
        <v/>
      </c>
      <c r="O175" s="65" t="s">
        <v>1961</v>
      </c>
      <c r="P175" s="69" t="s">
        <v>2288</v>
      </c>
      <c r="Q175" s="5" t="str">
        <f>VLOOKUP(B175,label!A:G,6,FALSE)</f>
        <v/>
      </c>
      <c r="R175" s="69"/>
      <c r="S175" s="5" t="str">
        <f>VLOOKUP(B175,label!A:G,5,FALSE)</f>
        <v>priceDetails</v>
      </c>
    </row>
    <row r="176" spans="1:19" ht="19" customHeight="1">
      <c r="A176" s="5">
        <v>122</v>
      </c>
      <c r="B176" s="66" t="s">
        <v>3713</v>
      </c>
      <c r="C176" s="66" t="s">
        <v>40</v>
      </c>
      <c r="D176" s="34">
        <v>5</v>
      </c>
      <c r="E176" s="46" t="str">
        <f xml:space="preserve">  VLOOKUP(B176,label!A:E,5,FALSE)</f>
        <v>itemNetPrice</v>
      </c>
      <c r="F176" s="38" t="s">
        <v>4498</v>
      </c>
      <c r="G176" s="33" t="s">
        <v>2289</v>
      </c>
      <c r="H176" s="98" t="str">
        <f>VLOOKUP(G176,'EN mapping'!B:F,5,FALSE)</f>
        <v>Item net price</v>
      </c>
      <c r="I176" s="88" t="str">
        <f>VLOOKUP(G176,'EN mapping'!B:D,3,FALSE)</f>
        <v>1..1</v>
      </c>
      <c r="J176" s="37" t="str">
        <f t="shared" si="15"/>
        <v>corG-4</v>
      </c>
      <c r="K176" s="36" t="str">
        <f t="shared" si="16"/>
        <v>corG-5</v>
      </c>
      <c r="L176" s="36" t="str">
        <f t="shared" si="17"/>
        <v>cenG-29</v>
      </c>
      <c r="M176" s="37" t="str">
        <f t="shared" si="18"/>
        <v>cen-146</v>
      </c>
      <c r="N176" s="36" t="str">
        <f t="shared" si="19"/>
        <v/>
      </c>
      <c r="O176" s="65" t="s">
        <v>2000</v>
      </c>
      <c r="P176" s="65" t="s">
        <v>2291</v>
      </c>
      <c r="Q176" s="5" t="str">
        <f>VLOOKUP(B176,label!A:G,6,FALSE)</f>
        <v>unitPriceAmountItemType</v>
      </c>
      <c r="R176" s="65" t="s">
        <v>2290</v>
      </c>
      <c r="S176" s="5" t="str">
        <f>VLOOKUP(B176,label!A:G,5,FALSE)</f>
        <v>itemNetPrice</v>
      </c>
    </row>
    <row r="177" spans="1:19" ht="19" customHeight="1">
      <c r="A177" s="5">
        <v>123</v>
      </c>
      <c r="B177" s="66" t="s">
        <v>3714</v>
      </c>
      <c r="C177" s="66" t="s">
        <v>40</v>
      </c>
      <c r="D177" s="34">
        <v>5</v>
      </c>
      <c r="E177" s="46" t="str">
        <f xml:space="preserve">  VLOOKUP(B177,label!A:E,5,FALSE)</f>
        <v>itemPriceDiscount</v>
      </c>
      <c r="F177" s="38" t="s">
        <v>4499</v>
      </c>
      <c r="G177" s="33" t="s">
        <v>2292</v>
      </c>
      <c r="H177" s="98" t="str">
        <f>VLOOKUP(G177,'EN mapping'!B:F,5,FALSE)</f>
        <v>Item price discount</v>
      </c>
      <c r="I177" s="88" t="str">
        <f>VLOOKUP(G177,'EN mapping'!B:D,3,FALSE)</f>
        <v>0..1</v>
      </c>
      <c r="J177" s="37" t="str">
        <f t="shared" si="15"/>
        <v>corG-4</v>
      </c>
      <c r="K177" s="36" t="str">
        <f t="shared" si="16"/>
        <v>corG-5</v>
      </c>
      <c r="L177" s="36" t="str">
        <f t="shared" si="17"/>
        <v>cenG-29</v>
      </c>
      <c r="M177" s="37" t="str">
        <f t="shared" si="18"/>
        <v>cen-147</v>
      </c>
      <c r="N177" s="36" t="str">
        <f t="shared" si="19"/>
        <v/>
      </c>
      <c r="O177" s="65" t="s">
        <v>2000</v>
      </c>
      <c r="P177" s="65" t="s">
        <v>2293</v>
      </c>
      <c r="Q177" s="5" t="str">
        <f>VLOOKUP(B177,label!A:G,6,FALSE)</f>
        <v>unitPriceAmountItemType</v>
      </c>
      <c r="R177" s="65" t="s">
        <v>2290</v>
      </c>
      <c r="S177" s="5" t="str">
        <f>VLOOKUP(B177,label!A:G,5,FALSE)</f>
        <v>itemPriceDiscount</v>
      </c>
    </row>
    <row r="178" spans="1:19" ht="19" customHeight="1">
      <c r="A178" s="5">
        <v>124</v>
      </c>
      <c r="B178" s="66" t="s">
        <v>3715</v>
      </c>
      <c r="C178" s="66" t="s">
        <v>40</v>
      </c>
      <c r="D178" s="34">
        <v>5</v>
      </c>
      <c r="E178" s="46" t="str">
        <f xml:space="preserve">  VLOOKUP(B178,label!A:E,5,FALSE)</f>
        <v>itemGrossPrice</v>
      </c>
      <c r="F178" s="38" t="s">
        <v>4500</v>
      </c>
      <c r="G178" s="33" t="s">
        <v>2294</v>
      </c>
      <c r="H178" s="98" t="str">
        <f>VLOOKUP(G178,'EN mapping'!B:F,5,FALSE)</f>
        <v>Item gross price</v>
      </c>
      <c r="I178" s="88" t="str">
        <f>VLOOKUP(G178,'EN mapping'!B:D,3,FALSE)</f>
        <v>0..1</v>
      </c>
      <c r="J178" s="37" t="str">
        <f t="shared" si="15"/>
        <v>corG-4</v>
      </c>
      <c r="K178" s="36" t="str">
        <f t="shared" si="16"/>
        <v>corG-5</v>
      </c>
      <c r="L178" s="36" t="str">
        <f t="shared" si="17"/>
        <v>cenG-29</v>
      </c>
      <c r="M178" s="37" t="str">
        <f t="shared" si="18"/>
        <v>cen-148</v>
      </c>
      <c r="N178" s="36" t="str">
        <f t="shared" si="19"/>
        <v/>
      </c>
      <c r="O178" s="65" t="s">
        <v>2000</v>
      </c>
      <c r="P178" s="65" t="s">
        <v>2295</v>
      </c>
      <c r="Q178" s="5" t="str">
        <f>VLOOKUP(B178,label!A:G,6,FALSE)</f>
        <v>unitPriceAmountItemType</v>
      </c>
      <c r="R178" s="65" t="s">
        <v>2290</v>
      </c>
      <c r="S178" s="5" t="str">
        <f>VLOOKUP(B178,label!A:G,5,FALSE)</f>
        <v>itemGrossPrice</v>
      </c>
    </row>
    <row r="179" spans="1:19" ht="19" customHeight="1">
      <c r="A179" s="5">
        <v>125</v>
      </c>
      <c r="B179" s="66" t="s">
        <v>4705</v>
      </c>
      <c r="C179" s="66" t="s">
        <v>1426</v>
      </c>
      <c r="D179" s="34">
        <v>5</v>
      </c>
      <c r="E179" s="46" t="str">
        <f xml:space="preserve">  VLOOKUP(B179,label!A:E,5,FALSE)</f>
        <v>itemPriceBaseQuantity</v>
      </c>
      <c r="F179" s="38" t="s">
        <v>4492</v>
      </c>
      <c r="G179" s="33" t="s">
        <v>2296</v>
      </c>
      <c r="H179" s="98" t="str">
        <f>VLOOKUP(G179,'EN mapping'!B:F,5,FALSE)</f>
        <v>Item price base quantity</v>
      </c>
      <c r="I179" s="88" t="str">
        <f>VLOOKUP(G179,'EN mapping'!B:D,3,FALSE)</f>
        <v>0..1</v>
      </c>
      <c r="J179" s="37" t="str">
        <f t="shared" si="15"/>
        <v>corG-4</v>
      </c>
      <c r="K179" s="36" t="str">
        <f t="shared" si="16"/>
        <v>corG-5</v>
      </c>
      <c r="L179" s="36" t="str">
        <f t="shared" si="17"/>
        <v>cenG-29</v>
      </c>
      <c r="M179" s="37" t="str">
        <f t="shared" si="18"/>
        <v>cen-149</v>
      </c>
      <c r="N179" s="36" t="str">
        <f t="shared" si="19"/>
        <v/>
      </c>
      <c r="O179" s="65" t="s">
        <v>2000</v>
      </c>
      <c r="P179" s="65" t="s">
        <v>2297</v>
      </c>
      <c r="Q179" s="5" t="str">
        <f>VLOOKUP(B179,label!A:G,6,FALSE)</f>
        <v>quantityItemType</v>
      </c>
      <c r="R179" s="65" t="s">
        <v>2247</v>
      </c>
      <c r="S179" s="5" t="str">
        <f>VLOOKUP(B179,label!A:G,5,FALSE)</f>
        <v>itemPriceBaseQuantity</v>
      </c>
    </row>
    <row r="180" spans="1:19" ht="19" customHeight="1">
      <c r="A180" s="5">
        <v>126</v>
      </c>
      <c r="B180" s="66" t="s">
        <v>4706</v>
      </c>
      <c r="C180" s="66" t="s">
        <v>1428</v>
      </c>
      <c r="D180" s="34">
        <v>5</v>
      </c>
      <c r="E180" s="46" t="str">
        <f xml:space="preserve">  VLOOKUP(B180,label!A:E,5,FALSE)</f>
        <v>itemPriceBaseQuantityUnitOfMeasureCode</v>
      </c>
      <c r="F180" s="38" t="s">
        <v>4497</v>
      </c>
      <c r="G180" s="33" t="s">
        <v>2298</v>
      </c>
      <c r="H180" s="98" t="str">
        <f>VLOOKUP(G180,'EN mapping'!B:F,5,FALSE)</f>
        <v>Item price base quantity unit of measure code</v>
      </c>
      <c r="I180" s="88" t="str">
        <f>VLOOKUP(G180,'EN mapping'!B:D,3,FALSE)</f>
        <v>0..1</v>
      </c>
      <c r="J180" s="37" t="str">
        <f t="shared" si="15"/>
        <v>corG-4</v>
      </c>
      <c r="K180" s="36" t="str">
        <f t="shared" si="16"/>
        <v>corG-5</v>
      </c>
      <c r="L180" s="36" t="str">
        <f t="shared" si="17"/>
        <v>cenG-29</v>
      </c>
      <c r="M180" s="37" t="str">
        <f t="shared" si="18"/>
        <v>cen-150</v>
      </c>
      <c r="N180" s="36" t="str">
        <f t="shared" si="19"/>
        <v/>
      </c>
      <c r="O180" s="65" t="s">
        <v>2000</v>
      </c>
      <c r="P180" s="65" t="s">
        <v>2299</v>
      </c>
      <c r="Q180" s="5" t="str">
        <f>VLOOKUP(B180,label!A:G,6,FALSE)</f>
        <v>codeItemType</v>
      </c>
      <c r="R180" s="65" t="s">
        <v>1924</v>
      </c>
      <c r="S180" s="5" t="str">
        <f>VLOOKUP(B180,label!A:G,5,FALSE)</f>
        <v>itemPriceBaseQuantityUnitOfMeasureCode</v>
      </c>
    </row>
    <row r="181" spans="1:19" ht="19" customHeight="1">
      <c r="A181" s="5">
        <v>127</v>
      </c>
      <c r="B181" s="66" t="s">
        <v>4707</v>
      </c>
      <c r="C181" s="66" t="s">
        <v>834</v>
      </c>
      <c r="D181" s="34">
        <v>4</v>
      </c>
      <c r="E181" s="45" t="str">
        <f xml:space="preserve">  VLOOKUP(B181,label!A:E,5,FALSE)</f>
        <v>itemInformation</v>
      </c>
      <c r="F181" s="38" t="s">
        <v>4488</v>
      </c>
      <c r="G181" s="68" t="s">
        <v>2307</v>
      </c>
      <c r="H181" s="98" t="str">
        <f>VLOOKUP(G181,'EN mapping'!B:F,5,FALSE)</f>
        <v>ITEM INFORMATION</v>
      </c>
      <c r="I181" s="88" t="str">
        <f>VLOOKUP(G181,'EN mapping'!B:D,3,FALSE)</f>
        <v>1..1</v>
      </c>
      <c r="J181" s="37" t="str">
        <f t="shared" si="15"/>
        <v>corG-4</v>
      </c>
      <c r="K181" s="36" t="str">
        <f t="shared" si="16"/>
        <v>corG-5</v>
      </c>
      <c r="L181" s="36" t="str">
        <f t="shared" si="17"/>
        <v>cenG-31</v>
      </c>
      <c r="M181" s="37" t="str">
        <f t="shared" si="18"/>
        <v/>
      </c>
      <c r="N181" s="36" t="str">
        <f t="shared" si="19"/>
        <v/>
      </c>
      <c r="O181" s="65" t="s">
        <v>1961</v>
      </c>
      <c r="P181" s="69" t="s">
        <v>2308</v>
      </c>
      <c r="Q181" s="5" t="str">
        <f>VLOOKUP(B181,label!A:G,6,FALSE)</f>
        <v/>
      </c>
      <c r="R181" s="69"/>
      <c r="S181" s="5" t="str">
        <f>VLOOKUP(B181,label!A:G,5,FALSE)</f>
        <v>itemInformation</v>
      </c>
    </row>
    <row r="182" spans="1:19" ht="19" customHeight="1">
      <c r="A182" s="5">
        <v>128</v>
      </c>
      <c r="B182" s="66" t="s">
        <v>1425</v>
      </c>
      <c r="C182" s="66" t="s">
        <v>40</v>
      </c>
      <c r="D182" s="34">
        <f>VLOOKUP(B182,label!A:G,3,FALSE)</f>
        <v>5</v>
      </c>
      <c r="E182" s="46" t="str">
        <f xml:space="preserve">  VLOOKUP(B182,label!A:E,5,FALSE)</f>
        <v>measurableDescription</v>
      </c>
      <c r="F182" s="38" t="s">
        <v>4491</v>
      </c>
      <c r="G182" s="33" t="s">
        <v>2309</v>
      </c>
      <c r="H182" s="98" t="str">
        <f>VLOOKUP(G182,'EN mapping'!B:F,5,FALSE)</f>
        <v>Item name</v>
      </c>
      <c r="I182" s="88" t="str">
        <f>VLOOKUP(G182,'EN mapping'!B:D,3,FALSE)</f>
        <v>1..1</v>
      </c>
      <c r="J182" s="37" t="str">
        <f t="shared" si="15"/>
        <v>corG-4</v>
      </c>
      <c r="K182" s="36" t="str">
        <f t="shared" si="16"/>
        <v>corG-5</v>
      </c>
      <c r="L182" s="36" t="str">
        <f t="shared" si="17"/>
        <v>cenG-31</v>
      </c>
      <c r="M182" s="37" t="str">
        <f t="shared" si="18"/>
        <v>bus-143</v>
      </c>
      <c r="N182" s="36" t="str">
        <f t="shared" si="19"/>
        <v/>
      </c>
      <c r="O182" s="65" t="s">
        <v>2000</v>
      </c>
      <c r="P182" s="65" t="s">
        <v>2310</v>
      </c>
      <c r="Q182" s="5" t="str">
        <f>VLOOKUP(B182,label!A:G,6,FALSE)</f>
        <v>measurableDescriptionItemType</v>
      </c>
      <c r="R182" s="65" t="s">
        <v>1938</v>
      </c>
      <c r="S182" s="5" t="str">
        <f>VLOOKUP(B182,label!A:G,5,FALSE)</f>
        <v>measurableDescription</v>
      </c>
    </row>
    <row r="183" spans="1:19" ht="19" customHeight="1">
      <c r="A183" s="5">
        <v>129</v>
      </c>
      <c r="B183" s="66" t="s">
        <v>4607</v>
      </c>
      <c r="C183" s="66" t="s">
        <v>40</v>
      </c>
      <c r="D183" s="34">
        <f>VLOOKUP(B183,label!A:G,3,FALSE)</f>
        <v>6</v>
      </c>
      <c r="E183" s="52" t="str">
        <f xml:space="preserve">  VLOOKUP(B183,label!A:E,5,FALSE)</f>
        <v>itemSeller'SIdentifier</v>
      </c>
      <c r="F183" s="38" t="s">
        <v>4494</v>
      </c>
      <c r="G183" s="33" t="s">
        <v>2313</v>
      </c>
      <c r="H183" s="98" t="str">
        <f>VLOOKUP(G183,'EN mapping'!B:F,5,FALSE)</f>
        <v>Item Seller's identifier</v>
      </c>
      <c r="I183" s="88" t="str">
        <f>VLOOKUP(G183,'EN mapping'!B:D,3,FALSE)</f>
        <v>0..1</v>
      </c>
      <c r="J183" s="37" t="str">
        <f t="shared" si="15"/>
        <v>corG-4</v>
      </c>
      <c r="K183" s="36" t="str">
        <f t="shared" si="16"/>
        <v>corG-5</v>
      </c>
      <c r="L183" s="36" t="str">
        <f t="shared" si="17"/>
        <v>cenG-31</v>
      </c>
      <c r="M183" s="37" t="str">
        <f t="shared" si="18"/>
        <v>bus-143</v>
      </c>
      <c r="N183" s="36" t="str">
        <f t="shared" si="19"/>
        <v>cen-155</v>
      </c>
      <c r="O183" s="65" t="s">
        <v>2000</v>
      </c>
      <c r="P183" s="65" t="s">
        <v>2314</v>
      </c>
      <c r="Q183" s="5" t="str">
        <f>VLOOKUP(B183,label!A:G,6,FALSE)</f>
        <v>identifierItemType</v>
      </c>
      <c r="R183" s="65" t="s">
        <v>1918</v>
      </c>
      <c r="S183" s="5" t="str">
        <f>VLOOKUP(B183,label!A:G,5,FALSE)</f>
        <v>itemSeller'SIdentifier</v>
      </c>
    </row>
    <row r="184" spans="1:19" ht="19" customHeight="1">
      <c r="A184" s="5">
        <v>130</v>
      </c>
      <c r="B184" s="66" t="s">
        <v>4608</v>
      </c>
      <c r="C184" s="66" t="s">
        <v>40</v>
      </c>
      <c r="D184" s="34">
        <f>VLOOKUP(B184,label!A:G,3,FALSE)</f>
        <v>6</v>
      </c>
      <c r="E184" s="52" t="str">
        <f xml:space="preserve">  VLOOKUP(B184,label!A:E,5,FALSE)</f>
        <v>itemBuyer'SIdentifier</v>
      </c>
      <c r="F184" s="38" t="s">
        <v>4495</v>
      </c>
      <c r="G184" s="33" t="s">
        <v>2315</v>
      </c>
      <c r="H184" s="98" t="str">
        <f>VLOOKUP(G184,'EN mapping'!B:F,5,FALSE)</f>
        <v>Item Buyer's identifier</v>
      </c>
      <c r="I184" s="88" t="str">
        <f>VLOOKUP(G184,'EN mapping'!B:D,3,FALSE)</f>
        <v>0..1</v>
      </c>
      <c r="J184" s="37" t="str">
        <f t="shared" si="15"/>
        <v>corG-4</v>
      </c>
      <c r="K184" s="36" t="str">
        <f t="shared" si="16"/>
        <v>corG-5</v>
      </c>
      <c r="L184" s="36" t="str">
        <f t="shared" si="17"/>
        <v>cenG-31</v>
      </c>
      <c r="M184" s="37" t="str">
        <f t="shared" si="18"/>
        <v>bus-143</v>
      </c>
      <c r="N184" s="36" t="str">
        <f t="shared" si="19"/>
        <v>cen-156</v>
      </c>
      <c r="O184" s="65" t="s">
        <v>2000</v>
      </c>
      <c r="P184" s="65" t="s">
        <v>2316</v>
      </c>
      <c r="Q184" s="5" t="str">
        <f>VLOOKUP(B184,label!A:G,6,FALSE)</f>
        <v>identifierItemType</v>
      </c>
      <c r="R184" s="65" t="s">
        <v>1918</v>
      </c>
      <c r="S184" s="5" t="str">
        <f>VLOOKUP(B184,label!A:G,5,FALSE)</f>
        <v>itemBuyer'SIdentifier</v>
      </c>
    </row>
    <row r="185" spans="1:19" ht="19" customHeight="1">
      <c r="A185" s="5">
        <v>131</v>
      </c>
      <c r="B185" s="66" t="s">
        <v>1421</v>
      </c>
      <c r="C185" s="66" t="s">
        <v>40</v>
      </c>
      <c r="D185" s="34">
        <f>VLOOKUP(B185,label!A:G,3,FALSE)</f>
        <v>5</v>
      </c>
      <c r="E185" s="46" t="str">
        <f xml:space="preserve">  VLOOKUP(B185,label!A:E,5,FALSE)</f>
        <v>measurableID</v>
      </c>
      <c r="F185" s="38" t="s">
        <v>4489</v>
      </c>
      <c r="G185" s="33" t="s">
        <v>2317</v>
      </c>
      <c r="H185" s="98" t="str">
        <f>VLOOKUP(G185,'EN mapping'!B:F,5,FALSE)</f>
        <v>Item standard identifier</v>
      </c>
      <c r="I185" s="88" t="str">
        <f>VLOOKUP(G185,'EN mapping'!B:D,3,FALSE)</f>
        <v>0..1</v>
      </c>
      <c r="J185" s="37" t="str">
        <f t="shared" si="15"/>
        <v>corG-4</v>
      </c>
      <c r="K185" s="36" t="str">
        <f t="shared" si="16"/>
        <v>corG-5</v>
      </c>
      <c r="L185" s="36" t="str">
        <f t="shared" si="17"/>
        <v>cenG-31</v>
      </c>
      <c r="M185" s="37" t="str">
        <f t="shared" si="18"/>
        <v>bus-139</v>
      </c>
      <c r="N185" s="36" t="str">
        <f t="shared" si="19"/>
        <v/>
      </c>
      <c r="O185" s="65" t="s">
        <v>2000</v>
      </c>
      <c r="P185" s="65" t="s">
        <v>2318</v>
      </c>
      <c r="Q185" s="5" t="str">
        <f>VLOOKUP(B185,label!A:G,6,FALSE)</f>
        <v>measurableIDItemType</v>
      </c>
      <c r="R185" s="65" t="s">
        <v>1918</v>
      </c>
      <c r="S185" s="5" t="str">
        <f>VLOOKUP(B185,label!A:G,5,FALSE)</f>
        <v>measurableID</v>
      </c>
    </row>
    <row r="186" spans="1:19" ht="19" customHeight="1">
      <c r="A186" s="5">
        <v>132</v>
      </c>
      <c r="B186" s="66" t="s">
        <v>1422</v>
      </c>
      <c r="C186" s="66" t="s">
        <v>40</v>
      </c>
      <c r="D186" s="34">
        <f>VLOOKUP(B186,label!A:G,3,FALSE)</f>
        <v>5</v>
      </c>
      <c r="E186" s="46" t="str">
        <f xml:space="preserve">  VLOOKUP(B186,label!A:E,5,FALSE)</f>
        <v>measurableIDSchema</v>
      </c>
      <c r="F186" s="38" t="s">
        <v>4490</v>
      </c>
      <c r="G186" s="33" t="s">
        <v>2319</v>
      </c>
      <c r="H186" s="98" t="str">
        <f>VLOOKUP(G186,'EN mapping'!B:F,5,FALSE)</f>
        <v>Scheme identifier</v>
      </c>
      <c r="I186" s="88" t="str">
        <f>VLOOKUP(G186,'EN mapping'!B:D,3,FALSE)</f>
        <v>1..1</v>
      </c>
      <c r="J186" s="37" t="str">
        <f t="shared" si="15"/>
        <v>corG-4</v>
      </c>
      <c r="K186" s="36" t="str">
        <f t="shared" si="16"/>
        <v>corG-5</v>
      </c>
      <c r="L186" s="36" t="str">
        <f t="shared" si="17"/>
        <v>cenG-31</v>
      </c>
      <c r="M186" s="37" t="str">
        <f t="shared" si="18"/>
        <v>bus-140</v>
      </c>
      <c r="N186" s="36" t="str">
        <f t="shared" si="19"/>
        <v/>
      </c>
      <c r="O186" s="65" t="s">
        <v>2000</v>
      </c>
      <c r="P186" s="65" t="s">
        <v>1952</v>
      </c>
      <c r="Q186" s="5" t="str">
        <f>VLOOKUP(B186,label!A:G,6,FALSE)</f>
        <v>measurableIDSchemaItemType</v>
      </c>
      <c r="R186" s="65"/>
      <c r="S186" s="5" t="str">
        <f>VLOOKUP(B186,label!A:G,5,FALSE)</f>
        <v>measurableIDSchema</v>
      </c>
    </row>
    <row r="187" spans="1:19" ht="19" customHeight="1">
      <c r="A187" s="5">
        <v>133</v>
      </c>
      <c r="B187" s="66" t="s">
        <v>4708</v>
      </c>
      <c r="C187" s="66" t="s">
        <v>1426</v>
      </c>
      <c r="D187" s="34">
        <v>5</v>
      </c>
      <c r="E187" s="46" t="str">
        <f xml:space="preserve">  VLOOKUP(B187,label!A:E,5,FALSE)</f>
        <v>invoicedQuantity</v>
      </c>
      <c r="F187" s="38" t="s">
        <v>4492</v>
      </c>
      <c r="G187" s="33" t="s">
        <v>2246</v>
      </c>
      <c r="H187" s="98" t="str">
        <f>VLOOKUP(G187,'EN mapping'!B:F,5,FALSE)</f>
        <v>Invoiced quantity</v>
      </c>
      <c r="I187" s="88" t="str">
        <f>VLOOKUP(G187,'EN mapping'!B:D,3,FALSE)</f>
        <v>1..1</v>
      </c>
      <c r="J187" s="37" t="str">
        <f t="shared" si="15"/>
        <v>corG-4</v>
      </c>
      <c r="K187" s="36" t="str">
        <f t="shared" si="16"/>
        <v>corG-5</v>
      </c>
      <c r="L187" s="36" t="str">
        <f t="shared" si="17"/>
        <v>cenG-31</v>
      </c>
      <c r="M187" s="37" t="str">
        <f t="shared" si="18"/>
        <v>cen-129</v>
      </c>
      <c r="N187" s="36" t="str">
        <f t="shared" si="19"/>
        <v/>
      </c>
      <c r="O187" s="65" t="s">
        <v>1961</v>
      </c>
      <c r="P187" s="65" t="s">
        <v>2248</v>
      </c>
      <c r="Q187" s="5" t="str">
        <f>VLOOKUP(B187,label!A:G,6,FALSE)</f>
        <v>quantityItemType</v>
      </c>
      <c r="R187" s="65" t="s">
        <v>2247</v>
      </c>
      <c r="S187" s="5" t="str">
        <f>VLOOKUP(B187,label!A:G,5,FALSE)</f>
        <v>invoicedQuantity</v>
      </c>
    </row>
    <row r="188" spans="1:19" ht="19" customHeight="1">
      <c r="A188" s="5">
        <v>134</v>
      </c>
      <c r="B188" s="66" t="s">
        <v>1427</v>
      </c>
      <c r="C188" s="66" t="s">
        <v>40</v>
      </c>
      <c r="D188" s="34">
        <f>VLOOKUP(B188,label!A:G,3,FALSE)</f>
        <v>5</v>
      </c>
      <c r="E188" s="46" t="str">
        <f xml:space="preserve">  VLOOKUP(B188,label!A:E,5,FALSE)</f>
        <v>measurableQualifier</v>
      </c>
      <c r="F188" s="38" t="s">
        <v>4493</v>
      </c>
      <c r="G188" s="33" t="s">
        <v>2320</v>
      </c>
      <c r="H188" s="98" t="str">
        <f>VLOOKUP(G188,'EN mapping'!B:F,5,FALSE)</f>
        <v>Item classification identifier</v>
      </c>
      <c r="I188" s="88" t="str">
        <f>VLOOKUP(G188,'EN mapping'!B:D,3,FALSE)</f>
        <v>0..n</v>
      </c>
      <c r="J188" s="37" t="str">
        <f t="shared" si="15"/>
        <v>corG-4</v>
      </c>
      <c r="K188" s="36" t="str">
        <f t="shared" si="16"/>
        <v>corG-5</v>
      </c>
      <c r="L188" s="36" t="str">
        <f t="shared" si="17"/>
        <v>cenG-31</v>
      </c>
      <c r="M188" s="37" t="str">
        <f t="shared" si="18"/>
        <v>bus-145</v>
      </c>
      <c r="N188" s="36" t="str">
        <f t="shared" si="19"/>
        <v/>
      </c>
      <c r="O188" s="65" t="s">
        <v>2000</v>
      </c>
      <c r="P188" s="65" t="s">
        <v>2321</v>
      </c>
      <c r="Q188" s="5" t="str">
        <f>VLOOKUP(B188,label!A:G,6,FALSE)</f>
        <v>measurableQualifierItemType</v>
      </c>
      <c r="R188" s="65" t="s">
        <v>1918</v>
      </c>
      <c r="S188" s="5" t="str">
        <f>VLOOKUP(B188,label!A:G,5,FALSE)</f>
        <v>measurableQualifier</v>
      </c>
    </row>
    <row r="189" spans="1:19" ht="19" customHeight="1">
      <c r="A189" s="5">
        <v>135</v>
      </c>
      <c r="B189" s="66" t="s">
        <v>4609</v>
      </c>
      <c r="C189" s="66" t="s">
        <v>1363</v>
      </c>
      <c r="D189" s="34">
        <f>VLOOKUP(B189,label!A:G,3,FALSE)</f>
        <v>6</v>
      </c>
      <c r="E189" s="52" t="str">
        <f xml:space="preserve">  VLOOKUP(B189,label!A:E,5,FALSE)</f>
        <v>itemCountryOfOrigin</v>
      </c>
      <c r="F189" s="38" t="s">
        <v>4496</v>
      </c>
      <c r="G189" s="33" t="s">
        <v>2325</v>
      </c>
      <c r="H189" s="98" t="str">
        <f>VLOOKUP(G189,'EN mapping'!B:F,5,FALSE)</f>
        <v>Item country of origin</v>
      </c>
      <c r="I189" s="88" t="str">
        <f>VLOOKUP(G189,'EN mapping'!B:D,3,FALSE)</f>
        <v>0..1</v>
      </c>
      <c r="J189" s="37" t="str">
        <f t="shared" si="15"/>
        <v>corG-4</v>
      </c>
      <c r="K189" s="36" t="str">
        <f t="shared" si="16"/>
        <v>corG-5</v>
      </c>
      <c r="L189" s="36" t="str">
        <f t="shared" si="17"/>
        <v>cenG-31</v>
      </c>
      <c r="M189" s="37" t="str">
        <f t="shared" si="18"/>
        <v>bus-145</v>
      </c>
      <c r="N189" s="36" t="str">
        <f t="shared" si="19"/>
        <v>cen-159</v>
      </c>
      <c r="O189" s="65" t="s">
        <v>2000</v>
      </c>
      <c r="P189" s="65" t="s">
        <v>2326</v>
      </c>
      <c r="Q189" s="5" t="str">
        <f>VLOOKUP(B189,label!A:G,6,FALSE)</f>
        <v>codeItemType</v>
      </c>
      <c r="R189" s="65" t="s">
        <v>1924</v>
      </c>
      <c r="S189" s="5" t="str">
        <f>VLOOKUP(B189,label!A:G,5,FALSE)</f>
        <v>itemCountryOfOrigin</v>
      </c>
    </row>
    <row r="190" spans="1:19" ht="19" customHeight="1">
      <c r="A190" s="5">
        <v>136</v>
      </c>
      <c r="B190" s="66" t="s">
        <v>4709</v>
      </c>
      <c r="C190" s="66" t="s">
        <v>1428</v>
      </c>
      <c r="D190" s="34">
        <v>5</v>
      </c>
      <c r="E190" s="46" t="str">
        <f xml:space="preserve">  VLOOKUP(B190,label!A:E,5,FALSE)</f>
        <v>invoicedQuantityUnitOfMeasureCode</v>
      </c>
      <c r="F190" s="38" t="s">
        <v>4497</v>
      </c>
      <c r="G190" s="33" t="s">
        <v>2249</v>
      </c>
      <c r="H190" s="98" t="str">
        <f>VLOOKUP(G190,'EN mapping'!B:F,5,FALSE)</f>
        <v>Invoiced quantity unit of measure code</v>
      </c>
      <c r="I190" s="88" t="str">
        <f>VLOOKUP(G190,'EN mapping'!B:D,3,FALSE)</f>
        <v>1..1</v>
      </c>
      <c r="J190" s="37" t="str">
        <f t="shared" si="15"/>
        <v>corG-4</v>
      </c>
      <c r="K190" s="36" t="str">
        <f t="shared" si="16"/>
        <v>corG-5</v>
      </c>
      <c r="L190" s="36" t="str">
        <f t="shared" si="17"/>
        <v>cenG-31</v>
      </c>
      <c r="M190" s="37" t="str">
        <f t="shared" si="18"/>
        <v>cen-130</v>
      </c>
      <c r="N190" s="36" t="str">
        <f t="shared" si="19"/>
        <v/>
      </c>
      <c r="O190" s="65" t="s">
        <v>1961</v>
      </c>
      <c r="P190" s="65" t="s">
        <v>2250</v>
      </c>
      <c r="Q190" s="5" t="str">
        <f>VLOOKUP(B190,label!A:G,6,FALSE)</f>
        <v>codeItemType</v>
      </c>
      <c r="R190" s="65" t="s">
        <v>1924</v>
      </c>
      <c r="S190" s="5" t="str">
        <f>VLOOKUP(B190,label!A:G,5,FALSE)</f>
        <v>invoicedQuantityUnitOfMeasureCode</v>
      </c>
    </row>
    <row r="191" spans="1:19" ht="19" customHeight="1">
      <c r="A191" s="5">
        <v>137</v>
      </c>
      <c r="B191" s="66" t="s">
        <v>3655</v>
      </c>
      <c r="C191" s="66" t="s">
        <v>40</v>
      </c>
      <c r="D191" s="34">
        <f>VLOOKUP(B191,label!A:G,3,FALSE)</f>
        <v>5</v>
      </c>
      <c r="E191" s="46" t="str">
        <f xml:space="preserve">  VLOOKUP(B191,label!A:E,5,FALSE)</f>
        <v>invoiceLinePeriod</v>
      </c>
      <c r="F191" s="38" t="s">
        <v>4471</v>
      </c>
      <c r="G191" s="68" t="s">
        <v>2257</v>
      </c>
      <c r="H191" s="98" t="str">
        <f>VLOOKUP(G191,'EN mapping'!B:F,5,FALSE)</f>
        <v>INVOICE LINE PERIOD</v>
      </c>
      <c r="I191" s="88" t="str">
        <f>VLOOKUP(G191,'EN mapping'!B:D,3,FALSE)</f>
        <v>0..1</v>
      </c>
      <c r="J191" s="37" t="str">
        <f t="shared" si="15"/>
        <v>corG-4</v>
      </c>
      <c r="K191" s="36" t="str">
        <f t="shared" si="16"/>
        <v>corG-5</v>
      </c>
      <c r="L191" s="36" t="str">
        <f t="shared" si="17"/>
        <v>cenG-31</v>
      </c>
      <c r="M191" s="37" t="str">
        <f t="shared" si="18"/>
        <v>cenG-26</v>
      </c>
      <c r="N191" s="36" t="str">
        <f t="shared" si="19"/>
        <v/>
      </c>
      <c r="O191" s="65" t="s">
        <v>1961</v>
      </c>
      <c r="P191" s="69" t="s">
        <v>2258</v>
      </c>
      <c r="Q191" s="5" t="str">
        <f>VLOOKUP(B191,label!A:G,6,FALSE)</f>
        <v/>
      </c>
      <c r="R191" s="69"/>
      <c r="S191" s="5" t="str">
        <f>VLOOKUP(B191,label!A:G,5,FALSE)</f>
        <v>invoiceLinePeriod</v>
      </c>
    </row>
    <row r="192" spans="1:19" ht="19" customHeight="1">
      <c r="A192" s="5">
        <v>138</v>
      </c>
      <c r="B192" s="66" t="s">
        <v>1430</v>
      </c>
      <c r="C192" s="66" t="s">
        <v>40</v>
      </c>
      <c r="D192" s="34">
        <f>VLOOKUP(B192,label!A:G,3,FALSE)</f>
        <v>5</v>
      </c>
      <c r="E192" s="46" t="str">
        <f xml:space="preserve">  VLOOKUP(B192,label!A:E,5,FALSE)</f>
        <v>measurableStartDateTime</v>
      </c>
      <c r="F192" s="38" t="s">
        <v>4542</v>
      </c>
      <c r="G192" s="33" t="s">
        <v>2259</v>
      </c>
      <c r="H192" s="98" t="str">
        <f>VLOOKUP(G192,'EN mapping'!B:F,5,FALSE)</f>
        <v>Invoice line period start date</v>
      </c>
      <c r="I192" s="88" t="str">
        <f>VLOOKUP(G192,'EN mapping'!B:D,3,FALSE)</f>
        <v>0..1</v>
      </c>
      <c r="J192" s="37" t="str">
        <f t="shared" si="15"/>
        <v>corG-4</v>
      </c>
      <c r="K192" s="36" t="str">
        <f t="shared" si="16"/>
        <v>corG-5</v>
      </c>
      <c r="L192" s="36" t="str">
        <f t="shared" si="17"/>
        <v>cenG-31</v>
      </c>
      <c r="M192" s="37" t="str">
        <f t="shared" si="18"/>
        <v>bus-148</v>
      </c>
      <c r="N192" s="36" t="str">
        <f t="shared" si="19"/>
        <v/>
      </c>
      <c r="O192" s="65" t="s">
        <v>2000</v>
      </c>
      <c r="P192" s="65" t="s">
        <v>2260</v>
      </c>
      <c r="Q192" s="5" t="str">
        <f>VLOOKUP(B192,label!A:G,6,FALSE)</f>
        <v>measurableStartDateTimeItemType</v>
      </c>
      <c r="R192" s="65" t="s">
        <v>1921</v>
      </c>
      <c r="S192" s="5" t="str">
        <f>VLOOKUP(B192,label!A:G,5,FALSE)</f>
        <v>measurableStartDateTime</v>
      </c>
    </row>
    <row r="193" spans="1:19" ht="19" customHeight="1">
      <c r="A193" s="5">
        <v>139</v>
      </c>
      <c r="B193" s="66" t="s">
        <v>1431</v>
      </c>
      <c r="C193" s="66" t="s">
        <v>40</v>
      </c>
      <c r="D193" s="34">
        <f>VLOOKUP(B193,label!A:G,3,FALSE)</f>
        <v>5</v>
      </c>
      <c r="E193" s="46" t="str">
        <f xml:space="preserve">  VLOOKUP(B193,label!A:E,5,FALSE)</f>
        <v>measurableEndDateTime</v>
      </c>
      <c r="F193" s="38" t="s">
        <v>4543</v>
      </c>
      <c r="G193" s="33" t="s">
        <v>2261</v>
      </c>
      <c r="H193" s="98" t="str">
        <f>VLOOKUP(G193,'EN mapping'!B:F,5,FALSE)</f>
        <v>Invoice line period end date</v>
      </c>
      <c r="I193" s="88" t="str">
        <f>VLOOKUP(G193,'EN mapping'!B:D,3,FALSE)</f>
        <v>0..1</v>
      </c>
      <c r="J193" s="37" t="str">
        <f t="shared" si="15"/>
        <v>corG-4</v>
      </c>
      <c r="K193" s="36" t="str">
        <f t="shared" si="16"/>
        <v>corG-5</v>
      </c>
      <c r="L193" s="36" t="str">
        <f t="shared" si="17"/>
        <v>cenG-31</v>
      </c>
      <c r="M193" s="37" t="str">
        <f t="shared" si="18"/>
        <v>bus-149</v>
      </c>
      <c r="N193" s="36" t="str">
        <f t="shared" si="19"/>
        <v/>
      </c>
      <c r="O193" s="65" t="s">
        <v>2000</v>
      </c>
      <c r="P193" s="65" t="s">
        <v>2262</v>
      </c>
      <c r="Q193" s="5" t="str">
        <f>VLOOKUP(B193,label!A:G,6,FALSE)</f>
        <v>measurableEndDateTimeItemType</v>
      </c>
      <c r="R193" s="65" t="s">
        <v>1921</v>
      </c>
      <c r="S193" s="5" t="str">
        <f>VLOOKUP(B193,label!A:G,5,FALSE)</f>
        <v>measurableEndDateTime</v>
      </c>
    </row>
    <row r="194" spans="1:19" ht="19" customHeight="1">
      <c r="A194" s="5">
        <v>140</v>
      </c>
      <c r="B194" s="66" t="s">
        <v>838</v>
      </c>
      <c r="C194" s="66" t="s">
        <v>40</v>
      </c>
      <c r="D194" s="34">
        <f>VLOOKUP(B194,label!A:G,3,FALSE)</f>
        <v>4</v>
      </c>
      <c r="E194" s="45" t="str">
        <f xml:space="preserve">  VLOOKUP(B194,label!A:E,5,FALSE)</f>
        <v>taxes</v>
      </c>
      <c r="F194" s="38" t="s">
        <v>4501</v>
      </c>
      <c r="G194" s="68" t="s">
        <v>2300</v>
      </c>
      <c r="H194" s="98" t="str">
        <f>VLOOKUP(G194,'EN mapping'!B:F,5,FALSE)</f>
        <v>LINE VAT INFORMATION</v>
      </c>
      <c r="I194" s="88" t="str">
        <f>VLOOKUP(G194,'EN mapping'!B:D,3,FALSE)</f>
        <v>1..1</v>
      </c>
      <c r="J194" s="37" t="str">
        <f t="shared" si="15"/>
        <v>corG-4</v>
      </c>
      <c r="K194" s="36" t="str">
        <f t="shared" si="16"/>
        <v>corG-5</v>
      </c>
      <c r="L194" s="36" t="str">
        <f t="shared" si="17"/>
        <v>corG-19</v>
      </c>
      <c r="M194" s="37" t="str">
        <f t="shared" si="18"/>
        <v/>
      </c>
      <c r="N194" s="36" t="str">
        <f t="shared" si="19"/>
        <v/>
      </c>
      <c r="O194" s="65" t="s">
        <v>1961</v>
      </c>
      <c r="P194" s="69" t="s">
        <v>2301</v>
      </c>
      <c r="Q194" s="5" t="str">
        <f>VLOOKUP(B194,label!A:G,6,FALSE)</f>
        <v>_</v>
      </c>
      <c r="R194" s="69"/>
      <c r="S194" s="5" t="str">
        <f>VLOOKUP(B194,label!A:G,5,FALSE)</f>
        <v>taxes</v>
      </c>
    </row>
    <row r="195" spans="1:19" ht="19" customHeight="1">
      <c r="A195" s="5">
        <v>141</v>
      </c>
      <c r="B195" s="66" t="s">
        <v>4710</v>
      </c>
      <c r="C195" s="66" t="s">
        <v>1471</v>
      </c>
      <c r="D195" s="34">
        <v>5</v>
      </c>
      <c r="E195" s="46" t="str">
        <f xml:space="preserve">  VLOOKUP(B195,label!A:E,5,FALSE)</f>
        <v>invoiceTotalVatAmount</v>
      </c>
      <c r="F195" s="38" t="s">
        <v>4502</v>
      </c>
      <c r="G195" s="33" t="s">
        <v>2196</v>
      </c>
      <c r="H195" s="98" t="str">
        <f>VLOOKUP(G195,'EN mapping'!B:F,5,FALSE)</f>
        <v>Invoice total VAT amount</v>
      </c>
      <c r="I195" s="88" t="str">
        <f>VLOOKUP(G195,'EN mapping'!B:D,3,FALSE)</f>
        <v>0..1</v>
      </c>
      <c r="J195" s="37" t="str">
        <f t="shared" si="15"/>
        <v>corG-4</v>
      </c>
      <c r="K195" s="36" t="str">
        <f t="shared" si="16"/>
        <v>corG-5</v>
      </c>
      <c r="L195" s="36" t="str">
        <f t="shared" si="17"/>
        <v>corG-19</v>
      </c>
      <c r="M195" s="37" t="str">
        <f t="shared" si="18"/>
        <v>cen-110</v>
      </c>
      <c r="N195" s="36" t="str">
        <f t="shared" si="19"/>
        <v/>
      </c>
      <c r="O195" s="65" t="s">
        <v>1961</v>
      </c>
      <c r="P195" s="65" t="s">
        <v>2197</v>
      </c>
      <c r="Q195" s="5" t="str">
        <f>VLOOKUP(B195,label!A:G,6,FALSE)</f>
        <v>amountItemType</v>
      </c>
      <c r="R195" s="65" t="s">
        <v>1699</v>
      </c>
      <c r="S195" s="5" t="str">
        <f>VLOOKUP(B195,label!A:G,5,FALSE)</f>
        <v>invoiceTotalVatAmount</v>
      </c>
    </row>
    <row r="196" spans="1:19" ht="19" customHeight="1">
      <c r="A196" s="5">
        <v>142</v>
      </c>
      <c r="B196" s="66" t="s">
        <v>4601</v>
      </c>
      <c r="C196" s="66" t="s">
        <v>1471</v>
      </c>
      <c r="D196" s="34">
        <v>5</v>
      </c>
      <c r="E196" s="46" t="str">
        <f xml:space="preserve">  VLOOKUP(B196,label!A:E,5,FALSE)</f>
        <v>vatCategoryTaxAmount</v>
      </c>
      <c r="F196" s="38" t="s">
        <v>4502</v>
      </c>
      <c r="G196" s="67" t="s">
        <v>2212</v>
      </c>
      <c r="H196" s="98" t="str">
        <f>VLOOKUP(G196,'EN mapping'!B:F,5,FALSE)</f>
        <v>VAT category tax amount</v>
      </c>
      <c r="I196" s="88" t="str">
        <f>VLOOKUP(G196,'EN mapping'!B:D,3,FALSE)</f>
        <v>1..1</v>
      </c>
      <c r="J196" s="37" t="str">
        <f t="shared" si="15"/>
        <v>corG-4</v>
      </c>
      <c r="K196" s="36" t="str">
        <f t="shared" si="16"/>
        <v>corG-5</v>
      </c>
      <c r="L196" s="36" t="str">
        <f t="shared" si="17"/>
        <v>corG-19</v>
      </c>
      <c r="M196" s="37" t="str">
        <f t="shared" si="18"/>
        <v>cen-117</v>
      </c>
      <c r="N196" s="36" t="str">
        <f t="shared" si="19"/>
        <v/>
      </c>
      <c r="O196" s="65" t="s">
        <v>1961</v>
      </c>
      <c r="P196" s="65" t="s">
        <v>2213</v>
      </c>
      <c r="Q196" s="5" t="str">
        <f>VLOOKUP(B196,label!A:G,6,FALSE)</f>
        <v>amountItemType</v>
      </c>
      <c r="R196" s="65" t="s">
        <v>1699</v>
      </c>
      <c r="S196" s="5" t="str">
        <f>VLOOKUP(B196,label!A:G,5,FALSE)</f>
        <v>vatCategoryTaxAmount</v>
      </c>
    </row>
    <row r="197" spans="1:19" ht="19" customHeight="1">
      <c r="A197" s="5">
        <v>143</v>
      </c>
      <c r="B197" s="66" t="s">
        <v>4603</v>
      </c>
      <c r="C197" s="66" t="s">
        <v>1474</v>
      </c>
      <c r="D197" s="34">
        <v>5</v>
      </c>
      <c r="E197" s="46" t="str">
        <f xml:space="preserve">  VLOOKUP(B197,label!A:E,5,FALSE)</f>
        <v>vatCategoryRate</v>
      </c>
      <c r="F197" s="38" t="s">
        <v>4503</v>
      </c>
      <c r="G197" s="67" t="s">
        <v>2216</v>
      </c>
      <c r="H197" s="98" t="str">
        <f>VLOOKUP(G197,'EN mapping'!B:F,5,FALSE)</f>
        <v>VAT category rate</v>
      </c>
      <c r="I197" s="88" t="str">
        <f>VLOOKUP(G197,'EN mapping'!B:D,3,FALSE)</f>
        <v>0..1</v>
      </c>
      <c r="J197" s="37" t="str">
        <f t="shared" si="15"/>
        <v>corG-4</v>
      </c>
      <c r="K197" s="36" t="str">
        <f t="shared" si="16"/>
        <v>corG-5</v>
      </c>
      <c r="L197" s="36" t="str">
        <f t="shared" si="17"/>
        <v>corG-19</v>
      </c>
      <c r="M197" s="37" t="str">
        <f t="shared" si="18"/>
        <v>cen-119</v>
      </c>
      <c r="N197" s="36" t="str">
        <f t="shared" si="19"/>
        <v/>
      </c>
      <c r="O197" s="65" t="s">
        <v>1961</v>
      </c>
      <c r="P197" s="65" t="s">
        <v>2217</v>
      </c>
      <c r="Q197" s="5" t="str">
        <f>VLOOKUP(B197,label!A:G,6,FALSE)</f>
        <v>percentageItemType</v>
      </c>
      <c r="R197" s="65" t="s">
        <v>2160</v>
      </c>
      <c r="S197" s="5" t="str">
        <f>VLOOKUP(B197,label!A:G,5,FALSE)</f>
        <v>vatCategoryRate</v>
      </c>
    </row>
    <row r="198" spans="1:19" ht="19" customHeight="1">
      <c r="A198" s="5">
        <v>144</v>
      </c>
      <c r="B198" s="66" t="s">
        <v>4711</v>
      </c>
      <c r="C198" s="66" t="s">
        <v>1474</v>
      </c>
      <c r="D198" s="34">
        <v>5</v>
      </c>
      <c r="E198" s="46" t="str">
        <f xml:space="preserve">  VLOOKUP(B198,label!A:E,5,FALSE)</f>
        <v>invoicedItemVatRate</v>
      </c>
      <c r="F198" s="38" t="s">
        <v>4503</v>
      </c>
      <c r="G198" s="33" t="s">
        <v>2304</v>
      </c>
      <c r="H198" s="98" t="str">
        <f>VLOOKUP(G198,'EN mapping'!B:F,5,FALSE)</f>
        <v>Invoiced item VAT rate</v>
      </c>
      <c r="I198" s="88" t="str">
        <f>VLOOKUP(G198,'EN mapping'!B:D,3,FALSE)</f>
        <v>0..1</v>
      </c>
      <c r="J198" s="37" t="str">
        <f t="shared" si="15"/>
        <v>corG-4</v>
      </c>
      <c r="K198" s="36" t="str">
        <f t="shared" si="16"/>
        <v>corG-5</v>
      </c>
      <c r="L198" s="36" t="str">
        <f t="shared" si="17"/>
        <v>corG-19</v>
      </c>
      <c r="M198" s="37" t="str">
        <f t="shared" si="18"/>
        <v>cen-152</v>
      </c>
      <c r="N198" s="36" t="str">
        <f t="shared" si="19"/>
        <v/>
      </c>
      <c r="O198" s="65" t="s">
        <v>2000</v>
      </c>
      <c r="P198" s="65" t="s">
        <v>2306</v>
      </c>
      <c r="Q198" s="5" t="str">
        <f>VLOOKUP(B198,label!A:G,6,FALSE)</f>
        <v>percentItemType</v>
      </c>
      <c r="R198" s="65" t="s">
        <v>2305</v>
      </c>
      <c r="S198" s="5" t="str">
        <f>VLOOKUP(B198,label!A:G,5,FALSE)</f>
        <v>invoicedItemVatRate</v>
      </c>
    </row>
    <row r="199" spans="1:19" ht="19" customHeight="1">
      <c r="A199" s="5">
        <v>145</v>
      </c>
      <c r="B199" s="66" t="s">
        <v>4602</v>
      </c>
      <c r="C199" s="66" t="s">
        <v>1475</v>
      </c>
      <c r="D199" s="34">
        <v>5</v>
      </c>
      <c r="E199" s="46" t="str">
        <f xml:space="preserve">  VLOOKUP(B199,label!A:E,5,FALSE)</f>
        <v>vatCategoryCode</v>
      </c>
      <c r="F199" s="38" t="s">
        <v>4504</v>
      </c>
      <c r="G199" s="67" t="s">
        <v>2214</v>
      </c>
      <c r="H199" s="98" t="str">
        <f>VLOOKUP(G199,'EN mapping'!B:F,5,FALSE)</f>
        <v xml:space="preserve">VAT category code </v>
      </c>
      <c r="I199" s="88" t="str">
        <f>VLOOKUP(G199,'EN mapping'!B:D,3,FALSE)</f>
        <v>1..1</v>
      </c>
      <c r="J199" s="37" t="str">
        <f t="shared" si="15"/>
        <v>corG-4</v>
      </c>
      <c r="K199" s="36" t="str">
        <f t="shared" si="16"/>
        <v>corG-5</v>
      </c>
      <c r="L199" s="36" t="str">
        <f t="shared" si="17"/>
        <v>corG-19</v>
      </c>
      <c r="M199" s="37" t="str">
        <f t="shared" si="18"/>
        <v>cen-118</v>
      </c>
      <c r="N199" s="36" t="str">
        <f t="shared" si="19"/>
        <v/>
      </c>
      <c r="O199" s="65" t="s">
        <v>1961</v>
      </c>
      <c r="P199" s="65" t="s">
        <v>2215</v>
      </c>
      <c r="Q199" s="5" t="str">
        <f>VLOOKUP(B199,label!A:G,6,FALSE)</f>
        <v>codeItemType</v>
      </c>
      <c r="R199" s="65" t="s">
        <v>1924</v>
      </c>
      <c r="S199" s="5" t="str">
        <f>VLOOKUP(B199,label!A:G,5,FALSE)</f>
        <v>vatCategoryCode</v>
      </c>
    </row>
    <row r="200" spans="1:19" ht="19" customHeight="1">
      <c r="A200" s="5">
        <v>146</v>
      </c>
      <c r="B200" s="66" t="s">
        <v>4712</v>
      </c>
      <c r="C200" s="66" t="s">
        <v>1475</v>
      </c>
      <c r="D200" s="34">
        <v>5</v>
      </c>
      <c r="E200" s="46" t="str">
        <f xml:space="preserve">  VLOOKUP(B200,label!A:E,5,FALSE)</f>
        <v>invoicedItemVatCategoryCode</v>
      </c>
      <c r="F200" s="38" t="s">
        <v>4504</v>
      </c>
      <c r="G200" s="33" t="s">
        <v>2302</v>
      </c>
      <c r="H200" s="98" t="str">
        <f>VLOOKUP(G200,'EN mapping'!B:F,5,FALSE)</f>
        <v>Invoiced item VAT category code</v>
      </c>
      <c r="I200" s="88" t="str">
        <f>VLOOKUP(G200,'EN mapping'!B:D,3,FALSE)</f>
        <v>1..1</v>
      </c>
      <c r="J200" s="37" t="str">
        <f t="shared" si="15"/>
        <v>corG-4</v>
      </c>
      <c r="K200" s="36" t="str">
        <f t="shared" si="16"/>
        <v>corG-5</v>
      </c>
      <c r="L200" s="36" t="str">
        <f t="shared" si="17"/>
        <v>corG-19</v>
      </c>
      <c r="M200" s="37" t="str">
        <f t="shared" si="18"/>
        <v>cen-151</v>
      </c>
      <c r="N200" s="36" t="str">
        <f t="shared" si="19"/>
        <v/>
      </c>
      <c r="O200" s="65" t="s">
        <v>2000</v>
      </c>
      <c r="P200" s="65" t="s">
        <v>2303</v>
      </c>
      <c r="Q200" s="5" t="str">
        <f>VLOOKUP(B200,label!A:G,6,FALSE)</f>
        <v>codeItemType</v>
      </c>
      <c r="R200" s="65" t="s">
        <v>1924</v>
      </c>
      <c r="S200" s="5" t="str">
        <f>VLOOKUP(B200,label!A:G,5,FALSE)</f>
        <v>invoicedItemVatCategoryCode</v>
      </c>
    </row>
    <row r="201" spans="1:19" ht="19" customHeight="1">
      <c r="A201" s="5">
        <v>148</v>
      </c>
      <c r="B201" s="66" t="s">
        <v>3656</v>
      </c>
      <c r="C201" s="66" t="s">
        <v>40</v>
      </c>
      <c r="D201" s="34">
        <f>VLOOKUP(B201,label!A:G,3,FALSE)</f>
        <v>5</v>
      </c>
      <c r="E201" s="46" t="str">
        <f xml:space="preserve">  VLOOKUP(B201,label!A:E,5,FALSE)</f>
        <v>invoiceLineAllowances</v>
      </c>
      <c r="F201" s="38" t="s">
        <v>4472</v>
      </c>
      <c r="G201" s="68" t="s">
        <v>2263</v>
      </c>
      <c r="H201" s="98" t="str">
        <f>VLOOKUP(G201,'EN mapping'!B:F,5,FALSE)</f>
        <v>INVOICE LINE ALLOWANCES</v>
      </c>
      <c r="I201" s="88" t="str">
        <f>VLOOKUP(G201,'EN mapping'!B:D,3,FALSE)</f>
        <v>0..n</v>
      </c>
      <c r="J201" s="37" t="str">
        <f t="shared" si="15"/>
        <v>corG-4</v>
      </c>
      <c r="K201" s="36" t="str">
        <f t="shared" si="16"/>
        <v>corG-5</v>
      </c>
      <c r="L201" s="36" t="str">
        <f t="shared" si="17"/>
        <v>corG-19</v>
      </c>
      <c r="M201" s="37" t="str">
        <f t="shared" si="18"/>
        <v>cenG-27</v>
      </c>
      <c r="N201" s="36" t="str">
        <f t="shared" si="19"/>
        <v/>
      </c>
      <c r="O201" s="65" t="s">
        <v>1961</v>
      </c>
      <c r="P201" s="69" t="s">
        <v>2264</v>
      </c>
      <c r="Q201" s="5" t="str">
        <f>VLOOKUP(B201,label!A:G,6,FALSE)</f>
        <v/>
      </c>
      <c r="R201" s="69"/>
      <c r="S201" s="5" t="str">
        <f>VLOOKUP(B201,label!A:G,5,FALSE)</f>
        <v>invoiceLineAllowances</v>
      </c>
    </row>
    <row r="202" spans="1:19" ht="19" customHeight="1">
      <c r="A202" s="5">
        <v>149</v>
      </c>
      <c r="B202" s="66" t="s">
        <v>3702</v>
      </c>
      <c r="C202" s="66" t="s">
        <v>40</v>
      </c>
      <c r="D202" s="34">
        <f>VLOOKUP(B202,label!A:G,3,FALSE)</f>
        <v>6</v>
      </c>
      <c r="E202" s="52" t="str">
        <f xml:space="preserve">  VLOOKUP(B202,label!A:E,5,FALSE)</f>
        <v>invoiceLineAllowanceBaseAmount</v>
      </c>
      <c r="F202" s="38" t="s">
        <v>4473</v>
      </c>
      <c r="G202" s="33" t="s">
        <v>2267</v>
      </c>
      <c r="H202" s="98" t="str">
        <f>VLOOKUP(G202,'EN mapping'!B:F,5,FALSE)</f>
        <v>Invoice line allowance base amount</v>
      </c>
      <c r="I202" s="88" t="str">
        <f>VLOOKUP(G202,'EN mapping'!B:D,3,FALSE)</f>
        <v>0..1</v>
      </c>
      <c r="J202" s="37" t="str">
        <f t="shared" si="15"/>
        <v>corG-4</v>
      </c>
      <c r="K202" s="36" t="str">
        <f t="shared" si="16"/>
        <v>corG-5</v>
      </c>
      <c r="L202" s="36" t="str">
        <f t="shared" si="17"/>
        <v>corG-19</v>
      </c>
      <c r="M202" s="37" t="str">
        <f t="shared" si="18"/>
        <v>cenG-27</v>
      </c>
      <c r="N202" s="36" t="str">
        <f t="shared" si="19"/>
        <v>cen-137</v>
      </c>
      <c r="O202" s="65" t="s">
        <v>2000</v>
      </c>
      <c r="P202" s="65" t="s">
        <v>2268</v>
      </c>
      <c r="Q202" s="5" t="str">
        <f>VLOOKUP(B202,label!A:G,6,FALSE)</f>
        <v>amountItemType</v>
      </c>
      <c r="R202" s="65" t="s">
        <v>1699</v>
      </c>
      <c r="S202" s="5" t="str">
        <f>VLOOKUP(B202,label!A:G,5,FALSE)</f>
        <v>invoiceLineAllowanceBaseAmount</v>
      </c>
    </row>
    <row r="203" spans="1:19" ht="19" customHeight="1">
      <c r="A203" s="5">
        <v>150</v>
      </c>
      <c r="B203" s="66" t="s">
        <v>3703</v>
      </c>
      <c r="C203" s="66" t="s">
        <v>40</v>
      </c>
      <c r="D203" s="34">
        <f>VLOOKUP(B203,label!A:G,3,FALSE)</f>
        <v>6</v>
      </c>
      <c r="E203" s="52" t="str">
        <f xml:space="preserve">  VLOOKUP(B203,label!A:E,5,FALSE)</f>
        <v>invoiceLineAllowancePercentage</v>
      </c>
      <c r="F203" s="38" t="s">
        <v>4474</v>
      </c>
      <c r="G203" s="33" t="s">
        <v>2269</v>
      </c>
      <c r="H203" s="98" t="str">
        <f>VLOOKUP(G203,'EN mapping'!B:F,5,FALSE)</f>
        <v>Invoice line allowance percentage</v>
      </c>
      <c r="I203" s="88" t="str">
        <f>VLOOKUP(G203,'EN mapping'!B:D,3,FALSE)</f>
        <v>0..1</v>
      </c>
      <c r="J203" s="37" t="str">
        <f t="shared" si="15"/>
        <v>corG-4</v>
      </c>
      <c r="K203" s="36" t="str">
        <f t="shared" si="16"/>
        <v>corG-5</v>
      </c>
      <c r="L203" s="36" t="str">
        <f t="shared" si="17"/>
        <v>corG-19</v>
      </c>
      <c r="M203" s="37" t="str">
        <f t="shared" si="18"/>
        <v>cenG-27</v>
      </c>
      <c r="N203" s="36" t="str">
        <f t="shared" si="19"/>
        <v>cen-138</v>
      </c>
      <c r="O203" s="65" t="s">
        <v>2000</v>
      </c>
      <c r="P203" s="65" t="s">
        <v>2270</v>
      </c>
      <c r="Q203" s="5" t="str">
        <f>VLOOKUP(B203,label!A:G,6,FALSE)</f>
        <v>percentageItemType</v>
      </c>
      <c r="R203" s="65" t="s">
        <v>2160</v>
      </c>
      <c r="S203" s="5" t="str">
        <f>VLOOKUP(B203,label!A:G,5,FALSE)</f>
        <v>invoiceLineAllowancePercentage</v>
      </c>
    </row>
    <row r="204" spans="1:19" ht="19" customHeight="1">
      <c r="A204" s="5">
        <v>151</v>
      </c>
      <c r="B204" s="66" t="s">
        <v>3704</v>
      </c>
      <c r="C204" s="66" t="s">
        <v>40</v>
      </c>
      <c r="D204" s="34">
        <f>VLOOKUP(B204,label!A:G,3,FALSE)</f>
        <v>6</v>
      </c>
      <c r="E204" s="52" t="str">
        <f xml:space="preserve">  VLOOKUP(B204,label!A:E,5,FALSE)</f>
        <v>invoiceLineAllowanceReason</v>
      </c>
      <c r="F204" s="38" t="s">
        <v>4475</v>
      </c>
      <c r="G204" s="33" t="s">
        <v>2271</v>
      </c>
      <c r="H204" s="98" t="str">
        <f>VLOOKUP(G204,'EN mapping'!B:F,5,FALSE)</f>
        <v>Invoice line allowance reason</v>
      </c>
      <c r="I204" s="88" t="str">
        <f>VLOOKUP(G204,'EN mapping'!B:D,3,FALSE)</f>
        <v>0..1</v>
      </c>
      <c r="J204" s="37" t="str">
        <f t="shared" si="15"/>
        <v>corG-4</v>
      </c>
      <c r="K204" s="36" t="str">
        <f t="shared" si="16"/>
        <v>corG-5</v>
      </c>
      <c r="L204" s="36" t="str">
        <f t="shared" si="17"/>
        <v>corG-19</v>
      </c>
      <c r="M204" s="37" t="str">
        <f t="shared" si="18"/>
        <v>cenG-27</v>
      </c>
      <c r="N204" s="36" t="str">
        <f t="shared" si="19"/>
        <v>cen-139</v>
      </c>
      <c r="O204" s="65" t="s">
        <v>2000</v>
      </c>
      <c r="P204" s="65" t="s">
        <v>2272</v>
      </c>
      <c r="Q204" s="5" t="str">
        <f>VLOOKUP(B204,label!A:G,6,FALSE)</f>
        <v>textItemType</v>
      </c>
      <c r="R204" s="65" t="s">
        <v>1938</v>
      </c>
      <c r="S204" s="5" t="str">
        <f>VLOOKUP(B204,label!A:G,5,FALSE)</f>
        <v>invoiceLineAllowanceReason</v>
      </c>
    </row>
    <row r="205" spans="1:19" ht="19" customHeight="1">
      <c r="A205" s="5">
        <v>152</v>
      </c>
      <c r="B205" s="66" t="s">
        <v>3705</v>
      </c>
      <c r="C205" s="66" t="s">
        <v>40</v>
      </c>
      <c r="D205" s="34">
        <f>VLOOKUP(B205,label!A:G,3,FALSE)</f>
        <v>6</v>
      </c>
      <c r="E205" s="52" t="str">
        <f xml:space="preserve">  VLOOKUP(B205,label!A:E,5,FALSE)</f>
        <v>invoiceLineAllowanceReasonCode</v>
      </c>
      <c r="F205" s="38" t="s">
        <v>4476</v>
      </c>
      <c r="G205" s="33" t="s">
        <v>2273</v>
      </c>
      <c r="H205" s="98" t="str">
        <f>VLOOKUP(G205,'EN mapping'!B:F,5,FALSE)</f>
        <v>Invoice line allowance reason code</v>
      </c>
      <c r="I205" s="88" t="str">
        <f>VLOOKUP(G205,'EN mapping'!B:D,3,FALSE)</f>
        <v>0..1</v>
      </c>
      <c r="J205" s="37" t="str">
        <f t="shared" ref="J205:J214" si="20">IF(2=D205,B205,IF(1&lt;D205,J204,""))</f>
        <v>corG-4</v>
      </c>
      <c r="K205" s="36" t="str">
        <f t="shared" ref="K205:K214" si="21">IF(3=D205,B205,IF(2&lt;D205,K204,""))</f>
        <v>corG-5</v>
      </c>
      <c r="L205" s="36" t="str">
        <f t="shared" ref="L205:L214" si="22">IF(4=D205,B205,IF(3&lt;D205,L204,""))</f>
        <v>corG-19</v>
      </c>
      <c r="M205" s="37" t="str">
        <f t="shared" ref="M205:M214" si="23">IF(5=D205,B205,IF(4&lt;D205,M204,""))</f>
        <v>cenG-27</v>
      </c>
      <c r="N205" s="36" t="str">
        <f t="shared" ref="N205:N214" si="24">IF(6=D205,B205,IF(5&lt;D205,N204,""))</f>
        <v>cen-140</v>
      </c>
      <c r="O205" s="65" t="s">
        <v>2000</v>
      </c>
      <c r="P205" s="65" t="s">
        <v>2274</v>
      </c>
      <c r="Q205" s="5" t="str">
        <f>VLOOKUP(B205,label!A:G,6,FALSE)</f>
        <v>codeItemType</v>
      </c>
      <c r="R205" s="65" t="s">
        <v>1924</v>
      </c>
      <c r="S205" s="5" t="str">
        <f>VLOOKUP(B205,label!A:G,5,FALSE)</f>
        <v>invoiceLineAllowanceReasonCode</v>
      </c>
    </row>
    <row r="206" spans="1:19" ht="19" customHeight="1">
      <c r="A206" s="5">
        <v>153</v>
      </c>
      <c r="B206" s="66" t="s">
        <v>3657</v>
      </c>
      <c r="C206" s="66" t="s">
        <v>40</v>
      </c>
      <c r="D206" s="34">
        <f>VLOOKUP(B206,label!A:G,3,FALSE)</f>
        <v>5</v>
      </c>
      <c r="E206" s="46" t="str">
        <f xml:space="preserve">  VLOOKUP(B206,label!A:E,5,FALSE)</f>
        <v>invoiceLineCharges</v>
      </c>
      <c r="F206" s="38" t="s">
        <v>4477</v>
      </c>
      <c r="G206" s="68" t="s">
        <v>2275</v>
      </c>
      <c r="H206" s="98" t="str">
        <f>VLOOKUP(G206,'EN mapping'!B:F,5,FALSE)</f>
        <v>INVOICE LINE CHARGES</v>
      </c>
      <c r="I206" s="88" t="str">
        <f>VLOOKUP(G206,'EN mapping'!B:D,3,FALSE)</f>
        <v>0..n</v>
      </c>
      <c r="J206" s="37" t="str">
        <f t="shared" si="20"/>
        <v>corG-4</v>
      </c>
      <c r="K206" s="36" t="str">
        <f t="shared" si="21"/>
        <v>corG-5</v>
      </c>
      <c r="L206" s="36" t="str">
        <f t="shared" si="22"/>
        <v>corG-19</v>
      </c>
      <c r="M206" s="37" t="str">
        <f t="shared" si="23"/>
        <v>cenG-28</v>
      </c>
      <c r="N206" s="36" t="str">
        <f t="shared" si="24"/>
        <v/>
      </c>
      <c r="O206" s="65" t="s">
        <v>1961</v>
      </c>
      <c r="P206" s="69" t="s">
        <v>2276</v>
      </c>
      <c r="Q206" s="5" t="str">
        <f>VLOOKUP(B206,label!A:G,6,FALSE)</f>
        <v/>
      </c>
      <c r="R206" s="69"/>
      <c r="S206" s="5" t="str">
        <f>VLOOKUP(B206,label!A:G,5,FALSE)</f>
        <v>invoiceLineCharges</v>
      </c>
    </row>
    <row r="207" spans="1:19" ht="19" customHeight="1">
      <c r="A207" s="5">
        <v>154</v>
      </c>
      <c r="B207" s="66" t="s">
        <v>3706</v>
      </c>
      <c r="C207" s="66" t="s">
        <v>40</v>
      </c>
      <c r="D207" s="34">
        <f>VLOOKUP(B207,label!A:G,3,FALSE)</f>
        <v>6</v>
      </c>
      <c r="E207" s="52" t="str">
        <f xml:space="preserve">  VLOOKUP(B207,label!A:E,5,FALSE)</f>
        <v>invoiceLineChargeBaseAmount</v>
      </c>
      <c r="F207" s="38" t="s">
        <v>4478</v>
      </c>
      <c r="G207" s="33" t="s">
        <v>2279</v>
      </c>
      <c r="H207" s="98" t="str">
        <f>VLOOKUP(G207,'EN mapping'!B:F,5,FALSE)</f>
        <v>Invoice line charge base amount</v>
      </c>
      <c r="I207" s="88" t="str">
        <f>VLOOKUP(G207,'EN mapping'!B:D,3,FALSE)</f>
        <v>0..1</v>
      </c>
      <c r="J207" s="37" t="str">
        <f t="shared" si="20"/>
        <v>corG-4</v>
      </c>
      <c r="K207" s="36" t="str">
        <f t="shared" si="21"/>
        <v>corG-5</v>
      </c>
      <c r="L207" s="36" t="str">
        <f t="shared" si="22"/>
        <v>corG-19</v>
      </c>
      <c r="M207" s="37" t="str">
        <f t="shared" si="23"/>
        <v>cenG-28</v>
      </c>
      <c r="N207" s="36" t="str">
        <f t="shared" si="24"/>
        <v>cen-142</v>
      </c>
      <c r="O207" s="65" t="s">
        <v>2000</v>
      </c>
      <c r="P207" s="65" t="s">
        <v>2280</v>
      </c>
      <c r="Q207" s="5" t="str">
        <f>VLOOKUP(B207,label!A:G,6,FALSE)</f>
        <v>amountItemType</v>
      </c>
      <c r="R207" s="65" t="s">
        <v>1699</v>
      </c>
      <c r="S207" s="5" t="str">
        <f>VLOOKUP(B207,label!A:G,5,FALSE)</f>
        <v>invoiceLineChargeBaseAmount</v>
      </c>
    </row>
    <row r="208" spans="1:19" ht="19" customHeight="1">
      <c r="A208" s="5">
        <v>155</v>
      </c>
      <c r="B208" s="66" t="s">
        <v>3707</v>
      </c>
      <c r="C208" s="66" t="s">
        <v>40</v>
      </c>
      <c r="D208" s="34">
        <f>VLOOKUP(B208,label!A:G,3,FALSE)</f>
        <v>6</v>
      </c>
      <c r="E208" s="52" t="str">
        <f xml:space="preserve">  VLOOKUP(B208,label!A:E,5,FALSE)</f>
        <v>invoiceLineChargePercentage</v>
      </c>
      <c r="F208" s="38" t="s">
        <v>4479</v>
      </c>
      <c r="G208" s="33" t="s">
        <v>2281</v>
      </c>
      <c r="H208" s="98" t="str">
        <f>VLOOKUP(G208,'EN mapping'!B:F,5,FALSE)</f>
        <v>Invoice line charge percentage</v>
      </c>
      <c r="I208" s="88" t="str">
        <f>VLOOKUP(G208,'EN mapping'!B:D,3,FALSE)</f>
        <v>0..1</v>
      </c>
      <c r="J208" s="37" t="str">
        <f t="shared" si="20"/>
        <v>corG-4</v>
      </c>
      <c r="K208" s="36" t="str">
        <f t="shared" si="21"/>
        <v>corG-5</v>
      </c>
      <c r="L208" s="36" t="str">
        <f t="shared" si="22"/>
        <v>corG-19</v>
      </c>
      <c r="M208" s="37" t="str">
        <f t="shared" si="23"/>
        <v>cenG-28</v>
      </c>
      <c r="N208" s="36" t="str">
        <f t="shared" si="24"/>
        <v>cen-143</v>
      </c>
      <c r="O208" s="65" t="s">
        <v>2000</v>
      </c>
      <c r="P208" s="65" t="s">
        <v>2282</v>
      </c>
      <c r="Q208" s="5" t="str">
        <f>VLOOKUP(B208,label!A:G,6,FALSE)</f>
        <v>percentageItemType</v>
      </c>
      <c r="R208" s="65" t="s">
        <v>2160</v>
      </c>
      <c r="S208" s="5" t="str">
        <f>VLOOKUP(B208,label!A:G,5,FALSE)</f>
        <v>invoiceLineChargePercentage</v>
      </c>
    </row>
    <row r="209" spans="1:19" ht="19" customHeight="1">
      <c r="A209" s="5">
        <v>156</v>
      </c>
      <c r="B209" s="66" t="s">
        <v>3708</v>
      </c>
      <c r="C209" s="66" t="s">
        <v>40</v>
      </c>
      <c r="D209" s="34">
        <f>VLOOKUP(B209,label!A:G,3,FALSE)</f>
        <v>6</v>
      </c>
      <c r="E209" s="52" t="str">
        <f xml:space="preserve">  VLOOKUP(B209,label!A:E,5,FALSE)</f>
        <v>invoiceLineChargeReason</v>
      </c>
      <c r="F209" s="38" t="s">
        <v>4480</v>
      </c>
      <c r="G209" s="33" t="s">
        <v>2283</v>
      </c>
      <c r="H209" s="98" t="str">
        <f>VLOOKUP(G209,'EN mapping'!B:F,5,FALSE)</f>
        <v>Invoice line charge reason</v>
      </c>
      <c r="I209" s="88" t="str">
        <f>VLOOKUP(G209,'EN mapping'!B:D,3,FALSE)</f>
        <v>0..1</v>
      </c>
      <c r="J209" s="37" t="str">
        <f t="shared" si="20"/>
        <v>corG-4</v>
      </c>
      <c r="K209" s="36" t="str">
        <f t="shared" si="21"/>
        <v>corG-5</v>
      </c>
      <c r="L209" s="36" t="str">
        <f t="shared" si="22"/>
        <v>corG-19</v>
      </c>
      <c r="M209" s="37" t="str">
        <f t="shared" si="23"/>
        <v>cenG-28</v>
      </c>
      <c r="N209" s="36" t="str">
        <f t="shared" si="24"/>
        <v>cen-144</v>
      </c>
      <c r="O209" s="65" t="s">
        <v>2000</v>
      </c>
      <c r="P209" s="65" t="s">
        <v>2284</v>
      </c>
      <c r="Q209" s="5" t="str">
        <f>VLOOKUP(B209,label!A:G,6,FALSE)</f>
        <v>textItemType</v>
      </c>
      <c r="R209" s="65" t="s">
        <v>1938</v>
      </c>
      <c r="S209" s="5" t="str">
        <f>VLOOKUP(B209,label!A:G,5,FALSE)</f>
        <v>invoiceLineChargeReason</v>
      </c>
    </row>
    <row r="210" spans="1:19" ht="19" customHeight="1">
      <c r="A210" s="5">
        <v>157</v>
      </c>
      <c r="B210" s="66" t="s">
        <v>3709</v>
      </c>
      <c r="C210" s="66" t="s">
        <v>40</v>
      </c>
      <c r="D210" s="34">
        <f>VLOOKUP(B210,label!A:G,3,FALSE)</f>
        <v>6</v>
      </c>
      <c r="E210" s="52" t="str">
        <f xml:space="preserve">  VLOOKUP(B210,label!A:E,5,FALSE)</f>
        <v>invoiceLineChargeReasonCode</v>
      </c>
      <c r="F210" s="38" t="s">
        <v>4481</v>
      </c>
      <c r="G210" s="33" t="s">
        <v>2285</v>
      </c>
      <c r="H210" s="98" t="str">
        <f>VLOOKUP(G210,'EN mapping'!B:F,5,FALSE)</f>
        <v>Invoice line charge reason code</v>
      </c>
      <c r="I210" s="88" t="str">
        <f>VLOOKUP(G210,'EN mapping'!B:D,3,FALSE)</f>
        <v>0..1</v>
      </c>
      <c r="J210" s="37" t="str">
        <f t="shared" si="20"/>
        <v>corG-4</v>
      </c>
      <c r="K210" s="36" t="str">
        <f t="shared" si="21"/>
        <v>corG-5</v>
      </c>
      <c r="L210" s="36" t="str">
        <f t="shared" si="22"/>
        <v>corG-19</v>
      </c>
      <c r="M210" s="37" t="str">
        <f t="shared" si="23"/>
        <v>cenG-28</v>
      </c>
      <c r="N210" s="36" t="str">
        <f t="shared" si="24"/>
        <v>cen-145</v>
      </c>
      <c r="O210" s="65" t="s">
        <v>2000</v>
      </c>
      <c r="P210" s="65" t="s">
        <v>2286</v>
      </c>
      <c r="Q210" s="5" t="str">
        <f>VLOOKUP(B210,label!A:G,6,FALSE)</f>
        <v>codeItemType</v>
      </c>
      <c r="R210" s="65" t="s">
        <v>1924</v>
      </c>
      <c r="S210" s="5" t="str">
        <f>VLOOKUP(B210,label!A:G,5,FALSE)</f>
        <v>invoiceLineChargeReasonCode</v>
      </c>
    </row>
    <row r="211" spans="1:19" ht="19" customHeight="1">
      <c r="A211" s="5">
        <v>158</v>
      </c>
      <c r="B211" s="66" t="s">
        <v>3710</v>
      </c>
      <c r="C211" s="66" t="s">
        <v>40</v>
      </c>
      <c r="D211" s="34">
        <f>VLOOKUP(B211,label!A:G,3,FALSE)</f>
        <v>6</v>
      </c>
      <c r="E211" s="52" t="str">
        <f xml:space="preserve">  VLOOKUP(B211,label!A:E,5,FALSE)</f>
        <v>itemDescription</v>
      </c>
      <c r="F211" s="38" t="s">
        <v>4482</v>
      </c>
      <c r="G211" s="33" t="s">
        <v>2311</v>
      </c>
      <c r="H211" s="98" t="str">
        <f>VLOOKUP(G211,'EN mapping'!B:F,5,FALSE)</f>
        <v>Item description</v>
      </c>
      <c r="I211" s="88" t="str">
        <f>VLOOKUP(G211,'EN mapping'!B:D,3,FALSE)</f>
        <v>0..1</v>
      </c>
      <c r="J211" s="37" t="str">
        <f t="shared" si="20"/>
        <v>corG-4</v>
      </c>
      <c r="K211" s="36" t="str">
        <f t="shared" si="21"/>
        <v>corG-5</v>
      </c>
      <c r="L211" s="36" t="str">
        <f t="shared" si="22"/>
        <v>corG-19</v>
      </c>
      <c r="M211" s="37" t="str">
        <f t="shared" si="23"/>
        <v>cenG-28</v>
      </c>
      <c r="N211" s="36" t="str">
        <f t="shared" si="24"/>
        <v>cen-154</v>
      </c>
      <c r="O211" s="65" t="s">
        <v>2000</v>
      </c>
      <c r="P211" s="65" t="s">
        <v>2312</v>
      </c>
      <c r="Q211" s="5" t="str">
        <f>VLOOKUP(B211,label!A:G,6,FALSE)</f>
        <v>textItemType</v>
      </c>
      <c r="R211" s="65" t="s">
        <v>1938</v>
      </c>
      <c r="S211" s="5" t="str">
        <f>VLOOKUP(B211,label!A:G,5,FALSE)</f>
        <v>itemDescription</v>
      </c>
    </row>
    <row r="212" spans="1:19" ht="19" customHeight="1">
      <c r="A212" s="5">
        <v>159</v>
      </c>
      <c r="B212" s="66" t="s">
        <v>3658</v>
      </c>
      <c r="C212" s="66" t="s">
        <v>40</v>
      </c>
      <c r="D212" s="34">
        <v>4</v>
      </c>
      <c r="E212" s="45" t="str">
        <f xml:space="preserve">  VLOOKUP(B212,label!A:E,5,FALSE)</f>
        <v>itemAttributes</v>
      </c>
      <c r="F212" s="38" t="s">
        <v>4544</v>
      </c>
      <c r="G212" s="68" t="s">
        <v>2327</v>
      </c>
      <c r="H212" s="98" t="str">
        <f>VLOOKUP(G212,'EN mapping'!B:F,5,FALSE)</f>
        <v>ITEM ATTRIBUTES</v>
      </c>
      <c r="I212" s="88" t="str">
        <f>VLOOKUP(G212,'EN mapping'!B:D,3,FALSE)</f>
        <v>0..n</v>
      </c>
      <c r="J212" s="37" t="str">
        <f t="shared" si="20"/>
        <v>corG-4</v>
      </c>
      <c r="K212" s="36" t="str">
        <f t="shared" si="21"/>
        <v>corG-5</v>
      </c>
      <c r="L212" s="36" t="str">
        <f t="shared" si="22"/>
        <v>cenG-32</v>
      </c>
      <c r="M212" s="37" t="str">
        <f t="shared" si="23"/>
        <v/>
      </c>
      <c r="N212" s="36" t="str">
        <f t="shared" si="24"/>
        <v/>
      </c>
      <c r="O212" s="65" t="s">
        <v>2000</v>
      </c>
      <c r="P212" s="68" t="s">
        <v>2328</v>
      </c>
      <c r="Q212" s="5" t="str">
        <f>VLOOKUP(B212,label!A:G,6,FALSE)</f>
        <v/>
      </c>
      <c r="R212" s="83"/>
      <c r="S212" s="5" t="str">
        <f>VLOOKUP(B212,label!A:G,5,FALSE)</f>
        <v>itemAttributes</v>
      </c>
    </row>
    <row r="213" spans="1:19" ht="19" customHeight="1">
      <c r="A213" s="5">
        <v>160</v>
      </c>
      <c r="B213" s="66" t="s">
        <v>3711</v>
      </c>
      <c r="C213" s="66" t="s">
        <v>40</v>
      </c>
      <c r="D213" s="34">
        <v>5</v>
      </c>
      <c r="E213" s="46" t="str">
        <f xml:space="preserve">  VLOOKUP(B213,label!A:E,5,FALSE)</f>
        <v>itemAttributeName</v>
      </c>
      <c r="F213" s="38" t="s">
        <v>4545</v>
      </c>
      <c r="G213" s="33" t="s">
        <v>2329</v>
      </c>
      <c r="H213" s="98" t="str">
        <f>VLOOKUP(G213,'EN mapping'!B:F,5,FALSE)</f>
        <v>Item attribute name</v>
      </c>
      <c r="I213" s="88" t="str">
        <f>VLOOKUP(G213,'EN mapping'!B:D,3,FALSE)</f>
        <v>1..1</v>
      </c>
      <c r="J213" s="37" t="str">
        <f t="shared" si="20"/>
        <v>corG-4</v>
      </c>
      <c r="K213" s="36" t="str">
        <f t="shared" si="21"/>
        <v>corG-5</v>
      </c>
      <c r="L213" s="36" t="str">
        <f t="shared" si="22"/>
        <v>cenG-32</v>
      </c>
      <c r="M213" s="37" t="str">
        <f t="shared" si="23"/>
        <v>cen-160</v>
      </c>
      <c r="N213" s="36" t="str">
        <f t="shared" si="24"/>
        <v/>
      </c>
      <c r="O213" s="65" t="s">
        <v>2330</v>
      </c>
      <c r="P213" s="65" t="s">
        <v>2331</v>
      </c>
      <c r="Q213" s="5" t="str">
        <f>VLOOKUP(B213,label!A:G,6,FALSE)</f>
        <v>textItemType</v>
      </c>
      <c r="R213" s="65" t="s">
        <v>1938</v>
      </c>
      <c r="S213" s="5" t="str">
        <f>VLOOKUP(B213,label!A:G,5,FALSE)</f>
        <v>itemAttributeName</v>
      </c>
    </row>
    <row r="214" spans="1:19" ht="19" customHeight="1">
      <c r="A214" s="5">
        <f t="shared" ref="A214" si="25">ROW()-1</f>
        <v>213</v>
      </c>
      <c r="B214" s="66" t="s">
        <v>3712</v>
      </c>
      <c r="C214" s="66" t="s">
        <v>40</v>
      </c>
      <c r="D214" s="34">
        <v>5</v>
      </c>
      <c r="E214" s="46" t="str">
        <f xml:space="preserve">  VLOOKUP(B214,label!A:E,5,FALSE)</f>
        <v>itemAttributeValue</v>
      </c>
      <c r="F214" s="38" t="s">
        <v>4546</v>
      </c>
      <c r="G214" s="33" t="s">
        <v>2332</v>
      </c>
      <c r="H214" s="98" t="str">
        <f>VLOOKUP(G214,'EN mapping'!B:F,5,FALSE)</f>
        <v>Item attribute value</v>
      </c>
      <c r="I214" s="88" t="str">
        <f>VLOOKUP(G214,'EN mapping'!B:D,3,FALSE)</f>
        <v>1..1</v>
      </c>
      <c r="J214" s="37" t="str">
        <f t="shared" si="20"/>
        <v>corG-4</v>
      </c>
      <c r="K214" s="36" t="str">
        <f t="shared" si="21"/>
        <v>corG-5</v>
      </c>
      <c r="L214" s="36" t="str">
        <f t="shared" si="22"/>
        <v>cenG-32</v>
      </c>
      <c r="M214" s="37" t="str">
        <f t="shared" si="23"/>
        <v>cen-161</v>
      </c>
      <c r="N214" s="36" t="str">
        <f t="shared" si="24"/>
        <v/>
      </c>
      <c r="O214" s="65" t="s">
        <v>2330</v>
      </c>
      <c r="P214" s="65" t="s">
        <v>2333</v>
      </c>
      <c r="Q214" s="5" t="str">
        <f>VLOOKUP(B214,label!A:G,6,FALSE)</f>
        <v>textItemType</v>
      </c>
      <c r="R214" s="65" t="s">
        <v>1938</v>
      </c>
      <c r="S214" s="5" t="str">
        <f>VLOOKUP(B214,label!A:G,5,FALSE)</f>
        <v>itemAttributeValue</v>
      </c>
    </row>
    <row r="223" spans="1:19" ht="19" customHeight="1">
      <c r="E223" s="109"/>
    </row>
    <row r="335" spans="4:4" ht="19" customHeight="1">
      <c r="D335" s="104"/>
    </row>
    <row r="336" spans="4:4" ht="19" customHeight="1">
      <c r="D336" s="104"/>
    </row>
    <row r="337" spans="4:4" ht="19" customHeight="1">
      <c r="D337" s="104"/>
    </row>
    <row r="338" spans="4:4" ht="19" customHeight="1">
      <c r="D338" s="104"/>
    </row>
    <row r="339" spans="4:4" ht="19" customHeight="1">
      <c r="D339" s="104"/>
    </row>
    <row r="340" spans="4:4" ht="19" customHeight="1">
      <c r="D340" s="104"/>
    </row>
    <row r="341" spans="4:4" ht="19" customHeight="1">
      <c r="D341" s="104"/>
    </row>
    <row r="342" spans="4:4" ht="19" customHeight="1">
      <c r="D342" s="104"/>
    </row>
    <row r="343" spans="4:4" ht="19" customHeight="1">
      <c r="D343" s="104"/>
    </row>
    <row r="344" spans="4:4" ht="19" customHeight="1">
      <c r="D344" s="104"/>
    </row>
    <row r="345" spans="4:4" ht="19" customHeight="1">
      <c r="D345" s="104"/>
    </row>
    <row r="346" spans="4:4" ht="19" customHeight="1">
      <c r="D346" s="104"/>
    </row>
    <row r="347" spans="4:4" ht="19" customHeight="1">
      <c r="D347" s="104"/>
    </row>
    <row r="348" spans="4:4" ht="19" customHeight="1">
      <c r="D348" s="104"/>
    </row>
    <row r="349" spans="4:4" ht="19" customHeight="1">
      <c r="D349" s="104"/>
    </row>
    <row r="350" spans="4:4" ht="19" customHeight="1">
      <c r="D350" s="104"/>
    </row>
    <row r="351" spans="4:4" ht="19" customHeight="1">
      <c r="D351" s="104"/>
    </row>
    <row r="352" spans="4:4" ht="19" customHeight="1">
      <c r="D352" s="104"/>
    </row>
    <row r="353" spans="4:4" ht="19" customHeight="1">
      <c r="D353" s="104"/>
    </row>
    <row r="354" spans="4:4" ht="19" customHeight="1">
      <c r="D354" s="104"/>
    </row>
    <row r="355" spans="4:4" ht="19" customHeight="1">
      <c r="D355" s="104"/>
    </row>
    <row r="356" spans="4:4" ht="19" customHeight="1">
      <c r="D356" s="104"/>
    </row>
    <row r="357" spans="4:4" ht="19" customHeight="1">
      <c r="D357" s="104"/>
    </row>
    <row r="358" spans="4:4" ht="19" customHeight="1">
      <c r="D358" s="104"/>
    </row>
    <row r="359" spans="4:4" ht="19" customHeight="1">
      <c r="D359" s="104"/>
    </row>
    <row r="360" spans="4:4" ht="19" customHeight="1">
      <c r="D360" s="104"/>
    </row>
    <row r="361" spans="4:4" ht="19" customHeight="1">
      <c r="D361" s="104"/>
    </row>
    <row r="362" spans="4:4" ht="19" customHeight="1">
      <c r="D362" s="104"/>
    </row>
    <row r="363" spans="4:4" ht="19" customHeight="1">
      <c r="D363" s="104"/>
    </row>
    <row r="364" spans="4:4" ht="19" customHeight="1">
      <c r="D364" s="104"/>
    </row>
    <row r="365" spans="4:4" ht="19" customHeight="1">
      <c r="D365" s="104"/>
    </row>
    <row r="366" spans="4:4" ht="19" customHeight="1">
      <c r="D366" s="104"/>
    </row>
    <row r="367" spans="4:4" ht="19" customHeight="1">
      <c r="D367" s="104"/>
    </row>
    <row r="368" spans="4:4" ht="19" customHeight="1">
      <c r="D368" s="104"/>
    </row>
    <row r="369" spans="4:4" ht="19" customHeight="1">
      <c r="D369" s="104"/>
    </row>
    <row r="370" spans="4:4" ht="19" customHeight="1">
      <c r="D370" s="104"/>
    </row>
    <row r="371" spans="4:4" ht="19" customHeight="1">
      <c r="D371" s="104"/>
    </row>
    <row r="372" spans="4:4" ht="19" customHeight="1">
      <c r="D372" s="104"/>
    </row>
    <row r="373" spans="4:4" ht="19" customHeight="1">
      <c r="D373" s="104"/>
    </row>
    <row r="374" spans="4:4" ht="19" customHeight="1">
      <c r="D374" s="104"/>
    </row>
    <row r="375" spans="4:4" ht="19" customHeight="1">
      <c r="D375" s="104"/>
    </row>
    <row r="376" spans="4:4" ht="19" customHeight="1">
      <c r="D376" s="104"/>
    </row>
    <row r="377" spans="4:4" ht="19" customHeight="1">
      <c r="D377" s="104"/>
    </row>
    <row r="378" spans="4:4" ht="19" customHeight="1">
      <c r="D378" s="104"/>
    </row>
    <row r="379" spans="4:4" ht="19" customHeight="1">
      <c r="D379" s="104"/>
    </row>
    <row r="380" spans="4:4" ht="19" customHeight="1">
      <c r="D380" s="104"/>
    </row>
    <row r="381" spans="4:4" ht="19" customHeight="1">
      <c r="D381" s="104"/>
    </row>
    <row r="382" spans="4:4" ht="19" customHeight="1">
      <c r="D382" s="104"/>
    </row>
    <row r="383" spans="4:4" ht="19" customHeight="1">
      <c r="D383" s="104"/>
    </row>
    <row r="384" spans="4:4" ht="19" customHeight="1">
      <c r="D384" s="104"/>
    </row>
    <row r="385" spans="4:4" ht="19" customHeight="1">
      <c r="D385" s="104"/>
    </row>
    <row r="386" spans="4:4" ht="19" customHeight="1">
      <c r="D386" s="104"/>
    </row>
    <row r="387" spans="4:4" ht="19" customHeight="1">
      <c r="D387" s="104"/>
    </row>
    <row r="435" spans="4:4" ht="19" customHeight="1">
      <c r="D435" s="104"/>
    </row>
    <row r="436" spans="4:4" ht="19" customHeight="1">
      <c r="D436" s="104"/>
    </row>
    <row r="437" spans="4:4" ht="19" customHeight="1">
      <c r="D437" s="104"/>
    </row>
    <row r="438" spans="4:4" ht="19" customHeight="1">
      <c r="D438" s="104"/>
    </row>
    <row r="439" spans="4:4" ht="19" customHeight="1">
      <c r="D439" s="104"/>
    </row>
    <row r="440" spans="4:4" ht="19" customHeight="1">
      <c r="D440" s="104"/>
    </row>
    <row r="441" spans="4:4" ht="19" customHeight="1">
      <c r="D441" s="104"/>
    </row>
    <row r="442" spans="4:4" ht="19" customHeight="1">
      <c r="D442" s="104"/>
    </row>
    <row r="443" spans="4:4" ht="19" customHeight="1">
      <c r="D443" s="104"/>
    </row>
    <row r="444" spans="4:4" ht="19" customHeight="1">
      <c r="D444" s="104"/>
    </row>
    <row r="445" spans="4:4" ht="19" customHeight="1">
      <c r="D445" s="104"/>
    </row>
    <row r="446" spans="4:4" ht="19" customHeight="1">
      <c r="D446" s="104"/>
    </row>
    <row r="447" spans="4:4" ht="19" customHeight="1">
      <c r="D447" s="104"/>
    </row>
    <row r="448" spans="4:4" ht="19" customHeight="1">
      <c r="D448" s="104"/>
    </row>
    <row r="449" spans="4:4" ht="19" customHeight="1">
      <c r="D449" s="104"/>
    </row>
    <row r="450" spans="4:4" ht="19" customHeight="1">
      <c r="D450" s="104"/>
    </row>
    <row r="451" spans="4:4" ht="19" customHeight="1">
      <c r="D451" s="104"/>
    </row>
    <row r="452" spans="4:4" ht="19" customHeight="1">
      <c r="D452" s="104"/>
    </row>
    <row r="453" spans="4:4" ht="19" customHeight="1">
      <c r="D453" s="104"/>
    </row>
    <row r="454" spans="4:4" ht="19" customHeight="1">
      <c r="D454" s="104"/>
    </row>
    <row r="455" spans="4:4" ht="19" customHeight="1">
      <c r="D455" s="104"/>
    </row>
    <row r="456" spans="4:4" ht="19" customHeight="1">
      <c r="D456" s="104"/>
    </row>
    <row r="457" spans="4:4" ht="19" customHeight="1">
      <c r="D457" s="104"/>
    </row>
    <row r="458" spans="4:4" ht="19" customHeight="1">
      <c r="D458" s="104"/>
    </row>
    <row r="459" spans="4:4" ht="19" customHeight="1">
      <c r="D459" s="104"/>
    </row>
    <row r="460" spans="4:4" ht="19" customHeight="1">
      <c r="D460" s="104"/>
    </row>
    <row r="461" spans="4:4" ht="19" customHeight="1">
      <c r="D461" s="104"/>
    </row>
    <row r="462" spans="4:4" ht="19" customHeight="1">
      <c r="D462" s="104"/>
    </row>
    <row r="587" spans="4:4" ht="19" customHeight="1">
      <c r="D587" s="104"/>
    </row>
    <row r="588" spans="4:4" ht="19" customHeight="1">
      <c r="D588" s="104"/>
    </row>
    <row r="589" spans="4:4" ht="19" customHeight="1">
      <c r="D589" s="104"/>
    </row>
    <row r="590" spans="4:4" ht="19" customHeight="1">
      <c r="D590" s="104"/>
    </row>
    <row r="591" spans="4:4" ht="19" customHeight="1">
      <c r="D591" s="104"/>
    </row>
    <row r="592" spans="4:4" ht="19" customHeight="1">
      <c r="D592" s="104"/>
    </row>
    <row r="593" spans="4:4" ht="19" customHeight="1">
      <c r="D593" s="104"/>
    </row>
    <row r="594" spans="4:4" ht="19" customHeight="1">
      <c r="D594" s="104"/>
    </row>
    <row r="595" spans="4:4" ht="19" customHeight="1">
      <c r="D595" s="104"/>
    </row>
    <row r="596" spans="4:4" ht="19" customHeight="1">
      <c r="D596" s="104"/>
    </row>
    <row r="597" spans="4:4" ht="19" customHeight="1">
      <c r="D597" s="104"/>
    </row>
    <row r="598" spans="4:4" ht="19" customHeight="1">
      <c r="D598" s="104"/>
    </row>
    <row r="599" spans="4:4" ht="19" customHeight="1">
      <c r="D599" s="104"/>
    </row>
    <row r="600" spans="4:4" ht="19" customHeight="1">
      <c r="D600" s="104"/>
    </row>
    <row r="601" spans="4:4" ht="19" customHeight="1">
      <c r="D601" s="104"/>
    </row>
    <row r="602" spans="4:4" ht="19" customHeight="1">
      <c r="D602" s="104"/>
    </row>
    <row r="603" spans="4:4" ht="19" customHeight="1">
      <c r="D603" s="104"/>
    </row>
    <row r="604" spans="4:4" ht="19" customHeight="1">
      <c r="D604" s="104"/>
    </row>
    <row r="605" spans="4:4" ht="19" customHeight="1">
      <c r="D605" s="104"/>
    </row>
    <row r="606" spans="4:4" ht="19" customHeight="1">
      <c r="D606" s="104"/>
    </row>
    <row r="663" spans="4:4" ht="19" customHeight="1">
      <c r="D663" s="24"/>
    </row>
    <row r="664" spans="4:4" ht="19" customHeight="1">
      <c r="D664" s="24"/>
    </row>
    <row r="665" spans="4:4" ht="19" customHeight="1">
      <c r="D665" s="24"/>
    </row>
    <row r="666" spans="4:4" ht="19" customHeight="1">
      <c r="D666" s="24"/>
    </row>
    <row r="667" spans="4:4" ht="19" customHeight="1">
      <c r="D667" s="24"/>
    </row>
    <row r="668" spans="4:4" ht="19" customHeight="1">
      <c r="D668" s="24"/>
    </row>
  </sheetData>
  <autoFilter ref="B1:W214" xr:uid="{A6575B6A-F0DA-A545-ACB7-744CABFD2B6F}"/>
  <phoneticPr fontId="3"/>
  <conditionalFormatting sqref="I1:I1048576">
    <cfRule type="containsText" dxfId="49" priority="28" operator="containsText" text="n">
      <formula>NOT(ISERROR(SEARCH("n",I1)))</formula>
    </cfRule>
  </conditionalFormatting>
  <conditionalFormatting sqref="B5:C214">
    <cfRule type="containsText" dxfId="48" priority="5" operator="containsText" text="G-">
      <formula>NOT(ISERROR(SEARCH("G-",B5)))</formula>
    </cfRule>
  </conditionalFormatting>
  <conditionalFormatting sqref="B215:C1048576 B1:C4">
    <cfRule type="containsText" dxfId="47" priority="6" operator="containsText" text="G-">
      <formula>NOT(ISERROR(SEARCH("G-",B1)))</formula>
    </cfRule>
  </conditionalFormatting>
  <conditionalFormatting sqref="D1:D1048576">
    <cfRule type="containsText" dxfId="46" priority="1" operator="containsText" text="5">
      <formula>NOT(ISERROR(SEARCH("5",D1)))</formula>
    </cfRule>
    <cfRule type="containsText" dxfId="45" priority="2" operator="containsText" text="4">
      <formula>NOT(ISERROR(SEARCH("4",D1)))</formula>
    </cfRule>
    <cfRule type="containsText" dxfId="44" priority="3" operator="containsText" text="3">
      <formula>NOT(ISERROR(SEARCH("3",D1)))</formula>
    </cfRule>
    <cfRule type="containsText" dxfId="43" priority="4" operator="containsText" text="2">
      <formula>NOT(ISERROR(SEARCH("2",D1)))</formula>
    </cfRule>
  </conditionalFormatting>
  <pageMargins left="0.25" right="0.25" top="0.75" bottom="0.75" header="0.3" footer="0.3"/>
  <pageSetup paperSize="9" scale="52" fitToHeight="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EDFF-92D5-774D-844E-33ADD19B3D1F}">
  <sheetPr codeName="Sheet2"/>
  <dimension ref="A1:C180"/>
  <sheetViews>
    <sheetView topLeftCell="A57" workbookViewId="0">
      <selection activeCell="C8" sqref="C8"/>
    </sheetView>
  </sheetViews>
  <sheetFormatPr baseColWidth="10" defaultColWidth="11.5703125" defaultRowHeight="20"/>
  <cols>
    <col min="3" max="3" width="32.5703125" customWidth="1"/>
  </cols>
  <sheetData>
    <row r="1" spans="1:3">
      <c r="A1" t="s">
        <v>1953</v>
      </c>
      <c r="B1" t="s">
        <v>1283</v>
      </c>
      <c r="C1" t="s">
        <v>344</v>
      </c>
    </row>
    <row r="2" spans="1:3">
      <c r="A2" t="s">
        <v>2222</v>
      </c>
      <c r="B2" t="s">
        <v>3654</v>
      </c>
      <c r="C2" t="s">
        <v>3574</v>
      </c>
    </row>
    <row r="3" spans="1:3">
      <c r="A3" t="s">
        <v>1993</v>
      </c>
      <c r="B3" t="s">
        <v>3665</v>
      </c>
      <c r="C3" t="s">
        <v>4611</v>
      </c>
    </row>
    <row r="4" spans="1:3">
      <c r="A4" t="s">
        <v>3935</v>
      </c>
      <c r="B4" t="s">
        <v>3659</v>
      </c>
      <c r="C4" t="s">
        <v>4612</v>
      </c>
    </row>
    <row r="5" spans="1:3">
      <c r="A5" t="s">
        <v>2083</v>
      </c>
      <c r="B5" t="s">
        <v>3659</v>
      </c>
      <c r="C5" t="s">
        <v>4612</v>
      </c>
    </row>
    <row r="6" spans="1:3">
      <c r="A6" t="s">
        <v>2043</v>
      </c>
      <c r="B6" t="s">
        <v>3659</v>
      </c>
      <c r="C6" t="s">
        <v>4612</v>
      </c>
    </row>
    <row r="7" spans="1:3">
      <c r="A7" t="s">
        <v>2114</v>
      </c>
      <c r="B7" t="s">
        <v>3659</v>
      </c>
      <c r="C7" t="s">
        <v>4612</v>
      </c>
    </row>
    <row r="8" spans="1:3">
      <c r="A8" t="s">
        <v>2172</v>
      </c>
      <c r="B8" t="s">
        <v>1304</v>
      </c>
      <c r="C8" t="s">
        <v>390</v>
      </c>
    </row>
    <row r="9" spans="1:3">
      <c r="A9" t="s">
        <v>2205</v>
      </c>
      <c r="B9" t="s">
        <v>3691</v>
      </c>
      <c r="C9" t="s">
        <v>3570</v>
      </c>
    </row>
    <row r="10" spans="1:3">
      <c r="A10" t="s">
        <v>1926</v>
      </c>
      <c r="B10" t="s">
        <v>1307</v>
      </c>
      <c r="C10" t="s">
        <v>394</v>
      </c>
    </row>
    <row r="11" spans="1:3">
      <c r="A11" t="s">
        <v>2230</v>
      </c>
      <c r="B11" t="s">
        <v>3697</v>
      </c>
      <c r="C11" t="s">
        <v>3578</v>
      </c>
    </row>
    <row r="12" spans="1:3">
      <c r="A12" t="s">
        <v>2235</v>
      </c>
      <c r="B12" t="s">
        <v>3717</v>
      </c>
      <c r="C12" t="s">
        <v>3580</v>
      </c>
    </row>
    <row r="13" spans="1:3">
      <c r="A13" t="s">
        <v>2233</v>
      </c>
      <c r="B13" t="s">
        <v>3716</v>
      </c>
      <c r="C13" t="s">
        <v>3579</v>
      </c>
    </row>
    <row r="14" spans="1:3">
      <c r="A14" t="s">
        <v>2150</v>
      </c>
      <c r="B14" t="s">
        <v>3674</v>
      </c>
      <c r="C14" t="s">
        <v>3550</v>
      </c>
    </row>
    <row r="15" spans="1:3">
      <c r="A15" t="s">
        <v>1967</v>
      </c>
      <c r="B15" t="s">
        <v>3662</v>
      </c>
      <c r="C15" t="s">
        <v>3535</v>
      </c>
    </row>
    <row r="16" spans="1:3">
      <c r="A16" t="s">
        <v>1937</v>
      </c>
      <c r="B16" t="s">
        <v>1182</v>
      </c>
      <c r="C16" t="s">
        <v>113</v>
      </c>
    </row>
    <row r="17" spans="1:3">
      <c r="A17" t="s">
        <v>2132</v>
      </c>
      <c r="B17" t="s">
        <v>3647</v>
      </c>
      <c r="C17" t="s">
        <v>3541</v>
      </c>
    </row>
    <row r="18" spans="1:3">
      <c r="A18" t="s">
        <v>2152</v>
      </c>
      <c r="B18" t="s">
        <v>3675</v>
      </c>
      <c r="C18" t="s">
        <v>3551</v>
      </c>
    </row>
    <row r="19" spans="1:3">
      <c r="A19" t="s">
        <v>2241</v>
      </c>
      <c r="B19" t="s">
        <v>1411</v>
      </c>
      <c r="C19" t="s">
        <v>604</v>
      </c>
    </row>
    <row r="20" spans="1:3">
      <c r="A20" t="s">
        <v>2146</v>
      </c>
      <c r="B20" t="s">
        <v>3649</v>
      </c>
      <c r="C20" t="s">
        <v>3548</v>
      </c>
    </row>
    <row r="21" spans="1:3">
      <c r="A21" t="s">
        <v>2154</v>
      </c>
      <c r="B21" t="s">
        <v>3650</v>
      </c>
      <c r="C21" t="s">
        <v>3552</v>
      </c>
    </row>
    <row r="22" spans="1:3">
      <c r="A22" t="s">
        <v>2170</v>
      </c>
      <c r="B22" t="s">
        <v>3651</v>
      </c>
      <c r="C22" t="s">
        <v>3557</v>
      </c>
    </row>
    <row r="23" spans="1:3">
      <c r="A23" t="s">
        <v>2186</v>
      </c>
      <c r="B23" t="s">
        <v>3652</v>
      </c>
      <c r="C23" t="s">
        <v>3562</v>
      </c>
    </row>
    <row r="24" spans="1:3">
      <c r="A24" t="s">
        <v>1920</v>
      </c>
      <c r="B24" t="s">
        <v>1387</v>
      </c>
      <c r="C24" t="s">
        <v>571</v>
      </c>
    </row>
    <row r="25" spans="1:3">
      <c r="A25" t="s">
        <v>4102</v>
      </c>
      <c r="B25" t="s">
        <v>3676</v>
      </c>
      <c r="C25" t="s">
        <v>3553</v>
      </c>
    </row>
    <row r="26" spans="1:3">
      <c r="A26" t="s">
        <v>2159</v>
      </c>
      <c r="B26" t="s">
        <v>3677</v>
      </c>
      <c r="C26" t="s">
        <v>3554</v>
      </c>
    </row>
    <row r="27" spans="1:3">
      <c r="A27" t="s">
        <v>2166</v>
      </c>
      <c r="B27" t="s">
        <v>3678</v>
      </c>
      <c r="C27" t="s">
        <v>3555</v>
      </c>
    </row>
    <row r="28" spans="1:3">
      <c r="A28" t="s">
        <v>2168</v>
      </c>
      <c r="B28" t="s">
        <v>3679</v>
      </c>
      <c r="C28" t="s">
        <v>3556</v>
      </c>
    </row>
    <row r="29" spans="1:3">
      <c r="A29" t="s">
        <v>2174</v>
      </c>
      <c r="B29" t="s">
        <v>3680</v>
      </c>
      <c r="C29" t="s">
        <v>3558</v>
      </c>
    </row>
    <row r="30" spans="1:3">
      <c r="A30" t="s">
        <v>2176</v>
      </c>
      <c r="B30" t="s">
        <v>3681</v>
      </c>
      <c r="C30" t="s">
        <v>3559</v>
      </c>
    </row>
    <row r="31" spans="1:3">
      <c r="A31" t="s">
        <v>2182</v>
      </c>
      <c r="B31" t="s">
        <v>3682</v>
      </c>
      <c r="C31" t="s">
        <v>3560</v>
      </c>
    </row>
    <row r="32" spans="1:3">
      <c r="A32" t="s">
        <v>2184</v>
      </c>
      <c r="B32" t="s">
        <v>3683</v>
      </c>
      <c r="C32" t="s">
        <v>3561</v>
      </c>
    </row>
    <row r="33" spans="1:3">
      <c r="A33" t="s">
        <v>1915</v>
      </c>
      <c r="B33" t="s">
        <v>1384</v>
      </c>
      <c r="C33" t="s">
        <v>565</v>
      </c>
    </row>
    <row r="34" spans="1:3">
      <c r="A34" t="s">
        <v>1923</v>
      </c>
      <c r="B34" t="s">
        <v>1381</v>
      </c>
      <c r="C34" t="s">
        <v>559</v>
      </c>
    </row>
    <row r="35" spans="1:3">
      <c r="A35" t="s">
        <v>1963</v>
      </c>
      <c r="B35" t="s">
        <v>1144</v>
      </c>
      <c r="C35" t="s">
        <v>19</v>
      </c>
    </row>
    <row r="36" spans="1:3">
      <c r="A36" t="s">
        <v>2237</v>
      </c>
      <c r="B36" t="s">
        <v>818</v>
      </c>
      <c r="C36" t="s">
        <v>337</v>
      </c>
    </row>
    <row r="37" spans="1:3">
      <c r="A37" t="s">
        <v>2228</v>
      </c>
      <c r="B37" t="s">
        <v>3696</v>
      </c>
      <c r="C37" t="s">
        <v>3577</v>
      </c>
    </row>
    <row r="38" spans="1:3">
      <c r="A38" t="s">
        <v>1997</v>
      </c>
      <c r="B38" t="s">
        <v>828</v>
      </c>
      <c r="C38" t="s">
        <v>503</v>
      </c>
    </row>
    <row r="39" spans="1:3">
      <c r="A39" t="s">
        <v>2077</v>
      </c>
      <c r="B39" t="s">
        <v>828</v>
      </c>
      <c r="C39" t="s">
        <v>503</v>
      </c>
    </row>
    <row r="40" spans="1:3">
      <c r="A40" t="s">
        <v>2037</v>
      </c>
      <c r="B40" t="s">
        <v>828</v>
      </c>
      <c r="C40" t="s">
        <v>503</v>
      </c>
    </row>
    <row r="41" spans="1:3">
      <c r="A41" t="s">
        <v>2108</v>
      </c>
      <c r="B41" t="s">
        <v>828</v>
      </c>
      <c r="C41" t="s">
        <v>503</v>
      </c>
    </row>
    <row r="42" spans="1:3">
      <c r="A42" t="s">
        <v>2097</v>
      </c>
      <c r="B42" t="s">
        <v>1365</v>
      </c>
      <c r="C42" t="s">
        <v>523</v>
      </c>
    </row>
    <row r="43" spans="1:3">
      <c r="A43" t="s">
        <v>2002</v>
      </c>
      <c r="B43" t="s">
        <v>1360</v>
      </c>
      <c r="C43" t="s">
        <v>513</v>
      </c>
    </row>
    <row r="44" spans="1:3">
      <c r="A44" t="s">
        <v>2081</v>
      </c>
      <c r="B44" t="s">
        <v>1360</v>
      </c>
      <c r="C44" t="s">
        <v>513</v>
      </c>
    </row>
    <row r="45" spans="1:3">
      <c r="A45" t="s">
        <v>2041</v>
      </c>
      <c r="B45" t="s">
        <v>1360</v>
      </c>
      <c r="C45" t="s">
        <v>513</v>
      </c>
    </row>
    <row r="46" spans="1:3">
      <c r="A46" t="s">
        <v>2112</v>
      </c>
      <c r="B46" t="s">
        <v>1360</v>
      </c>
      <c r="C46" t="s">
        <v>513</v>
      </c>
    </row>
    <row r="47" spans="1:3">
      <c r="A47" t="s">
        <v>1988</v>
      </c>
      <c r="B47" t="s">
        <v>1342</v>
      </c>
      <c r="C47" t="s">
        <v>469</v>
      </c>
    </row>
    <row r="48" spans="1:3">
      <c r="A48" t="s">
        <v>2031</v>
      </c>
      <c r="B48" t="s">
        <v>1342</v>
      </c>
      <c r="C48" t="s">
        <v>469</v>
      </c>
    </row>
    <row r="49" spans="1:3">
      <c r="A49" t="s">
        <v>2070</v>
      </c>
      <c r="B49" t="s">
        <v>1342</v>
      </c>
      <c r="C49" t="s">
        <v>469</v>
      </c>
    </row>
    <row r="50" spans="1:3">
      <c r="A50" t="s">
        <v>1991</v>
      </c>
      <c r="B50" t="s">
        <v>1341</v>
      </c>
      <c r="C50" t="s">
        <v>467</v>
      </c>
    </row>
    <row r="51" spans="1:3">
      <c r="A51" t="s">
        <v>2005</v>
      </c>
      <c r="B51" t="s">
        <v>1361</v>
      </c>
      <c r="C51" t="s">
        <v>515</v>
      </c>
    </row>
    <row r="52" spans="1:3">
      <c r="A52" t="s">
        <v>2085</v>
      </c>
      <c r="B52" t="s">
        <v>1361</v>
      </c>
      <c r="C52" t="s">
        <v>515</v>
      </c>
    </row>
    <row r="53" spans="1:3">
      <c r="A53" t="s">
        <v>2045</v>
      </c>
      <c r="B53" t="s">
        <v>1361</v>
      </c>
      <c r="C53" t="s">
        <v>515</v>
      </c>
    </row>
    <row r="54" spans="1:3">
      <c r="A54" t="s">
        <v>2116</v>
      </c>
      <c r="B54" t="s">
        <v>1361</v>
      </c>
      <c r="C54" t="s">
        <v>515</v>
      </c>
    </row>
    <row r="55" spans="1:3">
      <c r="A55" t="s">
        <v>1983</v>
      </c>
      <c r="B55" t="s">
        <v>1340</v>
      </c>
      <c r="C55" t="s">
        <v>464</v>
      </c>
    </row>
    <row r="56" spans="1:3">
      <c r="A56" t="s">
        <v>2026</v>
      </c>
      <c r="B56" t="s">
        <v>1340</v>
      </c>
      <c r="C56" t="s">
        <v>464</v>
      </c>
    </row>
    <row r="57" spans="1:3">
      <c r="A57" t="s">
        <v>2065</v>
      </c>
      <c r="B57" t="s">
        <v>1340</v>
      </c>
      <c r="C57" t="s">
        <v>464</v>
      </c>
    </row>
    <row r="58" spans="1:3">
      <c r="A58" t="s">
        <v>2015</v>
      </c>
      <c r="B58" t="s">
        <v>1370</v>
      </c>
      <c r="C58" t="s">
        <v>532</v>
      </c>
    </row>
    <row r="59" spans="1:3">
      <c r="A59" t="s">
        <v>2055</v>
      </c>
      <c r="B59" t="s">
        <v>1370</v>
      </c>
      <c r="C59" t="s">
        <v>532</v>
      </c>
    </row>
    <row r="60" spans="1:3">
      <c r="A60" t="s">
        <v>2019</v>
      </c>
      <c r="B60" t="s">
        <v>1377</v>
      </c>
      <c r="C60" t="s">
        <v>551</v>
      </c>
    </row>
    <row r="61" spans="1:3">
      <c r="A61" t="s">
        <v>2059</v>
      </c>
      <c r="B61" t="s">
        <v>1377</v>
      </c>
      <c r="C61" t="s">
        <v>551</v>
      </c>
    </row>
    <row r="62" spans="1:3">
      <c r="A62" t="s">
        <v>2013</v>
      </c>
      <c r="B62" t="s">
        <v>829</v>
      </c>
      <c r="C62" t="s">
        <v>525</v>
      </c>
    </row>
    <row r="63" spans="1:3">
      <c r="A63" t="s">
        <v>2053</v>
      </c>
      <c r="B63" t="s">
        <v>829</v>
      </c>
      <c r="C63" t="s">
        <v>525</v>
      </c>
    </row>
    <row r="64" spans="1:3">
      <c r="A64" t="s">
        <v>2017</v>
      </c>
      <c r="B64" t="s">
        <v>1373</v>
      </c>
      <c r="C64" t="s">
        <v>539</v>
      </c>
    </row>
    <row r="65" spans="1:3">
      <c r="A65" t="s">
        <v>2057</v>
      </c>
      <c r="B65" t="s">
        <v>1373</v>
      </c>
      <c r="C65" t="s">
        <v>539</v>
      </c>
    </row>
    <row r="66" spans="1:3">
      <c r="A66" t="s">
        <v>2011</v>
      </c>
      <c r="B66" t="s">
        <v>1363</v>
      </c>
      <c r="C66" t="s">
        <v>519</v>
      </c>
    </row>
    <row r="67" spans="1:3">
      <c r="A67" t="s">
        <v>2091</v>
      </c>
      <c r="B67" t="s">
        <v>1363</v>
      </c>
      <c r="C67" t="s">
        <v>519</v>
      </c>
    </row>
    <row r="68" spans="1:3">
      <c r="A68" t="s">
        <v>2051</v>
      </c>
      <c r="B68" t="s">
        <v>1363</v>
      </c>
      <c r="C68" t="s">
        <v>519</v>
      </c>
    </row>
    <row r="69" spans="1:3">
      <c r="A69" t="s">
        <v>2122</v>
      </c>
      <c r="B69" t="s">
        <v>1363</v>
      </c>
      <c r="C69" t="s">
        <v>519</v>
      </c>
    </row>
    <row r="70" spans="1:3">
      <c r="A70" t="s">
        <v>1979</v>
      </c>
      <c r="B70" t="s">
        <v>1346</v>
      </c>
      <c r="C70" t="s">
        <v>477</v>
      </c>
    </row>
    <row r="71" spans="1:3">
      <c r="A71" t="s">
        <v>2073</v>
      </c>
      <c r="B71" t="s">
        <v>1346</v>
      </c>
      <c r="C71" t="s">
        <v>477</v>
      </c>
    </row>
    <row r="72" spans="1:3">
      <c r="A72" t="s">
        <v>2023</v>
      </c>
      <c r="B72" t="s">
        <v>1346</v>
      </c>
      <c r="C72" t="s">
        <v>477</v>
      </c>
    </row>
    <row r="73" spans="1:3">
      <c r="A73" t="s">
        <v>2063</v>
      </c>
      <c r="B73" t="s">
        <v>1346</v>
      </c>
      <c r="C73" t="s">
        <v>477</v>
      </c>
    </row>
    <row r="74" spans="1:3">
      <c r="A74" t="s">
        <v>2095</v>
      </c>
      <c r="B74" t="s">
        <v>1346</v>
      </c>
      <c r="C74" t="s">
        <v>477</v>
      </c>
    </row>
    <row r="75" spans="1:3">
      <c r="A75" t="s">
        <v>1977</v>
      </c>
      <c r="B75" t="s">
        <v>823</v>
      </c>
      <c r="C75" t="s">
        <v>462</v>
      </c>
    </row>
    <row r="76" spans="1:3">
      <c r="A76" t="s">
        <v>2071</v>
      </c>
      <c r="B76" t="s">
        <v>823</v>
      </c>
      <c r="C76" t="s">
        <v>462</v>
      </c>
    </row>
    <row r="77" spans="1:3">
      <c r="A77" t="s">
        <v>2021</v>
      </c>
      <c r="B77" t="s">
        <v>823</v>
      </c>
      <c r="C77" t="s">
        <v>462</v>
      </c>
    </row>
    <row r="78" spans="1:3">
      <c r="A78" t="s">
        <v>2061</v>
      </c>
      <c r="B78" t="s">
        <v>823</v>
      </c>
      <c r="C78" t="s">
        <v>462</v>
      </c>
    </row>
    <row r="79" spans="1:3">
      <c r="A79" t="s">
        <v>2093</v>
      </c>
      <c r="B79" t="s">
        <v>823</v>
      </c>
      <c r="C79" t="s">
        <v>462</v>
      </c>
    </row>
    <row r="80" spans="1:3">
      <c r="A80" t="s">
        <v>2009</v>
      </c>
      <c r="B80" t="s">
        <v>1362</v>
      </c>
      <c r="C80" t="s">
        <v>517</v>
      </c>
    </row>
    <row r="81" spans="1:3">
      <c r="A81" t="s">
        <v>2089</v>
      </c>
      <c r="B81" t="s">
        <v>1362</v>
      </c>
      <c r="C81" t="s">
        <v>517</v>
      </c>
    </row>
    <row r="82" spans="1:3">
      <c r="A82" t="s">
        <v>2049</v>
      </c>
      <c r="B82" t="s">
        <v>1362</v>
      </c>
      <c r="C82" t="s">
        <v>517</v>
      </c>
    </row>
    <row r="83" spans="1:3">
      <c r="A83" t="s">
        <v>2120</v>
      </c>
      <c r="B83" t="s">
        <v>1362</v>
      </c>
      <c r="C83" t="s">
        <v>517</v>
      </c>
    </row>
    <row r="84" spans="1:3">
      <c r="A84" t="s">
        <v>1999</v>
      </c>
      <c r="B84" t="s">
        <v>1359</v>
      </c>
      <c r="C84" t="s">
        <v>511</v>
      </c>
    </row>
    <row r="85" spans="1:3">
      <c r="A85" t="s">
        <v>2079</v>
      </c>
      <c r="B85" t="s">
        <v>1359</v>
      </c>
      <c r="C85" t="s">
        <v>511</v>
      </c>
    </row>
    <row r="86" spans="1:3">
      <c r="A86" t="s">
        <v>2039</v>
      </c>
      <c r="B86" t="s">
        <v>1359</v>
      </c>
      <c r="C86" t="s">
        <v>511</v>
      </c>
    </row>
    <row r="87" spans="1:3">
      <c r="A87" t="s">
        <v>2110</v>
      </c>
      <c r="B87" t="s">
        <v>1359</v>
      </c>
      <c r="C87" t="s">
        <v>511</v>
      </c>
    </row>
    <row r="88" spans="1:3">
      <c r="A88" t="s">
        <v>2007</v>
      </c>
      <c r="B88" t="s">
        <v>1364</v>
      </c>
      <c r="C88" t="s">
        <v>521</v>
      </c>
    </row>
    <row r="89" spans="1:3">
      <c r="A89" t="s">
        <v>2087</v>
      </c>
      <c r="B89" t="s">
        <v>1364</v>
      </c>
      <c r="C89" t="s">
        <v>521</v>
      </c>
    </row>
    <row r="90" spans="1:3">
      <c r="A90" t="s">
        <v>2047</v>
      </c>
      <c r="B90" t="s">
        <v>1364</v>
      </c>
      <c r="C90" t="s">
        <v>521</v>
      </c>
    </row>
    <row r="91" spans="1:3">
      <c r="A91" t="s">
        <v>2118</v>
      </c>
      <c r="B91" t="s">
        <v>1364</v>
      </c>
      <c r="C91" t="s">
        <v>521</v>
      </c>
    </row>
    <row r="92" spans="1:3">
      <c r="A92" t="s">
        <v>2263</v>
      </c>
      <c r="B92" t="s">
        <v>3656</v>
      </c>
      <c r="C92" t="s">
        <v>3581</v>
      </c>
    </row>
    <row r="93" spans="1:3">
      <c r="A93" t="s">
        <v>2275</v>
      </c>
      <c r="B93" t="s">
        <v>3657</v>
      </c>
      <c r="C93" t="s">
        <v>3586</v>
      </c>
    </row>
    <row r="94" spans="1:3">
      <c r="A94" t="s">
        <v>2257</v>
      </c>
      <c r="B94" t="s">
        <v>3655</v>
      </c>
      <c r="C94" t="s">
        <v>3605</v>
      </c>
    </row>
    <row r="95" spans="1:3">
      <c r="A95" t="s">
        <v>1957</v>
      </c>
      <c r="B95" t="s">
        <v>3643</v>
      </c>
      <c r="C95" t="s">
        <v>3531</v>
      </c>
    </row>
    <row r="96" spans="1:3">
      <c r="A96" t="s">
        <v>1949</v>
      </c>
      <c r="B96" t="s">
        <v>3701</v>
      </c>
      <c r="C96" t="s">
        <v>3530</v>
      </c>
    </row>
    <row r="97" spans="1:3">
      <c r="A97" t="s">
        <v>2265</v>
      </c>
      <c r="B97" t="s">
        <v>4605</v>
      </c>
      <c r="C97" t="s">
        <v>4619</v>
      </c>
    </row>
    <row r="98" spans="1:3">
      <c r="A98" t="s">
        <v>2267</v>
      </c>
      <c r="B98" t="s">
        <v>3702</v>
      </c>
      <c r="C98" t="s">
        <v>3582</v>
      </c>
    </row>
    <row r="99" spans="1:3">
      <c r="A99" t="s">
        <v>2269</v>
      </c>
      <c r="B99" t="s">
        <v>3703</v>
      </c>
      <c r="C99" t="s">
        <v>3583</v>
      </c>
    </row>
    <row r="100" spans="1:3">
      <c r="A100" t="s">
        <v>2271</v>
      </c>
      <c r="B100" t="s">
        <v>3704</v>
      </c>
      <c r="C100" t="s">
        <v>3584</v>
      </c>
    </row>
    <row r="101" spans="1:3">
      <c r="A101" t="s">
        <v>2273</v>
      </c>
      <c r="B101" t="s">
        <v>3705</v>
      </c>
      <c r="C101" t="s">
        <v>3585</v>
      </c>
    </row>
    <row r="102" spans="1:3">
      <c r="A102" t="s">
        <v>2277</v>
      </c>
      <c r="B102" t="s">
        <v>4606</v>
      </c>
      <c r="C102" t="s">
        <v>4620</v>
      </c>
    </row>
    <row r="103" spans="1:3">
      <c r="A103" t="s">
        <v>2279</v>
      </c>
      <c r="B103" t="s">
        <v>3706</v>
      </c>
      <c r="C103" t="s">
        <v>3587</v>
      </c>
    </row>
    <row r="104" spans="1:3">
      <c r="A104" t="s">
        <v>2281</v>
      </c>
      <c r="B104" t="s">
        <v>3707</v>
      </c>
      <c r="C104" t="s">
        <v>3588</v>
      </c>
    </row>
    <row r="105" spans="1:3">
      <c r="A105" t="s">
        <v>2283</v>
      </c>
      <c r="B105" t="s">
        <v>3708</v>
      </c>
      <c r="C105" t="s">
        <v>3589</v>
      </c>
    </row>
    <row r="106" spans="1:3">
      <c r="A106" t="s">
        <v>2285</v>
      </c>
      <c r="B106" t="s">
        <v>3709</v>
      </c>
      <c r="C106" t="s">
        <v>3590</v>
      </c>
    </row>
    <row r="107" spans="1:3">
      <c r="A107" t="s">
        <v>2251</v>
      </c>
      <c r="B107" t="s">
        <v>4604</v>
      </c>
      <c r="C107" t="s">
        <v>4618</v>
      </c>
    </row>
    <row r="108" spans="1:3">
      <c r="A108" t="s">
        <v>1960</v>
      </c>
      <c r="B108" t="s">
        <v>3660</v>
      </c>
      <c r="C108" t="s">
        <v>3532</v>
      </c>
    </row>
    <row r="109" spans="1:3">
      <c r="A109" t="s">
        <v>2194</v>
      </c>
      <c r="B109" t="s">
        <v>3686</v>
      </c>
      <c r="C109" t="s">
        <v>3565</v>
      </c>
    </row>
    <row r="110" spans="1:3">
      <c r="A110" t="s">
        <v>2199</v>
      </c>
      <c r="B110" t="s">
        <v>3688</v>
      </c>
      <c r="C110" t="s">
        <v>3567</v>
      </c>
    </row>
    <row r="111" spans="1:3">
      <c r="A111" t="s">
        <v>4153</v>
      </c>
      <c r="B111" t="s">
        <v>3687</v>
      </c>
      <c r="C111" t="s">
        <v>3566</v>
      </c>
    </row>
    <row r="112" spans="1:3">
      <c r="A112" t="s">
        <v>2102</v>
      </c>
      <c r="B112" t="s">
        <v>3642</v>
      </c>
      <c r="C112" t="s">
        <v>3606</v>
      </c>
    </row>
    <row r="113" spans="1:3">
      <c r="A113" t="s">
        <v>2327</v>
      </c>
      <c r="B113" t="s">
        <v>3658</v>
      </c>
      <c r="C113" t="s">
        <v>3592</v>
      </c>
    </row>
    <row r="114" spans="1:3">
      <c r="A114" t="s">
        <v>2329</v>
      </c>
      <c r="B114" t="s">
        <v>3711</v>
      </c>
      <c r="C114" t="s">
        <v>3593</v>
      </c>
    </row>
    <row r="115" spans="1:3">
      <c r="A115" t="s">
        <v>2332</v>
      </c>
      <c r="B115" t="s">
        <v>3712</v>
      </c>
      <c r="C115" t="s">
        <v>3594</v>
      </c>
    </row>
    <row r="116" spans="1:3">
      <c r="A116" t="s">
        <v>2315</v>
      </c>
      <c r="B116" t="s">
        <v>4608</v>
      </c>
      <c r="C116" t="s">
        <v>4622</v>
      </c>
    </row>
    <row r="117" spans="1:3">
      <c r="A117" t="s">
        <v>2325</v>
      </c>
      <c r="B117" t="s">
        <v>4609</v>
      </c>
      <c r="C117" t="s">
        <v>3760</v>
      </c>
    </row>
    <row r="118" spans="1:3">
      <c r="A118" t="s">
        <v>2311</v>
      </c>
      <c r="B118" t="s">
        <v>3710</v>
      </c>
      <c r="C118" t="s">
        <v>3591</v>
      </c>
    </row>
    <row r="119" spans="1:3">
      <c r="A119" t="s">
        <v>2294</v>
      </c>
      <c r="B119" t="s">
        <v>3715</v>
      </c>
      <c r="C119" t="s">
        <v>3604</v>
      </c>
    </row>
    <row r="120" spans="1:3">
      <c r="A120" t="s">
        <v>2289</v>
      </c>
      <c r="B120" t="s">
        <v>3713</v>
      </c>
      <c r="C120" t="s">
        <v>3601</v>
      </c>
    </row>
    <row r="121" spans="1:3">
      <c r="A121" t="s">
        <v>2292</v>
      </c>
      <c r="B121" t="s">
        <v>3714</v>
      </c>
      <c r="C121" t="s">
        <v>3603</v>
      </c>
    </row>
    <row r="122" spans="1:3">
      <c r="A122" t="s">
        <v>2313</v>
      </c>
      <c r="B122" t="s">
        <v>4607</v>
      </c>
      <c r="C122" t="s">
        <v>4621</v>
      </c>
    </row>
    <row r="123" spans="1:3">
      <c r="A123" t="s">
        <v>2243</v>
      </c>
      <c r="B123" t="s">
        <v>1281</v>
      </c>
      <c r="C123" t="s">
        <v>339</v>
      </c>
    </row>
    <row r="124" spans="1:3">
      <c r="A124" t="s">
        <v>2239</v>
      </c>
      <c r="B124" t="s">
        <v>1282</v>
      </c>
      <c r="C124" t="s">
        <v>341</v>
      </c>
    </row>
    <row r="125" spans="1:3">
      <c r="A125" t="s">
        <v>2148</v>
      </c>
      <c r="B125" t="s">
        <v>3673</v>
      </c>
      <c r="C125" t="s">
        <v>3549</v>
      </c>
    </row>
    <row r="126" spans="1:3">
      <c r="A126" t="s">
        <v>1935</v>
      </c>
      <c r="B126" t="s">
        <v>1416</v>
      </c>
      <c r="C126" t="s">
        <v>614</v>
      </c>
    </row>
    <row r="127" spans="1:3">
      <c r="A127" t="s">
        <v>2307</v>
      </c>
      <c r="B127" t="s">
        <v>834</v>
      </c>
      <c r="C127" t="s">
        <v>618</v>
      </c>
    </row>
    <row r="128" spans="1:3">
      <c r="A128" t="s">
        <v>2309</v>
      </c>
      <c r="B128" t="s">
        <v>1425</v>
      </c>
      <c r="C128" t="s">
        <v>634</v>
      </c>
    </row>
    <row r="129" spans="1:3">
      <c r="A129" t="s">
        <v>2261</v>
      </c>
      <c r="B129" t="s">
        <v>1431</v>
      </c>
      <c r="C129" t="s">
        <v>646</v>
      </c>
    </row>
    <row r="130" spans="1:3">
      <c r="A130" t="s">
        <v>2317</v>
      </c>
      <c r="B130" t="s">
        <v>1421</v>
      </c>
      <c r="C130" t="s">
        <v>626</v>
      </c>
    </row>
    <row r="131" spans="1:3">
      <c r="A131" t="s">
        <v>2319</v>
      </c>
      <c r="B131" t="s">
        <v>1422</v>
      </c>
      <c r="C131" t="s">
        <v>628</v>
      </c>
    </row>
    <row r="132" spans="1:3">
      <c r="A132" t="s">
        <v>2320</v>
      </c>
      <c r="B132" t="s">
        <v>1427</v>
      </c>
      <c r="C132" t="s">
        <v>638</v>
      </c>
    </row>
    <row r="133" spans="1:3">
      <c r="A133" t="s">
        <v>2246</v>
      </c>
      <c r="B133" t="s">
        <v>1426</v>
      </c>
      <c r="C133" t="s">
        <v>636</v>
      </c>
    </row>
    <row r="134" spans="1:3">
      <c r="A134" t="s">
        <v>2259</v>
      </c>
      <c r="B134" t="s">
        <v>1430</v>
      </c>
      <c r="C134" t="s">
        <v>644</v>
      </c>
    </row>
    <row r="135" spans="1:3">
      <c r="A135" t="s">
        <v>2249</v>
      </c>
      <c r="B135" t="s">
        <v>1428</v>
      </c>
      <c r="C135" t="s">
        <v>640</v>
      </c>
    </row>
    <row r="136" spans="1:3">
      <c r="A136" t="s">
        <v>1995</v>
      </c>
      <c r="B136" t="s">
        <v>4598</v>
      </c>
      <c r="C136" t="s">
        <v>4389</v>
      </c>
    </row>
    <row r="137" spans="1:3">
      <c r="A137" t="s">
        <v>2034</v>
      </c>
      <c r="B137" t="s">
        <v>4598</v>
      </c>
      <c r="C137" t="s">
        <v>4389</v>
      </c>
    </row>
    <row r="138" spans="1:3">
      <c r="A138" t="s">
        <v>1975</v>
      </c>
      <c r="B138" t="s">
        <v>1497</v>
      </c>
      <c r="C138" t="s">
        <v>786</v>
      </c>
    </row>
    <row r="139" spans="1:3">
      <c r="A139" t="s">
        <v>2253</v>
      </c>
      <c r="B139" t="s">
        <v>1496</v>
      </c>
      <c r="C139" t="s">
        <v>784</v>
      </c>
    </row>
    <row r="140" spans="1:3">
      <c r="A140" t="s">
        <v>2255</v>
      </c>
      <c r="B140" t="s">
        <v>1495</v>
      </c>
      <c r="C140" t="s">
        <v>782</v>
      </c>
    </row>
    <row r="141" spans="1:3">
      <c r="A141" t="s">
        <v>2201</v>
      </c>
      <c r="B141" t="s">
        <v>3689</v>
      </c>
      <c r="C141" t="s">
        <v>3568</v>
      </c>
    </row>
    <row r="142" spans="1:3">
      <c r="A142" t="s">
        <v>2140</v>
      </c>
      <c r="B142" t="s">
        <v>3648</v>
      </c>
      <c r="C142" t="s">
        <v>3545</v>
      </c>
    </row>
    <row r="143" spans="1:3">
      <c r="A143" t="s">
        <v>2124</v>
      </c>
      <c r="B143" t="s">
        <v>3646</v>
      </c>
      <c r="C143" t="s">
        <v>3538</v>
      </c>
    </row>
    <row r="144" spans="1:3">
      <c r="A144" t="s">
        <v>2134</v>
      </c>
      <c r="B144" t="s">
        <v>3668</v>
      </c>
      <c r="C144" t="s">
        <v>3542</v>
      </c>
    </row>
    <row r="145" spans="1:3">
      <c r="A145" t="s">
        <v>2136</v>
      </c>
      <c r="B145" t="s">
        <v>3669</v>
      </c>
      <c r="C145" t="s">
        <v>3543</v>
      </c>
    </row>
    <row r="146" spans="1:3">
      <c r="A146" t="s">
        <v>2144</v>
      </c>
      <c r="B146" t="s">
        <v>3672</v>
      </c>
      <c r="C146" t="s">
        <v>3547</v>
      </c>
    </row>
    <row r="147" spans="1:3">
      <c r="A147" t="s">
        <v>2142</v>
      </c>
      <c r="B147" t="s">
        <v>3671</v>
      </c>
      <c r="C147" t="s">
        <v>3546</v>
      </c>
    </row>
    <row r="148" spans="1:3">
      <c r="A148" t="s">
        <v>2128</v>
      </c>
      <c r="B148" t="s">
        <v>3666</v>
      </c>
      <c r="C148" t="s">
        <v>3539</v>
      </c>
    </row>
    <row r="149" spans="1:3">
      <c r="A149" t="s">
        <v>2126</v>
      </c>
      <c r="B149" t="s">
        <v>1391</v>
      </c>
      <c r="C149" t="s">
        <v>579</v>
      </c>
    </row>
    <row r="150" spans="1:3">
      <c r="A150" t="s">
        <v>2138</v>
      </c>
      <c r="B150" t="s">
        <v>3670</v>
      </c>
      <c r="C150" t="s">
        <v>3544</v>
      </c>
    </row>
    <row r="151" spans="1:3">
      <c r="A151" t="s">
        <v>2106</v>
      </c>
      <c r="B151" t="s">
        <v>1146</v>
      </c>
      <c r="C151" t="s">
        <v>23</v>
      </c>
    </row>
    <row r="152" spans="1:3">
      <c r="A152" t="s">
        <v>2104</v>
      </c>
      <c r="B152" t="s">
        <v>1145</v>
      </c>
      <c r="C152" t="s">
        <v>21</v>
      </c>
    </row>
    <row r="153" spans="1:3">
      <c r="A153" t="s">
        <v>1931</v>
      </c>
      <c r="B153" t="s">
        <v>1322</v>
      </c>
      <c r="C153" t="s">
        <v>424</v>
      </c>
    </row>
    <row r="154" spans="1:3">
      <c r="A154" t="s">
        <v>1971</v>
      </c>
      <c r="B154" t="s">
        <v>3645</v>
      </c>
      <c r="C154" t="s">
        <v>3537</v>
      </c>
    </row>
    <row r="155" spans="1:3">
      <c r="A155" t="s">
        <v>1965</v>
      </c>
      <c r="B155" t="s">
        <v>3644</v>
      </c>
      <c r="C155" t="s">
        <v>3534</v>
      </c>
    </row>
    <row r="156" spans="1:3">
      <c r="A156" t="s">
        <v>2130</v>
      </c>
      <c r="B156" t="s">
        <v>3667</v>
      </c>
      <c r="C156" t="s">
        <v>3540</v>
      </c>
    </row>
    <row r="157" spans="1:3">
      <c r="A157" t="s">
        <v>2203</v>
      </c>
      <c r="B157" t="s">
        <v>3690</v>
      </c>
      <c r="C157" t="s">
        <v>3569</v>
      </c>
    </row>
    <row r="158" spans="1:3">
      <c r="A158" t="s">
        <v>2100</v>
      </c>
      <c r="B158" t="s">
        <v>1415</v>
      </c>
      <c r="C158" t="s">
        <v>612</v>
      </c>
    </row>
    <row r="159" spans="1:3">
      <c r="A159" t="s">
        <v>1969</v>
      </c>
      <c r="B159" t="s">
        <v>3663</v>
      </c>
      <c r="C159" t="s">
        <v>3536</v>
      </c>
    </row>
    <row r="160" spans="1:3">
      <c r="A160" t="s">
        <v>2190</v>
      </c>
      <c r="B160" t="s">
        <v>3684</v>
      </c>
      <c r="C160" t="s">
        <v>3563</v>
      </c>
    </row>
    <row r="161" spans="1:3">
      <c r="A161" t="s">
        <v>2192</v>
      </c>
      <c r="B161" t="s">
        <v>3685</v>
      </c>
      <c r="C161" t="s">
        <v>3564</v>
      </c>
    </row>
    <row r="162" spans="1:3">
      <c r="A162" t="s">
        <v>2188</v>
      </c>
      <c r="B162" t="s">
        <v>4599</v>
      </c>
      <c r="C162" t="s">
        <v>4613</v>
      </c>
    </row>
    <row r="163" spans="1:3">
      <c r="A163" t="s">
        <v>2226</v>
      </c>
      <c r="B163" t="s">
        <v>3695</v>
      </c>
      <c r="C163" t="s">
        <v>3576</v>
      </c>
    </row>
    <row r="164" spans="1:3">
      <c r="A164" t="s">
        <v>2224</v>
      </c>
      <c r="B164" t="s">
        <v>3694</v>
      </c>
      <c r="C164" t="s">
        <v>3575</v>
      </c>
    </row>
    <row r="165" spans="1:3">
      <c r="A165" t="s">
        <v>2212</v>
      </c>
      <c r="B165" t="s">
        <v>1471</v>
      </c>
      <c r="C165" t="s">
        <v>734</v>
      </c>
    </row>
    <row r="166" spans="1:3">
      <c r="A166" t="s">
        <v>2302</v>
      </c>
      <c r="B166" t="s">
        <v>1475</v>
      </c>
      <c r="C166" t="s">
        <v>742</v>
      </c>
    </row>
    <row r="167" spans="1:3">
      <c r="A167" t="s">
        <v>1928</v>
      </c>
      <c r="B167" t="s">
        <v>1478</v>
      </c>
      <c r="C167" t="s">
        <v>748</v>
      </c>
    </row>
    <row r="168" spans="1:3">
      <c r="A168" t="s">
        <v>2300</v>
      </c>
      <c r="B168" t="s">
        <v>838</v>
      </c>
      <c r="C168" t="s">
        <v>726</v>
      </c>
    </row>
    <row r="169" spans="1:3">
      <c r="A169" t="s">
        <v>2304</v>
      </c>
      <c r="B169" t="s">
        <v>1474</v>
      </c>
      <c r="C169" t="s">
        <v>740</v>
      </c>
    </row>
    <row r="170" spans="1:3">
      <c r="A170" t="s">
        <v>1955</v>
      </c>
      <c r="B170" t="s">
        <v>1417</v>
      </c>
      <c r="C170" t="s">
        <v>616</v>
      </c>
    </row>
    <row r="171" spans="1:3">
      <c r="A171" t="s">
        <v>1981</v>
      </c>
      <c r="B171" t="s">
        <v>3664</v>
      </c>
      <c r="C171" t="s">
        <v>4610</v>
      </c>
    </row>
    <row r="172" spans="1:3">
      <c r="A172" t="s">
        <v>3955</v>
      </c>
      <c r="B172" t="s">
        <v>3664</v>
      </c>
      <c r="C172" t="s">
        <v>4610</v>
      </c>
    </row>
    <row r="173" spans="1:3">
      <c r="A173" t="s">
        <v>1933</v>
      </c>
      <c r="B173" t="s">
        <v>3700</v>
      </c>
      <c r="C173" t="s">
        <v>3529</v>
      </c>
    </row>
    <row r="174" spans="1:3">
      <c r="A174" t="s">
        <v>2207</v>
      </c>
      <c r="B174" t="s">
        <v>3653</v>
      </c>
      <c r="C174" t="s">
        <v>3571</v>
      </c>
    </row>
    <row r="175" spans="1:3">
      <c r="A175" t="s">
        <v>2214</v>
      </c>
      <c r="B175" t="s">
        <v>4602</v>
      </c>
      <c r="C175" t="s">
        <v>4616</v>
      </c>
    </row>
    <row r="176" spans="1:3">
      <c r="A176" t="s">
        <v>2216</v>
      </c>
      <c r="B176" t="s">
        <v>4603</v>
      </c>
      <c r="C176" t="s">
        <v>4617</v>
      </c>
    </row>
    <row r="177" spans="1:3">
      <c r="A177" t="s">
        <v>2210</v>
      </c>
      <c r="B177" t="s">
        <v>4600</v>
      </c>
      <c r="C177" t="s">
        <v>4614</v>
      </c>
    </row>
    <row r="178" spans="1:3">
      <c r="A178" t="s">
        <v>2212</v>
      </c>
      <c r="B178" t="s">
        <v>4601</v>
      </c>
      <c r="C178" t="s">
        <v>4615</v>
      </c>
    </row>
    <row r="179" spans="1:3">
      <c r="A179" t="s">
        <v>2220</v>
      </c>
      <c r="B179" t="s">
        <v>3693</v>
      </c>
      <c r="C179" t="s">
        <v>3573</v>
      </c>
    </row>
    <row r="180" spans="1:3">
      <c r="A180" t="s">
        <v>2218</v>
      </c>
      <c r="B180" t="s">
        <v>3692</v>
      </c>
      <c r="C180" t="s">
        <v>3572</v>
      </c>
    </row>
  </sheetData>
  <sortState xmlns:xlrd2="http://schemas.microsoft.com/office/spreadsheetml/2017/richdata2" ref="A1:C182">
    <sortCondition ref="C1:C182"/>
  </sortState>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5B57-D5A2-0D44-BCD8-803798765C59}">
  <sheetPr codeName="Sheet3">
    <pageSetUpPr fitToPage="1"/>
  </sheetPr>
  <dimension ref="A1:AN161"/>
  <sheetViews>
    <sheetView zoomScaleNormal="100" workbookViewId="0">
      <pane xSplit="7" ySplit="1" topLeftCell="H4" activePane="bottomRight" state="frozen"/>
      <selection pane="topRight" activeCell="G1" sqref="G1"/>
      <selection pane="bottomLeft" activeCell="A2" sqref="A2"/>
      <selection pane="bottomRight" activeCell="E18" sqref="E18"/>
    </sheetView>
  </sheetViews>
  <sheetFormatPr baseColWidth="10" defaultColWidth="10.7109375" defaultRowHeight="19" customHeight="1"/>
  <cols>
    <col min="1" max="1" width="4.28515625" style="5" bestFit="1" customWidth="1"/>
    <col min="2" max="2" width="7.85546875" style="5" customWidth="1"/>
    <col min="3" max="4" width="4.42578125" style="5" customWidth="1"/>
    <col min="5" max="5" width="36.42578125" style="84" customWidth="1"/>
    <col min="6" max="6" width="35.85546875" style="85" customWidth="1"/>
    <col min="7" max="7" width="25.85546875" style="5" customWidth="1"/>
    <col min="8" max="8" width="7.85546875" style="87" bestFit="1" customWidth="1"/>
    <col min="9" max="19" width="6.5703125" style="33" customWidth="1"/>
    <col min="20" max="20" width="7.85546875" style="33" customWidth="1"/>
    <col min="21" max="21" width="2.140625" style="85" customWidth="1"/>
    <col min="22" max="23" width="2.140625" style="84" customWidth="1"/>
    <col min="24" max="24" width="2.140625" style="85" customWidth="1"/>
    <col min="25" max="25" width="2.140625" style="84" customWidth="1"/>
    <col min="26" max="29" width="7.7109375" style="5" customWidth="1"/>
    <col min="30" max="30" width="7.7109375" style="36" customWidth="1"/>
    <col min="31" max="32" width="7.7109375" style="5" customWidth="1"/>
    <col min="33" max="40" width="7" style="5" customWidth="1"/>
    <col min="41" max="16384" width="10.7109375" style="5"/>
  </cols>
  <sheetData>
    <row r="1" spans="1:40" s="57" customFormat="1" ht="70" customHeight="1">
      <c r="A1" s="57">
        <v>1</v>
      </c>
      <c r="B1" s="56" t="s">
        <v>3452</v>
      </c>
      <c r="C1" s="57" t="s">
        <v>4383</v>
      </c>
      <c r="D1" s="57" t="s">
        <v>2354</v>
      </c>
      <c r="E1" s="56" t="s">
        <v>3786</v>
      </c>
      <c r="F1" s="59" t="s">
        <v>4597</v>
      </c>
      <c r="G1" s="58" t="s">
        <v>3790</v>
      </c>
      <c r="H1" s="58" t="s">
        <v>1912</v>
      </c>
      <c r="I1" s="58" t="s">
        <v>1977</v>
      </c>
      <c r="J1" s="58" t="s">
        <v>1997</v>
      </c>
      <c r="K1" s="58" t="s">
        <v>2013</v>
      </c>
      <c r="L1" s="58" t="s">
        <v>2071</v>
      </c>
      <c r="M1" s="58" t="s">
        <v>2077</v>
      </c>
      <c r="N1" s="58" t="s">
        <v>2021</v>
      </c>
      <c r="O1" s="58" t="s">
        <v>2037</v>
      </c>
      <c r="P1" s="58" t="s">
        <v>2053</v>
      </c>
      <c r="Q1" s="58" t="s">
        <v>2061</v>
      </c>
      <c r="R1" s="58" t="s">
        <v>2093</v>
      </c>
      <c r="S1" s="58" t="s">
        <v>4595</v>
      </c>
      <c r="T1" s="58" t="s">
        <v>4596</v>
      </c>
      <c r="U1" s="59"/>
      <c r="V1" s="56"/>
      <c r="W1" s="56"/>
      <c r="X1" s="59"/>
      <c r="Y1" s="56"/>
      <c r="Z1" s="58" t="s">
        <v>1910</v>
      </c>
      <c r="AA1" s="58" t="s">
        <v>1911</v>
      </c>
      <c r="AB1" s="58" t="s">
        <v>1914</v>
      </c>
      <c r="AC1" s="57" t="s">
        <v>4384</v>
      </c>
      <c r="AD1" s="58" t="s">
        <v>1913</v>
      </c>
      <c r="AE1" s="57" t="s">
        <v>3509</v>
      </c>
      <c r="AF1" s="60" t="s">
        <v>1978</v>
      </c>
      <c r="AG1" s="60" t="s">
        <v>3607</v>
      </c>
      <c r="AH1" s="60" t="s">
        <v>2022</v>
      </c>
      <c r="AI1" s="60" t="s">
        <v>2062</v>
      </c>
      <c r="AJ1" s="60" t="s">
        <v>2094</v>
      </c>
      <c r="AK1" s="61" t="s">
        <v>3622</v>
      </c>
      <c r="AL1" s="61" t="s">
        <v>3623</v>
      </c>
      <c r="AM1" s="61" t="s">
        <v>3624</v>
      </c>
      <c r="AN1" s="61" t="s">
        <v>3625</v>
      </c>
    </row>
    <row r="2" spans="1:40" ht="19" customHeight="1">
      <c r="A2" s="5">
        <v>2</v>
      </c>
      <c r="B2" s="40" t="s">
        <v>795</v>
      </c>
      <c r="C2" s="41">
        <f>VLOOKUP(B2,label!A:G,3,FALSE)</f>
        <v>1</v>
      </c>
      <c r="D2" s="41" t="str">
        <f>VLOOKUP(B2,label!A:E,4,FALSE)</f>
        <v>cor</v>
      </c>
      <c r="E2" s="41" t="str">
        <f>VLOOKUP(B2,label!A:E,5,FALSE)</f>
        <v>accountingEntries</v>
      </c>
      <c r="F2" s="37" t="s">
        <v>4399</v>
      </c>
      <c r="G2" s="62"/>
      <c r="H2" s="86"/>
      <c r="U2" s="37" t="str">
        <f t="shared" ref="U2:U33" si="0">IF(2=C2,B2,IF(1&lt;C2,U1,""))</f>
        <v/>
      </c>
      <c r="V2" s="36" t="str">
        <f t="shared" ref="V2:V33" si="1">IF(3=C2,B2,IF(2&lt;C2,V1,""))</f>
        <v/>
      </c>
      <c r="W2" s="36" t="str">
        <f t="shared" ref="W2:W33" si="2">IF(4=C2,B2,IF(3&lt;C2,W1,""))</f>
        <v/>
      </c>
      <c r="X2" s="37" t="str">
        <f t="shared" ref="X2:X33" si="3">IF(5=C2,B2,IF(4&lt;C2,X1,""))</f>
        <v/>
      </c>
      <c r="Y2" s="36" t="str">
        <f t="shared" ref="Y2:Y33" si="4">IF(6=C2,B2,IF(5&lt;C2,Y1,""))</f>
        <v/>
      </c>
      <c r="Z2" s="62"/>
      <c r="AA2" s="62"/>
      <c r="AB2" s="63"/>
      <c r="AC2" s="64" t="str">
        <f>VLOOKUP(B2,label!A:G,6,FALSE)</f>
        <v>_</v>
      </c>
      <c r="AD2" s="63"/>
      <c r="AE2" s="5" t="str">
        <f>VLOOKUP(B2,label!A:G,5,FALSE)</f>
        <v>accountingEntries</v>
      </c>
    </row>
    <row r="3" spans="1:40" ht="19" customHeight="1">
      <c r="A3" s="5">
        <v>3</v>
      </c>
      <c r="B3" s="40" t="s">
        <v>796</v>
      </c>
      <c r="C3" s="41">
        <f>VLOOKUP(B3,label!A:G,3,FALSE)</f>
        <v>2</v>
      </c>
      <c r="D3" s="41" t="str">
        <f>VLOOKUP(B3,label!A:E,4,FALSE)</f>
        <v>cor</v>
      </c>
      <c r="E3" s="42" t="str">
        <f>VLOOKUP(B3,label!A:E,5,FALSE)</f>
        <v>documentInfo</v>
      </c>
      <c r="F3" s="38" t="s">
        <v>4396</v>
      </c>
      <c r="U3" s="37" t="str">
        <f t="shared" si="0"/>
        <v>corG-2</v>
      </c>
      <c r="V3" s="36" t="str">
        <f t="shared" si="1"/>
        <v/>
      </c>
      <c r="W3" s="36" t="str">
        <f t="shared" si="2"/>
        <v/>
      </c>
      <c r="X3" s="37" t="str">
        <f t="shared" si="3"/>
        <v/>
      </c>
      <c r="Y3" s="36" t="str">
        <f t="shared" si="4"/>
        <v/>
      </c>
      <c r="AA3" s="65"/>
      <c r="AB3" s="65"/>
      <c r="AC3" s="64" t="str">
        <f>VLOOKUP(B3,label!A:G,6,FALSE)</f>
        <v>_</v>
      </c>
      <c r="AD3" s="65"/>
      <c r="AH3" s="33"/>
    </row>
    <row r="4" spans="1:40" ht="19" customHeight="1">
      <c r="A4" s="5">
        <v>4</v>
      </c>
      <c r="B4" s="66" t="s">
        <v>1384</v>
      </c>
      <c r="C4" s="5">
        <v>3</v>
      </c>
      <c r="D4" s="5" t="str">
        <f>VLOOKUP(B4,label!A:E,4,FALSE)</f>
        <v>cor</v>
      </c>
      <c r="E4" s="43" t="str">
        <f>VLOOKUP(B4,label!A:E,5,FALSE)</f>
        <v>documentNumber</v>
      </c>
      <c r="F4" s="38" t="s">
        <v>4506</v>
      </c>
      <c r="G4" s="67" t="s">
        <v>1915</v>
      </c>
      <c r="H4" s="88" t="str">
        <f>VLOOKUP(G4,'EN mapping'!B:D,3,FALSE)</f>
        <v>1..1</v>
      </c>
      <c r="U4" s="37" t="str">
        <f t="shared" si="0"/>
        <v>corG-2</v>
      </c>
      <c r="V4" s="36" t="str">
        <f t="shared" si="1"/>
        <v>cor-76</v>
      </c>
      <c r="W4" s="36" t="str">
        <f t="shared" si="2"/>
        <v/>
      </c>
      <c r="X4" s="37" t="str">
        <f t="shared" si="3"/>
        <v/>
      </c>
      <c r="Y4" s="36" t="str">
        <f t="shared" si="4"/>
        <v/>
      </c>
      <c r="Z4" s="67" t="s">
        <v>1915</v>
      </c>
      <c r="AA4" s="65" t="s">
        <v>1916</v>
      </c>
      <c r="AB4" s="65" t="s">
        <v>1919</v>
      </c>
      <c r="AC4" s="5" t="str">
        <f>VLOOKUP(B4,label!A:G,6,FALSE)</f>
        <v>documentNumberItemType</v>
      </c>
      <c r="AD4" s="65" t="s">
        <v>1918</v>
      </c>
      <c r="AE4" s="5" t="str">
        <f>VLOOKUP(B4,label!A:G,5,FALSE)</f>
        <v>documentNumber</v>
      </c>
    </row>
    <row r="5" spans="1:40" ht="19" customHeight="1">
      <c r="A5" s="5">
        <v>5</v>
      </c>
      <c r="B5" s="5" t="s">
        <v>2342</v>
      </c>
      <c r="C5" s="5">
        <v>3</v>
      </c>
      <c r="D5" s="5" t="str">
        <f>VLOOKUP(B5,label!A:E,4,FALSE)</f>
        <v>cor</v>
      </c>
      <c r="E5" s="43" t="str">
        <f>VLOOKUP(B5,label!A:E,5,FALSE)</f>
        <v>documentDate</v>
      </c>
      <c r="F5" s="38" t="s">
        <v>4507</v>
      </c>
      <c r="G5" s="67" t="s">
        <v>1920</v>
      </c>
      <c r="H5" s="88" t="str">
        <f>VLOOKUP(G5,'EN mapping'!B:D,3,FALSE)</f>
        <v>1..1</v>
      </c>
      <c r="U5" s="37" t="str">
        <f t="shared" si="0"/>
        <v>corG-2</v>
      </c>
      <c r="V5" s="36" t="str">
        <f t="shared" si="1"/>
        <v>cor-79</v>
      </c>
      <c r="W5" s="36" t="str">
        <f t="shared" si="2"/>
        <v/>
      </c>
      <c r="X5" s="37" t="str">
        <f t="shared" si="3"/>
        <v/>
      </c>
      <c r="Y5" s="36" t="str">
        <f t="shared" si="4"/>
        <v/>
      </c>
      <c r="Z5" s="67" t="s">
        <v>1920</v>
      </c>
      <c r="AA5" s="65" t="s">
        <v>1916</v>
      </c>
      <c r="AB5" s="65" t="s">
        <v>1922</v>
      </c>
      <c r="AC5" s="5" t="str">
        <f>VLOOKUP(B5,label!A:G,6,FALSE)</f>
        <v>documentDateItemType</v>
      </c>
      <c r="AD5" s="65" t="s">
        <v>1921</v>
      </c>
      <c r="AE5" s="5" t="str">
        <f>VLOOKUP(B5,label!A:G,5,FALSE)</f>
        <v>documentDate</v>
      </c>
    </row>
    <row r="6" spans="1:40" ht="19" customHeight="1">
      <c r="A6" s="5">
        <v>6</v>
      </c>
      <c r="B6" s="66" t="s">
        <v>1381</v>
      </c>
      <c r="C6" s="5">
        <v>3</v>
      </c>
      <c r="D6" s="5" t="str">
        <f>VLOOKUP(B6,label!A:E,4,FALSE)</f>
        <v>cor</v>
      </c>
      <c r="E6" s="43" t="str">
        <f>VLOOKUP(B6,label!A:E,5,FALSE)</f>
        <v>documentType</v>
      </c>
      <c r="F6" s="38" t="s">
        <v>4508</v>
      </c>
      <c r="G6" s="67" t="s">
        <v>1923</v>
      </c>
      <c r="H6" s="88" t="str">
        <f>VLOOKUP(G6,'EN mapping'!B:D,3,FALSE)</f>
        <v>1..1</v>
      </c>
      <c r="U6" s="37" t="str">
        <f t="shared" si="0"/>
        <v>corG-2</v>
      </c>
      <c r="V6" s="36" t="str">
        <f t="shared" si="1"/>
        <v>cor-73</v>
      </c>
      <c r="W6" s="36" t="str">
        <f t="shared" si="2"/>
        <v/>
      </c>
      <c r="X6" s="37" t="str">
        <f t="shared" si="3"/>
        <v/>
      </c>
      <c r="Y6" s="36" t="str">
        <f t="shared" si="4"/>
        <v/>
      </c>
      <c r="Z6" s="67" t="s">
        <v>1923</v>
      </c>
      <c r="AA6" s="65" t="s">
        <v>1916</v>
      </c>
      <c r="AB6" s="65" t="s">
        <v>1925</v>
      </c>
      <c r="AC6" s="5" t="str">
        <f>VLOOKUP(B6,label!A:G,6,FALSE)</f>
        <v>gl-gen:documentTypeItemType</v>
      </c>
      <c r="AD6" s="65" t="s">
        <v>1924</v>
      </c>
      <c r="AE6" s="5" t="str">
        <f>VLOOKUP(B6,label!A:G,5,FALSE)</f>
        <v>documentType</v>
      </c>
    </row>
    <row r="7" spans="1:40" ht="19" customHeight="1">
      <c r="A7" s="5">
        <v>7</v>
      </c>
      <c r="B7" s="66" t="s">
        <v>1307</v>
      </c>
      <c r="C7" s="5">
        <v>3</v>
      </c>
      <c r="D7" s="5" t="str">
        <f>VLOOKUP(B7,label!A:E,4,FALSE)</f>
        <v>muc</v>
      </c>
      <c r="E7" s="43" t="str">
        <f>VLOOKUP(B7,label!A:E,5,FALSE)</f>
        <v>amountOriginalCurrency</v>
      </c>
      <c r="F7" s="38" t="s">
        <v>4509</v>
      </c>
      <c r="G7" s="67" t="s">
        <v>1926</v>
      </c>
      <c r="H7" s="88" t="str">
        <f>VLOOKUP(G7,'EN mapping'!B:D,3,FALSE)</f>
        <v>1..1</v>
      </c>
      <c r="U7" s="37" t="str">
        <f t="shared" si="0"/>
        <v>corG-2</v>
      </c>
      <c r="V7" s="36" t="str">
        <f t="shared" si="1"/>
        <v>muc-4</v>
      </c>
      <c r="W7" s="36" t="str">
        <f t="shared" si="2"/>
        <v/>
      </c>
      <c r="X7" s="37" t="str">
        <f t="shared" si="3"/>
        <v/>
      </c>
      <c r="Y7" s="36" t="str">
        <f t="shared" si="4"/>
        <v/>
      </c>
      <c r="Z7" s="67" t="s">
        <v>1926</v>
      </c>
      <c r="AA7" s="65" t="s">
        <v>1916</v>
      </c>
      <c r="AB7" s="65" t="s">
        <v>1927</v>
      </c>
      <c r="AC7" s="5" t="str">
        <f>VLOOKUP(B7,label!A:G,6,FALSE)</f>
        <v>currencyItemType</v>
      </c>
      <c r="AD7" s="65" t="s">
        <v>1924</v>
      </c>
      <c r="AE7" s="5" t="str">
        <f>VLOOKUP(B7,label!A:G,5,FALSE)</f>
        <v>amountOriginalCurrency</v>
      </c>
    </row>
    <row r="8" spans="1:40" ht="19" customHeight="1">
      <c r="A8" s="5">
        <v>8</v>
      </c>
      <c r="B8" s="40" t="s">
        <v>1322</v>
      </c>
      <c r="C8" s="5">
        <v>3</v>
      </c>
      <c r="D8" s="5" t="str">
        <f>VLOOKUP(B8,label!A:E,4,FALSE)</f>
        <v>cor</v>
      </c>
      <c r="E8" s="43" t="str">
        <f>VLOOKUP(B8,label!A:E,5,FALSE)</f>
        <v>postingDate</v>
      </c>
      <c r="F8" s="38" t="s">
        <v>4510</v>
      </c>
      <c r="G8" s="67" t="s">
        <v>1931</v>
      </c>
      <c r="H8" s="88" t="str">
        <f>VLOOKUP(G8,'EN mapping'!B:D,3,FALSE)</f>
        <v>0..1</v>
      </c>
      <c r="U8" s="37" t="str">
        <f t="shared" si="0"/>
        <v>corG-2</v>
      </c>
      <c r="V8" s="36" t="str">
        <f t="shared" si="1"/>
        <v>cor-43</v>
      </c>
      <c r="W8" s="36" t="str">
        <f t="shared" si="2"/>
        <v/>
      </c>
      <c r="X8" s="37" t="str">
        <f t="shared" si="3"/>
        <v/>
      </c>
      <c r="Y8" s="36" t="str">
        <f t="shared" si="4"/>
        <v/>
      </c>
      <c r="Z8" s="67" t="s">
        <v>1931</v>
      </c>
      <c r="AA8" s="65" t="s">
        <v>1916</v>
      </c>
      <c r="AB8" s="65" t="s">
        <v>1932</v>
      </c>
      <c r="AC8" s="5" t="str">
        <f>VLOOKUP(B8,label!A:G,6,FALSE)</f>
        <v>postingDateItemType</v>
      </c>
      <c r="AD8" s="65" t="s">
        <v>1921</v>
      </c>
      <c r="AE8" s="5" t="str">
        <f>VLOOKUP(B8,label!A:G,5,FALSE)</f>
        <v>postingDate</v>
      </c>
    </row>
    <row r="9" spans="1:40" ht="19" customHeight="1">
      <c r="A9" s="5">
        <v>9</v>
      </c>
      <c r="B9" s="5" t="s">
        <v>3700</v>
      </c>
      <c r="C9" s="5">
        <f>VLOOKUP(B9,label!A:G,3,FALSE)</f>
        <v>3</v>
      </c>
      <c r="D9" s="5" t="str">
        <f>VLOOKUP(B9,label!A:E,4,FALSE)</f>
        <v>cen</v>
      </c>
      <c r="E9" s="43" t="str">
        <f>VLOOKUP(B9,label!A:E,5,FALSE)</f>
        <v>valueAddedTaxPointDateCode</v>
      </c>
      <c r="F9" s="38" t="s">
        <v>4511</v>
      </c>
      <c r="G9" s="67" t="s">
        <v>1933</v>
      </c>
      <c r="H9" s="88" t="str">
        <f>VLOOKUP(G9,'EN mapping'!B:D,3,FALSE)</f>
        <v>0..1</v>
      </c>
      <c r="U9" s="37" t="str">
        <f t="shared" si="0"/>
        <v>corG-2</v>
      </c>
      <c r="V9" s="36" t="str">
        <f t="shared" si="1"/>
        <v>cen-8</v>
      </c>
      <c r="W9" s="36" t="str">
        <f t="shared" si="2"/>
        <v/>
      </c>
      <c r="X9" s="37" t="str">
        <f t="shared" si="3"/>
        <v/>
      </c>
      <c r="Y9" s="36" t="str">
        <f t="shared" si="4"/>
        <v/>
      </c>
      <c r="Z9" s="67" t="s">
        <v>1933</v>
      </c>
      <c r="AA9" s="65" t="s">
        <v>1916</v>
      </c>
      <c r="AB9" s="65" t="s">
        <v>1934</v>
      </c>
      <c r="AC9" s="5" t="str">
        <f>VLOOKUP(B9,label!A:G,6,FALSE)</f>
        <v>codeItemType</v>
      </c>
      <c r="AD9" s="65" t="s">
        <v>1924</v>
      </c>
      <c r="AE9" s="5" t="str">
        <f>VLOOKUP(B9,label!A:G,5,FALSE)</f>
        <v>valueAddedTaxPointDateCode</v>
      </c>
    </row>
    <row r="10" spans="1:40" ht="19" customHeight="1">
      <c r="A10" s="5">
        <v>10</v>
      </c>
      <c r="B10" s="5" t="s">
        <v>3646</v>
      </c>
      <c r="C10" s="41">
        <f>VLOOKUP(B10,label!A:G,3,FALSE)</f>
        <v>3</v>
      </c>
      <c r="D10" s="41" t="str">
        <f>VLOOKUP(B10,label!A:E,4,FALSE)</f>
        <v>cen</v>
      </c>
      <c r="E10" s="44" t="str">
        <f>VLOOKUP(B10,label!A:E,5,FALSE)</f>
        <v>paymentInstructions</v>
      </c>
      <c r="F10" s="38" t="s">
        <v>4401</v>
      </c>
      <c r="G10" s="68" t="s">
        <v>2124</v>
      </c>
      <c r="H10" s="88" t="str">
        <f>VLOOKUP(G10,'EN mapping'!B:D,3,FALSE)</f>
        <v>0..1</v>
      </c>
      <c r="U10" s="37" t="str">
        <f t="shared" si="0"/>
        <v>corG-2</v>
      </c>
      <c r="V10" s="36" t="str">
        <f t="shared" si="1"/>
        <v>cenG-16</v>
      </c>
      <c r="W10" s="36" t="str">
        <f t="shared" si="2"/>
        <v/>
      </c>
      <c r="X10" s="37" t="str">
        <f t="shared" si="3"/>
        <v/>
      </c>
      <c r="Y10" s="36" t="str">
        <f t="shared" si="4"/>
        <v/>
      </c>
      <c r="Z10" s="68" t="s">
        <v>2124</v>
      </c>
      <c r="AA10" s="65" t="s">
        <v>1916</v>
      </c>
      <c r="AB10" s="69" t="s">
        <v>2125</v>
      </c>
      <c r="AC10" s="5" t="str">
        <f>VLOOKUP(B10,label!A:G,6,FALSE)</f>
        <v/>
      </c>
      <c r="AD10" s="69"/>
      <c r="AE10" s="5" t="str">
        <f>VLOOKUP(B10,label!A:G,5,FALSE)</f>
        <v>paymentInstructions</v>
      </c>
    </row>
    <row r="11" spans="1:40" ht="19" customHeight="1">
      <c r="A11" s="5">
        <v>11</v>
      </c>
      <c r="B11" s="5" t="s">
        <v>3666</v>
      </c>
      <c r="C11" s="5">
        <f>VLOOKUP(B11,label!A:G,3,FALSE)</f>
        <v>4</v>
      </c>
      <c r="D11" s="5" t="str">
        <f>VLOOKUP(B11,label!A:E,4,FALSE)</f>
        <v>cen</v>
      </c>
      <c r="E11" s="45" t="str">
        <f>VLOOKUP(B11,label!A:E,5,FALSE)</f>
        <v>paymentMeansText</v>
      </c>
      <c r="F11" s="38" t="s">
        <v>4402</v>
      </c>
      <c r="G11" s="33" t="s">
        <v>2128</v>
      </c>
      <c r="H11" s="88" t="str">
        <f>VLOOKUP(G11,'EN mapping'!B:D,3,FALSE)</f>
        <v>0..1</v>
      </c>
      <c r="U11" s="37" t="str">
        <f t="shared" si="0"/>
        <v>corG-2</v>
      </c>
      <c r="V11" s="36" t="str">
        <f t="shared" si="1"/>
        <v>cenG-16</v>
      </c>
      <c r="W11" s="36" t="str">
        <f t="shared" si="2"/>
        <v>cen-82</v>
      </c>
      <c r="X11" s="37" t="str">
        <f t="shared" si="3"/>
        <v/>
      </c>
      <c r="Y11" s="36" t="str">
        <f t="shared" si="4"/>
        <v/>
      </c>
      <c r="Z11" s="33" t="s">
        <v>2128</v>
      </c>
      <c r="AA11" s="65" t="s">
        <v>1961</v>
      </c>
      <c r="AB11" s="65" t="s">
        <v>2129</v>
      </c>
      <c r="AC11" s="5" t="str">
        <f>VLOOKUP(B11,label!A:G,6,FALSE)</f>
        <v>textItemType</v>
      </c>
      <c r="AD11" s="65" t="s">
        <v>1938</v>
      </c>
      <c r="AE11" s="5" t="str">
        <f>VLOOKUP(B11,label!A:G,5,FALSE)</f>
        <v>paymentMeansText</v>
      </c>
    </row>
    <row r="12" spans="1:40" ht="19" customHeight="1">
      <c r="A12" s="5">
        <v>12</v>
      </c>
      <c r="B12" s="5" t="s">
        <v>3667</v>
      </c>
      <c r="C12" s="5">
        <f>VLOOKUP(B12,label!A:G,3,FALSE)</f>
        <v>4</v>
      </c>
      <c r="D12" s="5" t="str">
        <f>VLOOKUP(B12,label!A:E,4,FALSE)</f>
        <v>cen</v>
      </c>
      <c r="E12" s="45" t="str">
        <f>VLOOKUP(B12,label!A:E,5,FALSE)</f>
        <v>remittanceInformation</v>
      </c>
      <c r="F12" s="38" t="s">
        <v>4403</v>
      </c>
      <c r="G12" s="33" t="s">
        <v>2130</v>
      </c>
      <c r="H12" s="88" t="str">
        <f>VLOOKUP(G12,'EN mapping'!B:D,3,FALSE)</f>
        <v>0..1</v>
      </c>
      <c r="U12" s="37" t="str">
        <f t="shared" si="0"/>
        <v>corG-2</v>
      </c>
      <c r="V12" s="36" t="str">
        <f t="shared" si="1"/>
        <v>cenG-16</v>
      </c>
      <c r="W12" s="36" t="str">
        <f t="shared" si="2"/>
        <v>cen-83</v>
      </c>
      <c r="X12" s="37" t="str">
        <f t="shared" si="3"/>
        <v/>
      </c>
      <c r="Y12" s="36" t="str">
        <f t="shared" si="4"/>
        <v/>
      </c>
      <c r="Z12" s="33" t="s">
        <v>2130</v>
      </c>
      <c r="AA12" s="65" t="s">
        <v>1961</v>
      </c>
      <c r="AB12" s="65" t="s">
        <v>2131</v>
      </c>
      <c r="AC12" s="5" t="str">
        <f>VLOOKUP(B12,label!A:G,6,FALSE)</f>
        <v>textItemType</v>
      </c>
      <c r="AD12" s="65" t="s">
        <v>1938</v>
      </c>
      <c r="AE12" s="5" t="str">
        <f>VLOOKUP(B12,label!A:G,5,FALSE)</f>
        <v>remittanceInformation</v>
      </c>
    </row>
    <row r="13" spans="1:40" ht="19" customHeight="1">
      <c r="A13" s="5">
        <v>13</v>
      </c>
      <c r="B13" s="5" t="s">
        <v>3647</v>
      </c>
      <c r="C13" s="5">
        <f>VLOOKUP(B13,label!A:G,3,FALSE)</f>
        <v>4</v>
      </c>
      <c r="D13" s="5" t="str">
        <f>VLOOKUP(B13,label!A:E,4,FALSE)</f>
        <v>cen</v>
      </c>
      <c r="E13" s="45" t="str">
        <f>VLOOKUP(B13,label!A:E,5,FALSE)</f>
        <v>creditTransfer</v>
      </c>
      <c r="F13" s="38" t="s">
        <v>4404</v>
      </c>
      <c r="G13" s="68" t="s">
        <v>2132</v>
      </c>
      <c r="H13" s="88" t="str">
        <f>VLOOKUP(G13,'EN mapping'!B:D,3,FALSE)</f>
        <v>0..n</v>
      </c>
      <c r="U13" s="37" t="str">
        <f t="shared" si="0"/>
        <v>corG-2</v>
      </c>
      <c r="V13" s="36" t="str">
        <f t="shared" si="1"/>
        <v>cenG-16</v>
      </c>
      <c r="W13" s="36" t="str">
        <f t="shared" si="2"/>
        <v>cenG-17</v>
      </c>
      <c r="X13" s="37" t="str">
        <f t="shared" si="3"/>
        <v/>
      </c>
      <c r="Y13" s="36" t="str">
        <f t="shared" si="4"/>
        <v/>
      </c>
      <c r="Z13" s="68" t="s">
        <v>2132</v>
      </c>
      <c r="AA13" s="65" t="s">
        <v>1961</v>
      </c>
      <c r="AB13" s="69" t="s">
        <v>2133</v>
      </c>
      <c r="AC13" s="5" t="str">
        <f>VLOOKUP(B13,label!A:G,6,FALSE)</f>
        <v/>
      </c>
      <c r="AD13" s="69"/>
      <c r="AE13" s="5" t="str">
        <f>VLOOKUP(B13,label!A:G,5,FALSE)</f>
        <v>creditTransfer</v>
      </c>
    </row>
    <row r="14" spans="1:40" ht="19" customHeight="1">
      <c r="A14" s="5">
        <v>14</v>
      </c>
      <c r="B14" s="5" t="s">
        <v>3668</v>
      </c>
      <c r="C14" s="5">
        <f>VLOOKUP(B14,label!A:G,3,FALSE)</f>
        <v>5</v>
      </c>
      <c r="D14" s="5" t="str">
        <f>VLOOKUP(B14,label!A:E,4,FALSE)</f>
        <v>cen</v>
      </c>
      <c r="E14" s="46" t="str">
        <f>VLOOKUP(B14,label!A:E,5,FALSE)</f>
        <v>paymentAccountIdentifier</v>
      </c>
      <c r="F14" s="38" t="s">
        <v>4405</v>
      </c>
      <c r="G14" s="33" t="s">
        <v>2134</v>
      </c>
      <c r="H14" s="88" t="str">
        <f>VLOOKUP(G14,'EN mapping'!B:D,3,FALSE)</f>
        <v>1..1</v>
      </c>
      <c r="U14" s="37" t="str">
        <f t="shared" si="0"/>
        <v>corG-2</v>
      </c>
      <c r="V14" s="36" t="str">
        <f t="shared" si="1"/>
        <v>cenG-16</v>
      </c>
      <c r="W14" s="36" t="str">
        <f t="shared" si="2"/>
        <v>cenG-17</v>
      </c>
      <c r="X14" s="37" t="str">
        <f t="shared" si="3"/>
        <v>cen-84</v>
      </c>
      <c r="Y14" s="36" t="str">
        <f t="shared" si="4"/>
        <v/>
      </c>
      <c r="Z14" s="33" t="s">
        <v>2134</v>
      </c>
      <c r="AA14" s="65" t="s">
        <v>2000</v>
      </c>
      <c r="AB14" s="65" t="s">
        <v>2135</v>
      </c>
      <c r="AC14" s="5" t="str">
        <f>VLOOKUP(B14,label!A:G,6,FALSE)</f>
        <v>identifierItemType</v>
      </c>
      <c r="AD14" s="65" t="s">
        <v>1918</v>
      </c>
      <c r="AE14" s="5" t="str">
        <f>VLOOKUP(B14,label!A:G,5,FALSE)</f>
        <v>paymentAccountIdentifier</v>
      </c>
    </row>
    <row r="15" spans="1:40" ht="19" customHeight="1">
      <c r="A15" s="5">
        <v>15</v>
      </c>
      <c r="B15" s="5" t="s">
        <v>3669</v>
      </c>
      <c r="C15" s="5">
        <f>VLOOKUP(B15,label!A:G,3,FALSE)</f>
        <v>5</v>
      </c>
      <c r="D15" s="5" t="str">
        <f>VLOOKUP(B15,label!A:E,4,FALSE)</f>
        <v>cen</v>
      </c>
      <c r="E15" s="46" t="str">
        <f>VLOOKUP(B15,label!A:E,5,FALSE)</f>
        <v>paymentAccountName</v>
      </c>
      <c r="F15" s="38" t="s">
        <v>4406</v>
      </c>
      <c r="G15" s="33" t="s">
        <v>2136</v>
      </c>
      <c r="H15" s="88" t="str">
        <f>VLOOKUP(G15,'EN mapping'!B:D,3,FALSE)</f>
        <v>0..1</v>
      </c>
      <c r="U15" s="37" t="str">
        <f t="shared" si="0"/>
        <v>corG-2</v>
      </c>
      <c r="V15" s="36" t="str">
        <f t="shared" si="1"/>
        <v>cenG-16</v>
      </c>
      <c r="W15" s="36" t="str">
        <f t="shared" si="2"/>
        <v>cenG-17</v>
      </c>
      <c r="X15" s="37" t="str">
        <f t="shared" si="3"/>
        <v>cen-85</v>
      </c>
      <c r="Y15" s="36" t="str">
        <f t="shared" si="4"/>
        <v/>
      </c>
      <c r="Z15" s="33" t="s">
        <v>2136</v>
      </c>
      <c r="AA15" s="65" t="s">
        <v>2000</v>
      </c>
      <c r="AB15" s="65" t="s">
        <v>2137</v>
      </c>
      <c r="AC15" s="5" t="str">
        <f>VLOOKUP(B15,label!A:G,6,FALSE)</f>
        <v>textItemType</v>
      </c>
      <c r="AD15" s="65" t="s">
        <v>1938</v>
      </c>
      <c r="AE15" s="5" t="str">
        <f>VLOOKUP(B15,label!A:G,5,FALSE)</f>
        <v>paymentAccountName</v>
      </c>
    </row>
    <row r="16" spans="1:40" ht="19" customHeight="1">
      <c r="A16" s="5">
        <v>16</v>
      </c>
      <c r="B16" s="5" t="s">
        <v>3670</v>
      </c>
      <c r="C16" s="5">
        <f>VLOOKUP(B16,label!A:G,3,FALSE)</f>
        <v>5</v>
      </c>
      <c r="D16" s="5" t="str">
        <f>VLOOKUP(B16,label!A:E,4,FALSE)</f>
        <v>cen</v>
      </c>
      <c r="E16" s="46" t="str">
        <f>VLOOKUP(B16,label!A:E,5,FALSE)</f>
        <v>paymentServiceProviderIdentifier</v>
      </c>
      <c r="F16" s="38" t="s">
        <v>4407</v>
      </c>
      <c r="G16" s="33" t="s">
        <v>2138</v>
      </c>
      <c r="H16" s="88" t="str">
        <f>VLOOKUP(G16,'EN mapping'!B:D,3,FALSE)</f>
        <v>0..1</v>
      </c>
      <c r="U16" s="37" t="str">
        <f t="shared" si="0"/>
        <v>corG-2</v>
      </c>
      <c r="V16" s="36" t="str">
        <f t="shared" si="1"/>
        <v>cenG-16</v>
      </c>
      <c r="W16" s="36" t="str">
        <f t="shared" si="2"/>
        <v>cenG-17</v>
      </c>
      <c r="X16" s="37" t="str">
        <f t="shared" si="3"/>
        <v>cen-86</v>
      </c>
      <c r="Y16" s="36" t="str">
        <f t="shared" si="4"/>
        <v/>
      </c>
      <c r="Z16" s="33" t="s">
        <v>2138</v>
      </c>
      <c r="AA16" s="65" t="s">
        <v>2000</v>
      </c>
      <c r="AB16" s="65" t="s">
        <v>2139</v>
      </c>
      <c r="AC16" s="5" t="str">
        <f>VLOOKUP(B16,label!A:G,6,FALSE)</f>
        <v>identifierItemType</v>
      </c>
      <c r="AD16" s="65" t="s">
        <v>1918</v>
      </c>
      <c r="AE16" s="5" t="str">
        <f>VLOOKUP(B16,label!A:G,5,FALSE)</f>
        <v>paymentServiceProviderIdentifier</v>
      </c>
    </row>
    <row r="17" spans="1:40" ht="19" customHeight="1">
      <c r="A17" s="5">
        <v>17</v>
      </c>
      <c r="B17" s="5" t="s">
        <v>3648</v>
      </c>
      <c r="C17" s="5">
        <f>VLOOKUP(B17,label!A:G,3,FALSE)</f>
        <v>4</v>
      </c>
      <c r="D17" s="5" t="str">
        <f>VLOOKUP(B17,label!A:E,4,FALSE)</f>
        <v>cen</v>
      </c>
      <c r="E17" s="45" t="str">
        <f>VLOOKUP(B17,label!A:E,5,FALSE)</f>
        <v>paymentCardInformation</v>
      </c>
      <c r="F17" s="38" t="s">
        <v>4408</v>
      </c>
      <c r="G17" s="68" t="s">
        <v>2140</v>
      </c>
      <c r="H17" s="88" t="str">
        <f>VLOOKUP(G17,'EN mapping'!B:D,3,FALSE)</f>
        <v>0..1</v>
      </c>
      <c r="U17" s="37" t="str">
        <f t="shared" si="0"/>
        <v>corG-2</v>
      </c>
      <c r="V17" s="36" t="str">
        <f t="shared" si="1"/>
        <v>cenG-16</v>
      </c>
      <c r="W17" s="36" t="str">
        <f t="shared" si="2"/>
        <v>cenG-18</v>
      </c>
      <c r="X17" s="37" t="str">
        <f t="shared" si="3"/>
        <v/>
      </c>
      <c r="Y17" s="36" t="str">
        <f t="shared" si="4"/>
        <v/>
      </c>
      <c r="Z17" s="68" t="s">
        <v>2140</v>
      </c>
      <c r="AA17" s="65" t="s">
        <v>1961</v>
      </c>
      <c r="AB17" s="69" t="s">
        <v>2141</v>
      </c>
      <c r="AC17" s="5" t="str">
        <f>VLOOKUP(B17,label!A:G,6,FALSE)</f>
        <v/>
      </c>
      <c r="AD17" s="69"/>
      <c r="AE17" s="5" t="str">
        <f>VLOOKUP(B17,label!A:G,5,FALSE)</f>
        <v>paymentCardInformation</v>
      </c>
    </row>
    <row r="18" spans="1:40" ht="19" customHeight="1">
      <c r="A18" s="5">
        <v>18</v>
      </c>
      <c r="B18" s="5" t="s">
        <v>3671</v>
      </c>
      <c r="C18" s="5">
        <f>VLOOKUP(B18,label!A:G,3,FALSE)</f>
        <v>5</v>
      </c>
      <c r="D18" s="5" t="str">
        <f>VLOOKUP(B18,label!A:E,4,FALSE)</f>
        <v>cen</v>
      </c>
      <c r="E18" s="46" t="str">
        <f>VLOOKUP(B18,label!A:E,5,FALSE)</f>
        <v>paymentCardPrimaryAccountNumber</v>
      </c>
      <c r="F18" s="38" t="s">
        <v>4409</v>
      </c>
      <c r="G18" s="33" t="s">
        <v>2142</v>
      </c>
      <c r="H18" s="88" t="str">
        <f>VLOOKUP(G18,'EN mapping'!B:D,3,FALSE)</f>
        <v>1..1</v>
      </c>
      <c r="U18" s="37" t="str">
        <f t="shared" si="0"/>
        <v>corG-2</v>
      </c>
      <c r="V18" s="36" t="str">
        <f t="shared" si="1"/>
        <v>cenG-16</v>
      </c>
      <c r="W18" s="36" t="str">
        <f t="shared" si="2"/>
        <v>cenG-18</v>
      </c>
      <c r="X18" s="37" t="str">
        <f t="shared" si="3"/>
        <v>cen-87</v>
      </c>
      <c r="Y18" s="36" t="str">
        <f t="shared" si="4"/>
        <v/>
      </c>
      <c r="Z18" s="33" t="s">
        <v>2142</v>
      </c>
      <c r="AA18" s="65" t="s">
        <v>2000</v>
      </c>
      <c r="AB18" s="65" t="s">
        <v>2143</v>
      </c>
      <c r="AC18" s="5" t="str">
        <f>VLOOKUP(B18,label!A:G,6,FALSE)</f>
        <v>textItemType</v>
      </c>
      <c r="AD18" s="65" t="s">
        <v>1938</v>
      </c>
      <c r="AE18" s="5" t="str">
        <f>VLOOKUP(B18,label!A:G,5,FALSE)</f>
        <v>paymentCardPrimaryAccountNumber</v>
      </c>
    </row>
    <row r="19" spans="1:40" ht="19" customHeight="1">
      <c r="A19" s="5">
        <v>19</v>
      </c>
      <c r="B19" s="5" t="s">
        <v>3672</v>
      </c>
      <c r="C19" s="5">
        <f>VLOOKUP(B19,label!A:G,3,FALSE)</f>
        <v>5</v>
      </c>
      <c r="D19" s="5" t="str">
        <f>VLOOKUP(B19,label!A:E,4,FALSE)</f>
        <v>cen</v>
      </c>
      <c r="E19" s="46" t="str">
        <f>VLOOKUP(B19,label!A:E,5,FALSE)</f>
        <v>paymentCardHolderName</v>
      </c>
      <c r="F19" s="38" t="s">
        <v>4410</v>
      </c>
      <c r="G19" s="33" t="s">
        <v>2144</v>
      </c>
      <c r="H19" s="88" t="str">
        <f>VLOOKUP(G19,'EN mapping'!B:D,3,FALSE)</f>
        <v>0..1</v>
      </c>
      <c r="U19" s="37" t="str">
        <f t="shared" si="0"/>
        <v>corG-2</v>
      </c>
      <c r="V19" s="36" t="str">
        <f t="shared" si="1"/>
        <v>cenG-16</v>
      </c>
      <c r="W19" s="36" t="str">
        <f t="shared" si="2"/>
        <v>cenG-18</v>
      </c>
      <c r="X19" s="37" t="str">
        <f t="shared" si="3"/>
        <v>cen-88</v>
      </c>
      <c r="Y19" s="36" t="str">
        <f t="shared" si="4"/>
        <v/>
      </c>
      <c r="Z19" s="33" t="s">
        <v>2144</v>
      </c>
      <c r="AA19" s="65" t="s">
        <v>2000</v>
      </c>
      <c r="AB19" s="65" t="s">
        <v>2145</v>
      </c>
      <c r="AC19" s="5" t="str">
        <f>VLOOKUP(B19,label!A:G,6,FALSE)</f>
        <v>textItemType</v>
      </c>
      <c r="AD19" s="65" t="s">
        <v>1938</v>
      </c>
      <c r="AE19" s="5" t="str">
        <f>VLOOKUP(B19,label!A:G,5,FALSE)</f>
        <v>paymentCardHolderName</v>
      </c>
    </row>
    <row r="20" spans="1:40" ht="19" customHeight="1">
      <c r="A20" s="5">
        <v>20</v>
      </c>
      <c r="B20" s="5" t="s">
        <v>3649</v>
      </c>
      <c r="C20" s="5">
        <f>VLOOKUP(B20,label!A:G,3,FALSE)</f>
        <v>4</v>
      </c>
      <c r="D20" s="5" t="str">
        <f>VLOOKUP(B20,label!A:E,4,FALSE)</f>
        <v>cen</v>
      </c>
      <c r="E20" s="45" t="str">
        <f>VLOOKUP(B20,label!A:E,5,FALSE)</f>
        <v>directDebit</v>
      </c>
      <c r="F20" s="38" t="s">
        <v>4411</v>
      </c>
      <c r="G20" s="68" t="s">
        <v>2146</v>
      </c>
      <c r="H20" s="88" t="str">
        <f>VLOOKUP(G20,'EN mapping'!B:D,3,FALSE)</f>
        <v>0..1</v>
      </c>
      <c r="U20" s="37" t="str">
        <f t="shared" si="0"/>
        <v>corG-2</v>
      </c>
      <c r="V20" s="36" t="str">
        <f t="shared" si="1"/>
        <v>cenG-16</v>
      </c>
      <c r="W20" s="36" t="str">
        <f t="shared" si="2"/>
        <v>cenG-19</v>
      </c>
      <c r="X20" s="37" t="str">
        <f t="shared" si="3"/>
        <v/>
      </c>
      <c r="Y20" s="36" t="str">
        <f t="shared" si="4"/>
        <v/>
      </c>
      <c r="Z20" s="68" t="s">
        <v>2146</v>
      </c>
      <c r="AA20" s="65" t="s">
        <v>1961</v>
      </c>
      <c r="AB20" s="69" t="s">
        <v>2147</v>
      </c>
      <c r="AC20" s="5" t="str">
        <f>VLOOKUP(B20,label!A:G,6,FALSE)</f>
        <v/>
      </c>
      <c r="AD20" s="69"/>
      <c r="AE20" s="5" t="str">
        <f>VLOOKUP(B20,label!A:G,5,FALSE)</f>
        <v>directDebit</v>
      </c>
    </row>
    <row r="21" spans="1:40" ht="19" customHeight="1">
      <c r="A21" s="5">
        <v>21</v>
      </c>
      <c r="B21" s="5" t="s">
        <v>3673</v>
      </c>
      <c r="C21" s="5">
        <f>VLOOKUP(B21,label!A:G,3,FALSE)</f>
        <v>5</v>
      </c>
      <c r="D21" s="5" t="str">
        <f>VLOOKUP(B21,label!A:E,4,FALSE)</f>
        <v>cen</v>
      </c>
      <c r="E21" s="46" t="str">
        <f>VLOOKUP(B21,label!A:E,5,FALSE)</f>
        <v>mandateReferenceIdentifier</v>
      </c>
      <c r="F21" s="38" t="s">
        <v>4412</v>
      </c>
      <c r="G21" s="33" t="s">
        <v>2148</v>
      </c>
      <c r="H21" s="88" t="str">
        <f>VLOOKUP(G21,'EN mapping'!B:D,3,FALSE)</f>
        <v>0..1</v>
      </c>
      <c r="U21" s="37" t="str">
        <f t="shared" si="0"/>
        <v>corG-2</v>
      </c>
      <c r="V21" s="36" t="str">
        <f t="shared" si="1"/>
        <v>cenG-16</v>
      </c>
      <c r="W21" s="36" t="str">
        <f t="shared" si="2"/>
        <v>cenG-19</v>
      </c>
      <c r="X21" s="37" t="str">
        <f t="shared" si="3"/>
        <v>cen-89</v>
      </c>
      <c r="Y21" s="36" t="str">
        <f t="shared" si="4"/>
        <v/>
      </c>
      <c r="Z21" s="33" t="s">
        <v>2148</v>
      </c>
      <c r="AA21" s="65" t="s">
        <v>2000</v>
      </c>
      <c r="AB21" s="65" t="s">
        <v>2149</v>
      </c>
      <c r="AC21" s="5" t="str">
        <f>VLOOKUP(B21,label!A:G,6,FALSE)</f>
        <v>identifierItemType</v>
      </c>
      <c r="AD21" s="65" t="s">
        <v>1918</v>
      </c>
      <c r="AE21" s="5" t="str">
        <f>VLOOKUP(B21,label!A:G,5,FALSE)</f>
        <v>mandateReferenceIdentifier</v>
      </c>
    </row>
    <row r="22" spans="1:40" ht="19" customHeight="1">
      <c r="A22" s="5">
        <v>22</v>
      </c>
      <c r="B22" s="5" t="s">
        <v>3674</v>
      </c>
      <c r="C22" s="5">
        <f>VLOOKUP(B22,label!A:G,3,FALSE)</f>
        <v>5</v>
      </c>
      <c r="D22" s="5" t="str">
        <f>VLOOKUP(B22,label!A:E,4,FALSE)</f>
        <v>cen</v>
      </c>
      <c r="E22" s="46" t="str">
        <f>VLOOKUP(B22,label!A:E,5,FALSE)</f>
        <v>bankAssignedCreditorIdentifier</v>
      </c>
      <c r="F22" s="38" t="s">
        <v>4413</v>
      </c>
      <c r="G22" s="33" t="s">
        <v>2150</v>
      </c>
      <c r="H22" s="88" t="str">
        <f>VLOOKUP(G22,'EN mapping'!B:D,3,FALSE)</f>
        <v>0..1</v>
      </c>
      <c r="U22" s="37" t="str">
        <f t="shared" si="0"/>
        <v>corG-2</v>
      </c>
      <c r="V22" s="36" t="str">
        <f t="shared" si="1"/>
        <v>cenG-16</v>
      </c>
      <c r="W22" s="36" t="str">
        <f t="shared" si="2"/>
        <v>cenG-19</v>
      </c>
      <c r="X22" s="37" t="str">
        <f t="shared" si="3"/>
        <v>cen-90</v>
      </c>
      <c r="Y22" s="36" t="str">
        <f t="shared" si="4"/>
        <v/>
      </c>
      <c r="Z22" s="33" t="s">
        <v>2150</v>
      </c>
      <c r="AA22" s="65" t="s">
        <v>2000</v>
      </c>
      <c r="AB22" s="65" t="s">
        <v>2151</v>
      </c>
      <c r="AC22" s="5" t="str">
        <f>VLOOKUP(B22,label!A:G,6,FALSE)</f>
        <v>identifierItemType</v>
      </c>
      <c r="AD22" s="65" t="s">
        <v>1918</v>
      </c>
      <c r="AE22" s="5" t="str">
        <f>VLOOKUP(B22,label!A:G,5,FALSE)</f>
        <v>bankAssignedCreditorIdentifier</v>
      </c>
    </row>
    <row r="23" spans="1:40" ht="19" customHeight="1">
      <c r="A23" s="5">
        <v>23</v>
      </c>
      <c r="B23" s="5" t="s">
        <v>3675</v>
      </c>
      <c r="C23" s="5">
        <f>VLOOKUP(B23,label!A:G,3,FALSE)</f>
        <v>5</v>
      </c>
      <c r="D23" s="5" t="str">
        <f>VLOOKUP(B23,label!A:E,4,FALSE)</f>
        <v>cen</v>
      </c>
      <c r="E23" s="46" t="str">
        <f>VLOOKUP(B23,label!A:E,5,FALSE)</f>
        <v>debitedAccountIdentifier</v>
      </c>
      <c r="F23" s="38" t="s">
        <v>4414</v>
      </c>
      <c r="G23" s="33" t="s">
        <v>2152</v>
      </c>
      <c r="H23" s="88" t="str">
        <f>VLOOKUP(G23,'EN mapping'!B:D,3,FALSE)</f>
        <v>0..1</v>
      </c>
      <c r="U23" s="37" t="str">
        <f t="shared" si="0"/>
        <v>corG-2</v>
      </c>
      <c r="V23" s="36" t="str">
        <f t="shared" si="1"/>
        <v>cenG-16</v>
      </c>
      <c r="W23" s="36" t="str">
        <f t="shared" si="2"/>
        <v>cenG-19</v>
      </c>
      <c r="X23" s="37" t="str">
        <f t="shared" si="3"/>
        <v>cen-91</v>
      </c>
      <c r="Y23" s="36" t="str">
        <f t="shared" si="4"/>
        <v/>
      </c>
      <c r="Z23" s="33" t="s">
        <v>2152</v>
      </c>
      <c r="AA23" s="65" t="s">
        <v>2000</v>
      </c>
      <c r="AB23" s="65" t="s">
        <v>2153</v>
      </c>
      <c r="AC23" s="5" t="str">
        <f>VLOOKUP(B23,label!A:G,6,FALSE)</f>
        <v>identifierItemType</v>
      </c>
      <c r="AD23" s="65" t="s">
        <v>1918</v>
      </c>
      <c r="AE23" s="5" t="str">
        <f>VLOOKUP(B23,label!A:G,5,FALSE)</f>
        <v>debitedAccountIdentifier</v>
      </c>
    </row>
    <row r="24" spans="1:40" ht="19" customHeight="1">
      <c r="A24" s="5">
        <v>24</v>
      </c>
      <c r="B24" s="5" t="s">
        <v>3645</v>
      </c>
      <c r="C24" s="41">
        <v>3</v>
      </c>
      <c r="D24" s="41" t="str">
        <f>VLOOKUP(B24,label!A:E,4,FALSE)</f>
        <v>cen</v>
      </c>
      <c r="E24" s="47" t="str">
        <f>VLOOKUP(B24,label!A:E,5,FALSE)</f>
        <v>precedingInvoiceReference</v>
      </c>
      <c r="F24" s="38" t="s">
        <v>4415</v>
      </c>
      <c r="G24" s="68" t="s">
        <v>1971</v>
      </c>
      <c r="H24" s="88" t="str">
        <f>VLOOKUP(G24,'EN mapping'!B:D,3,FALSE)</f>
        <v>0..n</v>
      </c>
      <c r="U24" s="37" t="str">
        <f t="shared" si="0"/>
        <v>corG-2</v>
      </c>
      <c r="V24" s="36" t="str">
        <f t="shared" si="1"/>
        <v>cenG-3</v>
      </c>
      <c r="W24" s="36" t="str">
        <f t="shared" si="2"/>
        <v/>
      </c>
      <c r="X24" s="37" t="str">
        <f t="shared" si="3"/>
        <v/>
      </c>
      <c r="Y24" s="36" t="str">
        <f t="shared" si="4"/>
        <v/>
      </c>
      <c r="Z24" s="68" t="s">
        <v>1971</v>
      </c>
      <c r="AA24" s="65" t="s">
        <v>1916</v>
      </c>
      <c r="AB24" s="69" t="s">
        <v>3881</v>
      </c>
      <c r="AC24" s="5" t="str">
        <f>VLOOKUP(B24,label!A:G,6,FALSE)</f>
        <v/>
      </c>
      <c r="AD24" s="69"/>
    </row>
    <row r="25" spans="1:40" ht="19" customHeight="1">
      <c r="A25" s="5">
        <v>25</v>
      </c>
      <c r="B25" s="66" t="s">
        <v>3510</v>
      </c>
      <c r="C25" s="5">
        <f>VLOOKUP(B25,label!A:G,3,FALSE)</f>
        <v>4</v>
      </c>
      <c r="D25" s="5" t="str">
        <f>VLOOKUP(B25,label!A:E,4,FALSE)</f>
        <v>taf</v>
      </c>
      <c r="E25" s="45" t="str">
        <f>VLOOKUP(B25,label!A:E,5,FALSE)</f>
        <v>originatingDocumentStructure</v>
      </c>
      <c r="F25" s="38" t="s">
        <v>4512</v>
      </c>
      <c r="G25" s="70" t="s">
        <v>40</v>
      </c>
      <c r="H25" s="88"/>
      <c r="U25" s="37" t="str">
        <f t="shared" si="0"/>
        <v>corG-2</v>
      </c>
      <c r="V25" s="36" t="str">
        <f t="shared" si="1"/>
        <v>cenG-3</v>
      </c>
      <c r="W25" s="36" t="str">
        <f t="shared" si="2"/>
        <v>tafG-1</v>
      </c>
      <c r="X25" s="37" t="str">
        <f t="shared" si="3"/>
        <v/>
      </c>
      <c r="Y25" s="36" t="str">
        <f t="shared" si="4"/>
        <v/>
      </c>
      <c r="Z25" s="70"/>
      <c r="AA25" s="65"/>
      <c r="AB25" s="65" t="str">
        <f>VLOOKUP(B25,label!A:G,7,FALSE)</f>
        <v>Originating Document  - Heading</v>
      </c>
      <c r="AC25" s="5" t="str">
        <f>VLOOKUP(B25,label!A:G,6,FALSE)</f>
        <v>_</v>
      </c>
      <c r="AD25" s="65"/>
      <c r="AE25" s="5" t="str">
        <f>VLOOKUP(B25,label!A:G,5,FALSE)</f>
        <v>originatingDocumentStructure</v>
      </c>
    </row>
    <row r="26" spans="1:40" ht="19" customHeight="1">
      <c r="A26" s="5">
        <v>26</v>
      </c>
      <c r="B26" s="40" t="s">
        <v>1495</v>
      </c>
      <c r="C26" s="5">
        <f>VLOOKUP(B26,label!A:G,3,FALSE)</f>
        <v>5</v>
      </c>
      <c r="D26" s="5" t="str">
        <f>VLOOKUP(B26,label!A:E,4,FALSE)</f>
        <v>taf</v>
      </c>
      <c r="E26" s="46" t="str">
        <f>VLOOKUP(B26,label!A:E,5,FALSE)</f>
        <v>originatingDocumentType</v>
      </c>
      <c r="F26" s="38" t="s">
        <v>4513</v>
      </c>
      <c r="G26" s="70"/>
      <c r="H26" s="88"/>
      <c r="U26" s="37" t="str">
        <f t="shared" si="0"/>
        <v>corG-2</v>
      </c>
      <c r="V26" s="36" t="str">
        <f t="shared" si="1"/>
        <v>cenG-3</v>
      </c>
      <c r="W26" s="36" t="str">
        <f t="shared" si="2"/>
        <v>tafG-1</v>
      </c>
      <c r="X26" s="37" t="str">
        <f t="shared" si="3"/>
        <v>taf-4</v>
      </c>
      <c r="Y26" s="36" t="str">
        <f t="shared" si="4"/>
        <v/>
      </c>
      <c r="Z26" s="70"/>
      <c r="AA26" s="65"/>
      <c r="AB26" s="65" t="str">
        <f>VLOOKUP(B26,label!A:E,5,FALSE)</f>
        <v>originatingDocumentType</v>
      </c>
      <c r="AC26" s="5" t="str">
        <f>VLOOKUP(B26,label!A:G,6,FALSE)</f>
        <v>gl-gen:documentTypeItemType</v>
      </c>
      <c r="AD26" s="65"/>
      <c r="AE26" s="5" t="str">
        <f>VLOOKUP(B26,label!A:G,5,FALSE)</f>
        <v>originatingDocumentType</v>
      </c>
      <c r="AK26" s="65" t="s">
        <v>3622</v>
      </c>
      <c r="AL26" s="65" t="s">
        <v>3623</v>
      </c>
      <c r="AM26" s="65" t="s">
        <v>3624</v>
      </c>
      <c r="AN26" s="65" t="s">
        <v>3625</v>
      </c>
    </row>
    <row r="27" spans="1:40" ht="19" customHeight="1">
      <c r="A27" s="5">
        <v>27</v>
      </c>
      <c r="B27" s="5" t="s">
        <v>2343</v>
      </c>
      <c r="C27" s="5">
        <f>VLOOKUP(B27,label!A:G,3,FALSE)</f>
        <v>5</v>
      </c>
      <c r="D27" s="5" t="str">
        <f>VLOOKUP(B27,label!A:E,4,FALSE)</f>
        <v>taf</v>
      </c>
      <c r="E27" s="46" t="str">
        <f>VLOOKUP(B27,label!A:E,5,FALSE)</f>
        <v>originatingDocumentNumber</v>
      </c>
      <c r="F27" s="38" t="s">
        <v>4514</v>
      </c>
      <c r="G27" s="33" t="s">
        <v>4567</v>
      </c>
      <c r="H27" s="88" t="str">
        <f>VLOOKUP(MID(G27,1,FIND(" ",G27,1)-1),'EN mapping'!B:D,3,FALSE)</f>
        <v>1..1</v>
      </c>
      <c r="U27" s="37" t="str">
        <f t="shared" si="0"/>
        <v>corG-2</v>
      </c>
      <c r="V27" s="36" t="str">
        <f t="shared" si="1"/>
        <v>cenG-3</v>
      </c>
      <c r="W27" s="36" t="str">
        <f t="shared" si="2"/>
        <v>tafG-1</v>
      </c>
      <c r="X27" s="37" t="str">
        <f t="shared" si="3"/>
        <v>taf-5</v>
      </c>
      <c r="Y27" s="36" t="str">
        <f t="shared" si="4"/>
        <v/>
      </c>
      <c r="Z27" s="33" t="s">
        <v>1973</v>
      </c>
      <c r="AA27" s="65" t="s">
        <v>1916</v>
      </c>
      <c r="AB27" s="65" t="s">
        <v>3626</v>
      </c>
      <c r="AC27" s="5" t="str">
        <f>VLOOKUP(B27,label!A:G,6,FALSE)</f>
        <v>originatingDocumentNumberItemType</v>
      </c>
      <c r="AD27" s="65" t="s">
        <v>1941</v>
      </c>
      <c r="AE27" s="5" t="str">
        <f>VLOOKUP(B27,label!A:G,5,FALSE)</f>
        <v>originatingDocumentNumber</v>
      </c>
      <c r="AK27" s="33" t="s">
        <v>1940</v>
      </c>
      <c r="AL27" s="33" t="s">
        <v>1943</v>
      </c>
      <c r="AM27" s="33" t="s">
        <v>1945</v>
      </c>
      <c r="AN27" s="33" t="s">
        <v>1947</v>
      </c>
    </row>
    <row r="28" spans="1:40" ht="19" customHeight="1">
      <c r="A28" s="5">
        <v>28</v>
      </c>
      <c r="B28" s="66" t="s">
        <v>1497</v>
      </c>
      <c r="C28" s="5">
        <f>VLOOKUP(B28,label!A:G,3,FALSE)</f>
        <v>5</v>
      </c>
      <c r="D28" s="5" t="str">
        <f>VLOOKUP(B28,label!A:E,4,FALSE)</f>
        <v>taf</v>
      </c>
      <c r="E28" s="46" t="str">
        <f>VLOOKUP(B28,label!A:E,5,FALSE)</f>
        <v>originatingDocumentDate</v>
      </c>
      <c r="F28" s="38" t="s">
        <v>4515</v>
      </c>
      <c r="G28" s="33" t="s">
        <v>1975</v>
      </c>
      <c r="H28" s="88" t="str">
        <f>VLOOKUP(G28,'EN mapping'!B:D,3,FALSE)</f>
        <v>0..1</v>
      </c>
      <c r="U28" s="37" t="str">
        <f t="shared" si="0"/>
        <v>corG-2</v>
      </c>
      <c r="V28" s="36" t="str">
        <f t="shared" si="1"/>
        <v>cenG-3</v>
      </c>
      <c r="W28" s="36" t="str">
        <f t="shared" si="2"/>
        <v>tafG-1</v>
      </c>
      <c r="X28" s="37" t="str">
        <f t="shared" si="3"/>
        <v>taf-6</v>
      </c>
      <c r="Y28" s="36" t="str">
        <f t="shared" si="4"/>
        <v/>
      </c>
      <c r="Z28" s="33" t="s">
        <v>1975</v>
      </c>
      <c r="AA28" s="65" t="s">
        <v>1961</v>
      </c>
      <c r="AB28" s="65" t="s">
        <v>1976</v>
      </c>
      <c r="AC28" s="5" t="str">
        <f>VLOOKUP(B28,label!A:G,6,FALSE)</f>
        <v>originatingDocumentDateItemType</v>
      </c>
      <c r="AD28" s="65" t="s">
        <v>1921</v>
      </c>
      <c r="AE28" s="5" t="str">
        <f>VLOOKUP(B28,label!A:G,5,FALSE)</f>
        <v>originatingDocumentDate</v>
      </c>
    </row>
    <row r="29" spans="1:40" ht="19" customHeight="1">
      <c r="A29" s="5">
        <v>29</v>
      </c>
      <c r="B29" s="66" t="s">
        <v>1496</v>
      </c>
      <c r="C29" s="5">
        <f>VLOOKUP(B29,label!A:G,3,FALSE)</f>
        <v>5</v>
      </c>
      <c r="D29" s="5" t="str">
        <f>VLOOKUP(B29,label!A:E,4,FALSE)</f>
        <v>taf</v>
      </c>
      <c r="E29" s="46" t="str">
        <f>VLOOKUP(B29,label!A:E,5,FALSE)</f>
        <v>originatingDocumentNumber</v>
      </c>
      <c r="F29" s="38" t="s">
        <v>4514</v>
      </c>
      <c r="G29" s="33" t="s">
        <v>2253</v>
      </c>
      <c r="H29" s="88" t="str">
        <f>VLOOKUP(G29,'EN mapping'!B:D,3,FALSE)</f>
        <v>0..1</v>
      </c>
      <c r="U29" s="37" t="str">
        <f t="shared" si="0"/>
        <v>corG-2</v>
      </c>
      <c r="V29" s="36" t="str">
        <f t="shared" si="1"/>
        <v>cenG-3</v>
      </c>
      <c r="W29" s="36" t="str">
        <f t="shared" si="2"/>
        <v>tafG-1</v>
      </c>
      <c r="X29" s="37" t="str">
        <f t="shared" si="3"/>
        <v>taf-5</v>
      </c>
      <c r="Y29" s="36" t="str">
        <f t="shared" si="4"/>
        <v/>
      </c>
      <c r="Z29" s="33" t="s">
        <v>2253</v>
      </c>
      <c r="AA29" s="65" t="s">
        <v>1961</v>
      </c>
      <c r="AB29" s="65" t="s">
        <v>2254</v>
      </c>
      <c r="AC29" s="5" t="str">
        <f>VLOOKUP(B29,label!A:G,6,FALSE)</f>
        <v>originatingDocumentNumberItemType</v>
      </c>
      <c r="AD29" s="65" t="s">
        <v>1941</v>
      </c>
      <c r="AE29" s="5" t="str">
        <f>VLOOKUP(B29,label!A:G,5,FALSE)</f>
        <v>originatingDocumentNumber</v>
      </c>
    </row>
    <row r="30" spans="1:40" ht="19" customHeight="1">
      <c r="A30" s="5">
        <v>30</v>
      </c>
      <c r="B30" s="5" t="s">
        <v>3701</v>
      </c>
      <c r="C30" s="71">
        <f>VLOOKUP(B30,label!A:G,3,FALSE)</f>
        <v>3</v>
      </c>
      <c r="D30" s="71" t="str">
        <f>VLOOKUP(B30,label!A:E,4,FALSE)</f>
        <v>cen</v>
      </c>
      <c r="E30" s="48" t="str">
        <f>VLOOKUP(B30,label!A:E,5,FALSE)</f>
        <v>invoicedObjectIdentifier</v>
      </c>
      <c r="F30" s="38" t="s">
        <v>4516</v>
      </c>
      <c r="G30" s="33" t="s">
        <v>1949</v>
      </c>
      <c r="H30" s="88" t="str">
        <f>VLOOKUP(G30,'EN mapping'!B:D,3,FALSE)</f>
        <v>0..1</v>
      </c>
      <c r="U30" s="37" t="str">
        <f t="shared" si="0"/>
        <v>corG-2</v>
      </c>
      <c r="V30" s="36" t="str">
        <f t="shared" si="1"/>
        <v>cen-18</v>
      </c>
      <c r="W30" s="36" t="str">
        <f t="shared" si="2"/>
        <v/>
      </c>
      <c r="X30" s="37" t="str">
        <f t="shared" si="3"/>
        <v/>
      </c>
      <c r="Y30" s="36" t="str">
        <f t="shared" si="4"/>
        <v/>
      </c>
      <c r="Z30" s="33" t="s">
        <v>1949</v>
      </c>
      <c r="AA30" s="65" t="s">
        <v>1916</v>
      </c>
      <c r="AB30" s="65" t="s">
        <v>1950</v>
      </c>
      <c r="AC30" s="5" t="str">
        <f>VLOOKUP(B30,label!A:G,6,FALSE)</f>
        <v>identifierItemType</v>
      </c>
      <c r="AD30" s="65" t="s">
        <v>1918</v>
      </c>
      <c r="AE30" s="5" t="str">
        <f>VLOOKUP(B30,label!A:G,5,FALSE)</f>
        <v>invoicedObjectIdentifier</v>
      </c>
    </row>
    <row r="31" spans="1:40" ht="19" customHeight="1">
      <c r="A31" s="5">
        <v>31</v>
      </c>
      <c r="B31" s="5" t="s">
        <v>3643</v>
      </c>
      <c r="C31" s="41">
        <f>VLOOKUP(B31,label!A:G,3,FALSE)</f>
        <v>3</v>
      </c>
      <c r="D31" s="41" t="str">
        <f>VLOOKUP(B31,label!A:E,4,FALSE)</f>
        <v>cen</v>
      </c>
      <c r="E31" s="47" t="str">
        <f>VLOOKUP(B31,label!A:E,5,FALSE)</f>
        <v>invoiceNote</v>
      </c>
      <c r="F31" s="38" t="s">
        <v>4416</v>
      </c>
      <c r="G31" s="68" t="s">
        <v>1957</v>
      </c>
      <c r="H31" s="88" t="str">
        <f>VLOOKUP(G31,'EN mapping'!B:D,3,FALSE)</f>
        <v>0..n</v>
      </c>
      <c r="U31" s="37" t="str">
        <f t="shared" si="0"/>
        <v>corG-2</v>
      </c>
      <c r="V31" s="36" t="str">
        <f t="shared" si="1"/>
        <v>cenG-1</v>
      </c>
      <c r="W31" s="36" t="str">
        <f t="shared" si="2"/>
        <v/>
      </c>
      <c r="X31" s="37" t="str">
        <f t="shared" si="3"/>
        <v/>
      </c>
      <c r="Y31" s="36" t="str">
        <f t="shared" si="4"/>
        <v/>
      </c>
      <c r="Z31" s="68" t="s">
        <v>1957</v>
      </c>
      <c r="AA31" s="65" t="s">
        <v>1916</v>
      </c>
      <c r="AB31" s="69" t="s">
        <v>1959</v>
      </c>
      <c r="AC31" s="5" t="str">
        <f>VLOOKUP(B31,label!A:G,6,FALSE)</f>
        <v/>
      </c>
      <c r="AD31" s="69"/>
      <c r="AE31" s="5" t="str">
        <f>VLOOKUP(B31,label!A:G,5,FALSE)</f>
        <v>invoiceNote</v>
      </c>
    </row>
    <row r="32" spans="1:40" ht="19" customHeight="1">
      <c r="A32" s="5">
        <v>32</v>
      </c>
      <c r="B32" s="5" t="s">
        <v>3660</v>
      </c>
      <c r="C32" s="5">
        <f>VLOOKUP(B32,label!A:G,3,FALSE)</f>
        <v>4</v>
      </c>
      <c r="D32" s="5" t="str">
        <f>VLOOKUP(B32,label!A:E,4,FALSE)</f>
        <v>cen</v>
      </c>
      <c r="E32" s="45" t="str">
        <f>VLOOKUP(B32,label!A:E,5,FALSE)</f>
        <v>invoiceNoteSubjectCode</v>
      </c>
      <c r="F32" s="38" t="s">
        <v>4417</v>
      </c>
      <c r="G32" s="33" t="s">
        <v>1960</v>
      </c>
      <c r="H32" s="88" t="str">
        <f>VLOOKUP(G32,'EN mapping'!B:D,3,FALSE)</f>
        <v>0..1</v>
      </c>
      <c r="U32" s="37" t="str">
        <f t="shared" si="0"/>
        <v>corG-2</v>
      </c>
      <c r="V32" s="36" t="str">
        <f t="shared" si="1"/>
        <v>cenG-1</v>
      </c>
      <c r="W32" s="36" t="str">
        <f t="shared" si="2"/>
        <v>cen-21</v>
      </c>
      <c r="X32" s="37" t="str">
        <f t="shared" si="3"/>
        <v/>
      </c>
      <c r="Y32" s="36" t="str">
        <f t="shared" si="4"/>
        <v/>
      </c>
      <c r="Z32" s="33" t="s">
        <v>1960</v>
      </c>
      <c r="AA32" s="65" t="s">
        <v>1961</v>
      </c>
      <c r="AB32" s="65" t="s">
        <v>1962</v>
      </c>
      <c r="AC32" s="5" t="str">
        <f>VLOOKUP(B32,label!A:G,6,FALSE)</f>
        <v>codeItemType</v>
      </c>
      <c r="AD32" s="65" t="s">
        <v>1924</v>
      </c>
      <c r="AE32" s="5" t="str">
        <f>VLOOKUP(B32,label!A:G,5,FALSE)</f>
        <v>invoiceNoteSubjectCode</v>
      </c>
    </row>
    <row r="33" spans="1:36" ht="19" customHeight="1">
      <c r="A33" s="5">
        <v>33</v>
      </c>
      <c r="B33" s="40" t="s">
        <v>1144</v>
      </c>
      <c r="C33" s="5">
        <f>VLOOKUP(B33,label!A:G,3,FALSE)</f>
        <v>3</v>
      </c>
      <c r="D33" s="5" t="str">
        <f>VLOOKUP(B33,label!A:E,4,FALSE)</f>
        <v>cor</v>
      </c>
      <c r="E33" s="43" t="str">
        <f>VLOOKUP(B33,label!A:E,5,FALSE)</f>
        <v>entriesComment</v>
      </c>
      <c r="F33" s="38" t="s">
        <v>4400</v>
      </c>
      <c r="G33" s="33" t="s">
        <v>1963</v>
      </c>
      <c r="H33" s="88" t="str">
        <f>VLOOKUP(G33,'EN mapping'!B:D,3,FALSE)</f>
        <v>1..1</v>
      </c>
      <c r="U33" s="37" t="str">
        <f t="shared" si="0"/>
        <v>corG-2</v>
      </c>
      <c r="V33" s="36" t="str">
        <f t="shared" si="1"/>
        <v>cor-7</v>
      </c>
      <c r="W33" s="36" t="str">
        <f t="shared" si="2"/>
        <v/>
      </c>
      <c r="X33" s="37" t="str">
        <f t="shared" si="3"/>
        <v/>
      </c>
      <c r="Y33" s="36" t="str">
        <f t="shared" si="4"/>
        <v/>
      </c>
      <c r="Z33" s="33" t="s">
        <v>1963</v>
      </c>
      <c r="AA33" s="65" t="s">
        <v>1961</v>
      </c>
      <c r="AB33" s="65" t="s">
        <v>1964</v>
      </c>
      <c r="AC33" s="5" t="str">
        <f>VLOOKUP(B33,label!A:G,6,FALSE)</f>
        <v>entriesCommentItemType</v>
      </c>
      <c r="AD33" s="65" t="s">
        <v>1938</v>
      </c>
      <c r="AE33" s="5" t="str">
        <f>VLOOKUP(B33,label!A:G,5,FALSE)</f>
        <v>entriesComment</v>
      </c>
    </row>
    <row r="34" spans="1:36" ht="19" customHeight="1">
      <c r="A34" s="5">
        <v>34</v>
      </c>
      <c r="B34" s="5" t="s">
        <v>3644</v>
      </c>
      <c r="C34" s="72">
        <f>VLOOKUP(B34,label!A:G,3,FALSE)</f>
        <v>3</v>
      </c>
      <c r="D34" s="72" t="str">
        <f>VLOOKUP(B34,label!A:E,4,FALSE)</f>
        <v>cen</v>
      </c>
      <c r="E34" s="49" t="str">
        <f>VLOOKUP(B34,label!A:E,5,FALSE)</f>
        <v>processControl</v>
      </c>
      <c r="F34" s="38" t="s">
        <v>4418</v>
      </c>
      <c r="G34" s="68" t="s">
        <v>1965</v>
      </c>
      <c r="H34" s="88" t="str">
        <f>VLOOKUP(G34,'EN mapping'!B:D,3,FALSE)</f>
        <v>1..1</v>
      </c>
      <c r="U34" s="37" t="str">
        <f t="shared" ref="U34:U63" si="5">IF(2=C34,B34,IF(1&lt;C34,U33,""))</f>
        <v>corG-2</v>
      </c>
      <c r="V34" s="36" t="str">
        <f t="shared" ref="V34:V63" si="6">IF(3=C34,B34,IF(2&lt;C34,V33,""))</f>
        <v>cenG-2</v>
      </c>
      <c r="W34" s="36" t="str">
        <f t="shared" ref="W34:W63" si="7">IF(4=C34,B34,IF(3&lt;C34,W33,""))</f>
        <v/>
      </c>
      <c r="X34" s="37" t="str">
        <f t="shared" ref="X34:X63" si="8">IF(5=C34,B34,IF(4&lt;C34,X33,""))</f>
        <v/>
      </c>
      <c r="Y34" s="36" t="str">
        <f t="shared" ref="Y34:Y63" si="9">IF(6=C34,B34,IF(5&lt;C34,Y33,""))</f>
        <v/>
      </c>
      <c r="Z34" s="68" t="s">
        <v>1965</v>
      </c>
      <c r="AA34" s="65" t="s">
        <v>1916</v>
      </c>
      <c r="AB34" s="69" t="s">
        <v>1966</v>
      </c>
      <c r="AC34" s="5" t="str">
        <f>VLOOKUP(B34,label!A:G,6,FALSE)</f>
        <v/>
      </c>
      <c r="AD34" s="69"/>
      <c r="AE34" s="5" t="str">
        <f>VLOOKUP(B34,label!A:G,5,FALSE)</f>
        <v>processControl</v>
      </c>
    </row>
    <row r="35" spans="1:36" ht="19" customHeight="1">
      <c r="A35" s="5">
        <v>35</v>
      </c>
      <c r="B35" s="5" t="s">
        <v>3662</v>
      </c>
      <c r="C35" s="5">
        <f>VLOOKUP(B35,label!A:G,3,FALSE)</f>
        <v>4</v>
      </c>
      <c r="D35" s="5" t="str">
        <f>VLOOKUP(B35,label!A:E,4,FALSE)</f>
        <v>cen</v>
      </c>
      <c r="E35" s="45" t="str">
        <f>VLOOKUP(B35,label!A:E,5,FALSE)</f>
        <v>businessProcessType</v>
      </c>
      <c r="F35" s="38" t="s">
        <v>4419</v>
      </c>
      <c r="G35" s="33" t="s">
        <v>1967</v>
      </c>
      <c r="H35" s="88" t="str">
        <f>VLOOKUP(G35,'EN mapping'!B:D,3,FALSE)</f>
        <v>0..1</v>
      </c>
      <c r="U35" s="37" t="str">
        <f t="shared" si="5"/>
        <v>corG-2</v>
      </c>
      <c r="V35" s="36" t="str">
        <f t="shared" si="6"/>
        <v>cenG-2</v>
      </c>
      <c r="W35" s="36" t="str">
        <f t="shared" si="7"/>
        <v>cen-23</v>
      </c>
      <c r="X35" s="37" t="str">
        <f t="shared" si="8"/>
        <v/>
      </c>
      <c r="Y35" s="36" t="str">
        <f t="shared" si="9"/>
        <v/>
      </c>
      <c r="Z35" s="33" t="s">
        <v>1967</v>
      </c>
      <c r="AA35" s="65" t="s">
        <v>1961</v>
      </c>
      <c r="AB35" s="65" t="s">
        <v>1968</v>
      </c>
      <c r="AC35" s="5" t="str">
        <f>VLOOKUP(B35,label!A:G,6,FALSE)</f>
        <v>textItemType</v>
      </c>
      <c r="AD35" s="65" t="s">
        <v>1938</v>
      </c>
      <c r="AE35" s="5" t="str">
        <f>VLOOKUP(B35,label!A:G,5,FALSE)</f>
        <v>businessProcessType</v>
      </c>
    </row>
    <row r="36" spans="1:36" ht="19" customHeight="1">
      <c r="A36" s="5">
        <v>36</v>
      </c>
      <c r="B36" s="5" t="s">
        <v>3663</v>
      </c>
      <c r="C36" s="5">
        <f>VLOOKUP(B36,label!A:G,3,FALSE)</f>
        <v>4</v>
      </c>
      <c r="D36" s="5" t="str">
        <f>VLOOKUP(B36,label!A:E,4,FALSE)</f>
        <v>cen</v>
      </c>
      <c r="E36" s="45" t="str">
        <f>VLOOKUP(B36,label!A:E,5,FALSE)</f>
        <v>specificationIdentifier</v>
      </c>
      <c r="F36" s="38" t="s">
        <v>4420</v>
      </c>
      <c r="G36" s="33" t="s">
        <v>1969</v>
      </c>
      <c r="H36" s="88" t="str">
        <f>VLOOKUP(G36,'EN mapping'!B:D,3,FALSE)</f>
        <v>1..1</v>
      </c>
      <c r="U36" s="37" t="str">
        <f t="shared" si="5"/>
        <v>corG-2</v>
      </c>
      <c r="V36" s="36" t="str">
        <f t="shared" si="6"/>
        <v>cenG-2</v>
      </c>
      <c r="W36" s="36" t="str">
        <f t="shared" si="7"/>
        <v>cen-24</v>
      </c>
      <c r="X36" s="37" t="str">
        <f t="shared" si="8"/>
        <v/>
      </c>
      <c r="Y36" s="36" t="str">
        <f t="shared" si="9"/>
        <v/>
      </c>
      <c r="Z36" s="33" t="s">
        <v>1969</v>
      </c>
      <c r="AA36" s="65" t="s">
        <v>1961</v>
      </c>
      <c r="AB36" s="65" t="s">
        <v>1970</v>
      </c>
      <c r="AC36" s="5" t="str">
        <f>VLOOKUP(B36,label!A:G,6,FALSE)</f>
        <v>identifierItemType</v>
      </c>
      <c r="AD36" s="65" t="s">
        <v>1918</v>
      </c>
      <c r="AE36" s="5" t="str">
        <f>VLOOKUP(B36,label!A:G,5,FALSE)</f>
        <v>specificationIdentifier</v>
      </c>
    </row>
    <row r="37" spans="1:36" ht="19" customHeight="1">
      <c r="A37" s="5">
        <v>37</v>
      </c>
      <c r="B37" s="66" t="s">
        <v>1495</v>
      </c>
      <c r="C37" s="5">
        <f>VLOOKUP(B37,label!A:G,3,FALSE)</f>
        <v>5</v>
      </c>
      <c r="D37" s="5" t="str">
        <f>VLOOKUP(B37,label!A:E,4,FALSE)</f>
        <v>taf</v>
      </c>
      <c r="E37" s="46" t="str">
        <f>VLOOKUP(B37,label!A:E,5,FALSE)</f>
        <v>originatingDocumentType</v>
      </c>
      <c r="F37" s="38" t="s">
        <v>4517</v>
      </c>
      <c r="G37" s="33" t="s">
        <v>2255</v>
      </c>
      <c r="H37" s="88" t="str">
        <f>VLOOKUP(G37,'EN mapping'!B:D,3,FALSE)</f>
        <v>0..1</v>
      </c>
      <c r="U37" s="37" t="str">
        <f t="shared" si="5"/>
        <v>corG-2</v>
      </c>
      <c r="V37" s="36" t="str">
        <f t="shared" si="6"/>
        <v>cenG-2</v>
      </c>
      <c r="W37" s="36" t="str">
        <f t="shared" si="7"/>
        <v>cen-24</v>
      </c>
      <c r="X37" s="37" t="str">
        <f t="shared" si="8"/>
        <v>taf-4</v>
      </c>
      <c r="Y37" s="36" t="str">
        <f t="shared" si="9"/>
        <v/>
      </c>
      <c r="Z37" s="33" t="s">
        <v>2255</v>
      </c>
      <c r="AA37" s="65" t="s">
        <v>1961</v>
      </c>
      <c r="AB37" s="65" t="s">
        <v>2256</v>
      </c>
      <c r="AC37" s="5" t="str">
        <f>VLOOKUP(B37,label!A:G,6,FALSE)</f>
        <v>gl-gen:documentTypeItemType</v>
      </c>
      <c r="AD37" s="65" t="s">
        <v>1938</v>
      </c>
      <c r="AE37" s="5" t="str">
        <f>VLOOKUP(B37,label!A:G,5,FALSE)</f>
        <v>originatingDocumentType</v>
      </c>
    </row>
    <row r="38" spans="1:36" ht="19" customHeight="1">
      <c r="A38" s="5">
        <v>38</v>
      </c>
      <c r="B38" s="5" t="s">
        <v>3654</v>
      </c>
      <c r="C38" s="72">
        <f>VLOOKUP(B38,label!A:G,3,FALSE)</f>
        <v>3</v>
      </c>
      <c r="D38" s="72" t="str">
        <f>VLOOKUP(B38,label!A:E,4,FALSE)</f>
        <v>cen</v>
      </c>
      <c r="E38" s="49" t="str">
        <f>VLOOKUP(B38,label!A:E,5,FALSE)</f>
        <v>additionalSupportingDocuments</v>
      </c>
      <c r="F38" s="38" t="s">
        <v>4518</v>
      </c>
      <c r="G38" s="68" t="s">
        <v>2222</v>
      </c>
      <c r="H38" s="88" t="str">
        <f>VLOOKUP(G38,'EN mapping'!B:D,3,FALSE)</f>
        <v>0..n</v>
      </c>
      <c r="U38" s="37" t="str">
        <f t="shared" si="5"/>
        <v>corG-2</v>
      </c>
      <c r="V38" s="36" t="str">
        <f t="shared" si="6"/>
        <v>cenG-24</v>
      </c>
      <c r="W38" s="36" t="str">
        <f t="shared" si="7"/>
        <v/>
      </c>
      <c r="X38" s="37" t="str">
        <f t="shared" si="8"/>
        <v/>
      </c>
      <c r="Y38" s="36" t="str">
        <f t="shared" si="9"/>
        <v/>
      </c>
      <c r="Z38" s="68" t="s">
        <v>2222</v>
      </c>
      <c r="AA38" s="65" t="s">
        <v>1916</v>
      </c>
      <c r="AB38" s="69" t="s">
        <v>2223</v>
      </c>
      <c r="AC38" s="5" t="str">
        <f>VLOOKUP(B38,label!A:G,6,FALSE)</f>
        <v/>
      </c>
      <c r="AD38" s="69"/>
      <c r="AE38" s="5" t="str">
        <f>VLOOKUP(B38,label!A:G,5,FALSE)</f>
        <v>additionalSupportingDocuments</v>
      </c>
    </row>
    <row r="39" spans="1:36" ht="19" customHeight="1">
      <c r="A39" s="5">
        <v>39</v>
      </c>
      <c r="B39" s="5" t="s">
        <v>3694</v>
      </c>
      <c r="C39" s="5">
        <f>VLOOKUP(B39,label!A:G,3,FALSE)</f>
        <v>4</v>
      </c>
      <c r="D39" s="5" t="str">
        <f>VLOOKUP(B39,label!A:E,4,FALSE)</f>
        <v>cen</v>
      </c>
      <c r="E39" s="45" t="str">
        <f>VLOOKUP(B39,label!A:E,5,FALSE)</f>
        <v>supportingDocumentReference</v>
      </c>
      <c r="F39" s="38" t="s">
        <v>4519</v>
      </c>
      <c r="G39" s="33" t="s">
        <v>2224</v>
      </c>
      <c r="H39" s="88" t="str">
        <f>VLOOKUP(G39,'EN mapping'!B:D,3,FALSE)</f>
        <v>1..1</v>
      </c>
      <c r="U39" s="37" t="str">
        <f t="shared" si="5"/>
        <v>corG-2</v>
      </c>
      <c r="V39" s="36" t="str">
        <f t="shared" si="6"/>
        <v>cenG-24</v>
      </c>
      <c r="W39" s="36" t="str">
        <f t="shared" si="7"/>
        <v>cen-122</v>
      </c>
      <c r="X39" s="37" t="str">
        <f t="shared" si="8"/>
        <v/>
      </c>
      <c r="Y39" s="36" t="str">
        <f t="shared" si="9"/>
        <v/>
      </c>
      <c r="Z39" s="33" t="s">
        <v>2224</v>
      </c>
      <c r="AA39" s="65" t="s">
        <v>1961</v>
      </c>
      <c r="AB39" s="65" t="s">
        <v>2225</v>
      </c>
      <c r="AC39" s="5" t="str">
        <f>VLOOKUP(B39,label!A:G,6,FALSE)</f>
        <v>documentReferenceItemType</v>
      </c>
      <c r="AD39" s="65" t="s">
        <v>1941</v>
      </c>
      <c r="AE39" s="5" t="str">
        <f>VLOOKUP(B39,label!A:G,5,FALSE)</f>
        <v>supportingDocumentReference</v>
      </c>
    </row>
    <row r="40" spans="1:36" ht="19" customHeight="1">
      <c r="A40" s="5">
        <v>40</v>
      </c>
      <c r="B40" s="5" t="s">
        <v>3695</v>
      </c>
      <c r="C40" s="5">
        <f>VLOOKUP(B40,label!A:G,3,FALSE)</f>
        <v>4</v>
      </c>
      <c r="D40" s="5" t="str">
        <f>VLOOKUP(B40,label!A:E,4,FALSE)</f>
        <v>cen</v>
      </c>
      <c r="E40" s="45" t="str">
        <f>VLOOKUP(B40,label!A:E,5,FALSE)</f>
        <v>supportingDocumentDescription</v>
      </c>
      <c r="F40" s="38" t="s">
        <v>4520</v>
      </c>
      <c r="G40" s="33" t="s">
        <v>2226</v>
      </c>
      <c r="H40" s="88" t="str">
        <f>VLOOKUP(G40,'EN mapping'!B:D,3,FALSE)</f>
        <v>0..1</v>
      </c>
      <c r="U40" s="37" t="str">
        <f t="shared" si="5"/>
        <v>corG-2</v>
      </c>
      <c r="V40" s="36" t="str">
        <f t="shared" si="6"/>
        <v>cenG-24</v>
      </c>
      <c r="W40" s="36" t="str">
        <f t="shared" si="7"/>
        <v>cen-123</v>
      </c>
      <c r="X40" s="37" t="str">
        <f t="shared" si="8"/>
        <v/>
      </c>
      <c r="Y40" s="36" t="str">
        <f t="shared" si="9"/>
        <v/>
      </c>
      <c r="Z40" s="33" t="s">
        <v>2226</v>
      </c>
      <c r="AA40" s="65" t="s">
        <v>1961</v>
      </c>
      <c r="AB40" s="65" t="s">
        <v>2227</v>
      </c>
      <c r="AC40" s="5" t="str">
        <f>VLOOKUP(B40,label!A:G,6,FALSE)</f>
        <v>textItemType</v>
      </c>
      <c r="AD40" s="65" t="s">
        <v>1938</v>
      </c>
      <c r="AE40" s="5" t="str">
        <f>VLOOKUP(B40,label!A:G,5,FALSE)</f>
        <v>supportingDocumentDescription</v>
      </c>
    </row>
    <row r="41" spans="1:36" ht="19" customHeight="1">
      <c r="A41" s="5">
        <v>41</v>
      </c>
      <c r="B41" s="5" t="s">
        <v>3696</v>
      </c>
      <c r="C41" s="5">
        <f>VLOOKUP(B41,label!A:G,3,FALSE)</f>
        <v>4</v>
      </c>
      <c r="D41" s="5" t="str">
        <f>VLOOKUP(B41,label!A:E,4,FALSE)</f>
        <v>cen</v>
      </c>
      <c r="E41" s="45" t="str">
        <f>VLOOKUP(B41,label!A:E,5,FALSE)</f>
        <v>externalDocumentLocation</v>
      </c>
      <c r="F41" s="38" t="s">
        <v>4521</v>
      </c>
      <c r="G41" s="33" t="s">
        <v>2228</v>
      </c>
      <c r="H41" s="88" t="str">
        <f>VLOOKUP(G41,'EN mapping'!B:D,3,FALSE)</f>
        <v>0..1</v>
      </c>
      <c r="U41" s="37" t="str">
        <f t="shared" si="5"/>
        <v>corG-2</v>
      </c>
      <c r="V41" s="36" t="str">
        <f t="shared" si="6"/>
        <v>cenG-24</v>
      </c>
      <c r="W41" s="36" t="str">
        <f t="shared" si="7"/>
        <v>cen-124</v>
      </c>
      <c r="X41" s="37" t="str">
        <f t="shared" si="8"/>
        <v/>
      </c>
      <c r="Y41" s="36" t="str">
        <f t="shared" si="9"/>
        <v/>
      </c>
      <c r="Z41" s="33" t="s">
        <v>2228</v>
      </c>
      <c r="AA41" s="65" t="s">
        <v>1961</v>
      </c>
      <c r="AB41" s="65" t="s">
        <v>2229</v>
      </c>
      <c r="AC41" s="5" t="str">
        <f>VLOOKUP(B41,label!A:G,6,FALSE)</f>
        <v>textItemType</v>
      </c>
      <c r="AD41" s="65" t="s">
        <v>1938</v>
      </c>
      <c r="AE41" s="5" t="str">
        <f>VLOOKUP(B41,label!A:G,5,FALSE)</f>
        <v>externalDocumentLocation</v>
      </c>
    </row>
    <row r="42" spans="1:36" ht="19" customHeight="1">
      <c r="A42" s="5">
        <v>42</v>
      </c>
      <c r="B42" s="5" t="s">
        <v>3697</v>
      </c>
      <c r="C42" s="5">
        <f>VLOOKUP(B42,label!A:G,3,FALSE)</f>
        <v>4</v>
      </c>
      <c r="D42" s="5" t="str">
        <f>VLOOKUP(B42,label!A:E,4,FALSE)</f>
        <v>cen</v>
      </c>
      <c r="E42" s="45" t="str">
        <f>VLOOKUP(B42,label!A:E,5,FALSE)</f>
        <v>attachedDocument</v>
      </c>
      <c r="F42" s="38" t="s">
        <v>4522</v>
      </c>
      <c r="G42" s="33" t="s">
        <v>2230</v>
      </c>
      <c r="H42" s="88" t="str">
        <f>VLOOKUP(G42,'EN mapping'!B:D,3,FALSE)</f>
        <v>0..1</v>
      </c>
      <c r="U42" s="37" t="str">
        <f t="shared" si="5"/>
        <v>corG-2</v>
      </c>
      <c r="V42" s="36" t="str">
        <f t="shared" si="6"/>
        <v>cenG-24</v>
      </c>
      <c r="W42" s="36" t="str">
        <f t="shared" si="7"/>
        <v>cen-125</v>
      </c>
      <c r="X42" s="37" t="str">
        <f t="shared" si="8"/>
        <v/>
      </c>
      <c r="Y42" s="36" t="str">
        <f t="shared" si="9"/>
        <v/>
      </c>
      <c r="Z42" s="33" t="s">
        <v>2230</v>
      </c>
      <c r="AA42" s="65" t="s">
        <v>1961</v>
      </c>
      <c r="AB42" s="65" t="s">
        <v>2232</v>
      </c>
      <c r="AC42" s="5" t="str">
        <f>VLOOKUP(B42,label!A:G,6,FALSE)</f>
        <v>binaryobjectItemType</v>
      </c>
      <c r="AD42" s="65" t="s">
        <v>2231</v>
      </c>
      <c r="AE42" s="5" t="str">
        <f>VLOOKUP(B42,label!A:G,5,FALSE)</f>
        <v>attachedDocument</v>
      </c>
    </row>
    <row r="43" spans="1:36" ht="19" customHeight="1">
      <c r="A43" s="5">
        <v>43</v>
      </c>
      <c r="B43" s="5" t="s">
        <v>3716</v>
      </c>
      <c r="C43" s="5">
        <f>VLOOKUP(B43,label!A:G,3,FALSE)</f>
        <v>4</v>
      </c>
      <c r="D43" s="5" t="str">
        <f>VLOOKUP(B43,label!A:E,4,FALSE)</f>
        <v>cen</v>
      </c>
      <c r="E43" s="45" t="str">
        <f>VLOOKUP(B43,label!A:E,5,FALSE)</f>
        <v>attachedDocumentMimeCode</v>
      </c>
      <c r="F43" s="38" t="s">
        <v>4523</v>
      </c>
      <c r="G43" s="33" t="s">
        <v>2233</v>
      </c>
      <c r="H43" s="88" t="str">
        <f>VLOOKUP(G43,'EN mapping'!B:D,3,FALSE)</f>
        <v>1..1</v>
      </c>
      <c r="U43" s="37" t="str">
        <f t="shared" si="5"/>
        <v>corG-2</v>
      </c>
      <c r="V43" s="36" t="str">
        <f t="shared" si="6"/>
        <v>cenG-24</v>
      </c>
      <c r="W43" s="36" t="str">
        <f t="shared" si="7"/>
        <v>cen-125A</v>
      </c>
      <c r="X43" s="37" t="str">
        <f t="shared" si="8"/>
        <v/>
      </c>
      <c r="Y43" s="36" t="str">
        <f t="shared" si="9"/>
        <v/>
      </c>
      <c r="Z43" s="33" t="s">
        <v>2233</v>
      </c>
      <c r="AA43" s="65" t="s">
        <v>1961</v>
      </c>
      <c r="AB43" s="65" t="s">
        <v>2234</v>
      </c>
      <c r="AC43" s="5" t="str">
        <f>VLOOKUP(B43,label!A:G,6,FALSE)</f>
        <v/>
      </c>
      <c r="AD43" s="65"/>
      <c r="AE43" s="5" t="str">
        <f>VLOOKUP(B43,label!A:G,5,FALSE)</f>
        <v>attachedDocumentMimeCode</v>
      </c>
    </row>
    <row r="44" spans="1:36" ht="19" customHeight="1">
      <c r="A44" s="5">
        <v>44</v>
      </c>
      <c r="B44" s="5" t="s">
        <v>3717</v>
      </c>
      <c r="C44" s="5">
        <f>VLOOKUP(B44,label!A:G,3,FALSE)</f>
        <v>4</v>
      </c>
      <c r="D44" s="5" t="str">
        <f>VLOOKUP(B44,label!A:E,4,FALSE)</f>
        <v>cen</v>
      </c>
      <c r="E44" s="45" t="str">
        <f>VLOOKUP(B44,label!A:E,5,FALSE)</f>
        <v>attachedDocumentFilename</v>
      </c>
      <c r="F44" s="38" t="s">
        <v>4524</v>
      </c>
      <c r="G44" s="33" t="s">
        <v>2235</v>
      </c>
      <c r="H44" s="88" t="str">
        <f>VLOOKUP(G44,'EN mapping'!B:D,3,FALSE)</f>
        <v>1..1</v>
      </c>
      <c r="U44" s="37" t="str">
        <f t="shared" si="5"/>
        <v>corG-2</v>
      </c>
      <c r="V44" s="36" t="str">
        <f t="shared" si="6"/>
        <v>cenG-24</v>
      </c>
      <c r="W44" s="36" t="str">
        <f t="shared" si="7"/>
        <v>cen-125B</v>
      </c>
      <c r="X44" s="37" t="str">
        <f t="shared" si="8"/>
        <v/>
      </c>
      <c r="Y44" s="36" t="str">
        <f t="shared" si="9"/>
        <v/>
      </c>
      <c r="Z44" s="33" t="s">
        <v>2235</v>
      </c>
      <c r="AA44" s="65" t="s">
        <v>1961</v>
      </c>
      <c r="AB44" s="65" t="s">
        <v>2236</v>
      </c>
      <c r="AC44" s="5" t="str">
        <f>VLOOKUP(B44,label!A:G,6,FALSE)</f>
        <v/>
      </c>
      <c r="AD44" s="65"/>
      <c r="AE44" s="5" t="str">
        <f>VLOOKUP(B44,label!A:G,5,FALSE)</f>
        <v>attachedDocumentFilename</v>
      </c>
    </row>
    <row r="45" spans="1:36" ht="19" customHeight="1">
      <c r="A45" s="5">
        <v>45</v>
      </c>
      <c r="B45" s="40" t="s">
        <v>797</v>
      </c>
      <c r="C45" s="72">
        <f>VLOOKUP(B45,label!A:G,3,FALSE)</f>
        <v>2</v>
      </c>
      <c r="D45" s="72" t="str">
        <f>VLOOKUP(B45,label!A:E,4,FALSE)</f>
        <v>cor</v>
      </c>
      <c r="E45" s="50" t="str">
        <f>VLOOKUP(B45,label!A:E,5,FALSE)</f>
        <v>entityInformation</v>
      </c>
      <c r="F45" s="38" t="s">
        <v>4397</v>
      </c>
      <c r="G45" s="62" t="s">
        <v>40</v>
      </c>
      <c r="H45" s="88"/>
      <c r="U45" s="37" t="str">
        <f t="shared" si="5"/>
        <v>corG-3</v>
      </c>
      <c r="V45" s="36" t="str">
        <f t="shared" si="6"/>
        <v/>
      </c>
      <c r="W45" s="36" t="str">
        <f t="shared" si="7"/>
        <v/>
      </c>
      <c r="X45" s="37" t="str">
        <f t="shared" si="8"/>
        <v/>
      </c>
      <c r="Y45" s="36" t="str">
        <f t="shared" si="9"/>
        <v/>
      </c>
      <c r="Z45" s="62"/>
      <c r="AA45" s="62"/>
      <c r="AB45" s="63"/>
      <c r="AC45" s="64" t="str">
        <f>VLOOKUP(B45,label!A:G,6,FALSE)</f>
        <v>_</v>
      </c>
      <c r="AD45" s="63"/>
      <c r="AE45" s="5" t="str">
        <f>VLOOKUP(B45,label!A:G,5,FALSE)</f>
        <v>entityInformation</v>
      </c>
    </row>
    <row r="46" spans="1:36" ht="19" customHeight="1">
      <c r="A46" s="5">
        <v>46</v>
      </c>
      <c r="B46" s="66" t="s">
        <v>823</v>
      </c>
      <c r="C46" s="73">
        <v>3</v>
      </c>
      <c r="D46" s="73" t="str">
        <f>VLOOKUP(B46,label!A:E,4,FALSE)</f>
        <v>cor</v>
      </c>
      <c r="E46" s="51" t="str">
        <f>VLOOKUP(B46,label!A:E,5,FALSE)</f>
        <v>identifierReference</v>
      </c>
      <c r="F46" s="38" t="s">
        <v>4421</v>
      </c>
      <c r="G46" s="74" t="s">
        <v>4568</v>
      </c>
      <c r="H46" s="88" t="str">
        <f>VLOOKUP(MID(G46,1,FIND(" ",G46,1)-1),'EN mapping'!B:D,3,FALSE)</f>
        <v>1..1</v>
      </c>
      <c r="I46" s="33" t="s">
        <v>1977</v>
      </c>
      <c r="L46" s="33" t="s">
        <v>2071</v>
      </c>
      <c r="N46" s="33" t="s">
        <v>2021</v>
      </c>
      <c r="Q46" s="33" t="s">
        <v>2061</v>
      </c>
      <c r="R46" s="33" t="s">
        <v>2093</v>
      </c>
      <c r="U46" s="37" t="str">
        <f t="shared" si="5"/>
        <v>corG-3</v>
      </c>
      <c r="V46" s="36" t="str">
        <f t="shared" si="6"/>
        <v>corG-9</v>
      </c>
      <c r="W46" s="36" t="str">
        <f t="shared" si="7"/>
        <v/>
      </c>
      <c r="X46" s="37" t="str">
        <f t="shared" si="8"/>
        <v/>
      </c>
      <c r="Y46" s="36" t="str">
        <f t="shared" si="9"/>
        <v/>
      </c>
      <c r="AA46" s="65"/>
      <c r="AB46" s="69"/>
      <c r="AC46" s="5" t="str">
        <f>VLOOKUP(B46,label!A:G,6,FALSE)</f>
        <v>_</v>
      </c>
      <c r="AD46" s="69"/>
      <c r="AE46" s="5" t="str">
        <f>VLOOKUP(B46,label!A:G,5,FALSE)</f>
        <v>identifierReference</v>
      </c>
      <c r="AF46" s="68" t="s">
        <v>1977</v>
      </c>
      <c r="AG46" s="68" t="s">
        <v>2071</v>
      </c>
      <c r="AH46" s="68" t="s">
        <v>2021</v>
      </c>
      <c r="AI46" s="68" t="s">
        <v>2061</v>
      </c>
      <c r="AJ46" s="68" t="s">
        <v>2093</v>
      </c>
    </row>
    <row r="47" spans="1:36" ht="19" customHeight="1">
      <c r="A47" s="5">
        <v>47</v>
      </c>
      <c r="B47" s="66" t="s">
        <v>1347</v>
      </c>
      <c r="C47" s="5">
        <v>4</v>
      </c>
      <c r="D47" s="5" t="str">
        <f>VLOOKUP(B47,label!A:E,4,FALSE)</f>
        <v>cor</v>
      </c>
      <c r="E47" s="45" t="str">
        <f>VLOOKUP(B47,label!A:E,5,FALSE)</f>
        <v>identifierType</v>
      </c>
      <c r="F47" s="38" t="s">
        <v>4426</v>
      </c>
      <c r="H47" s="88"/>
      <c r="I47" s="75" t="s">
        <v>1978</v>
      </c>
      <c r="L47" s="75" t="s">
        <v>4592</v>
      </c>
      <c r="N47" s="75" t="s">
        <v>2022</v>
      </c>
      <c r="Q47" s="75" t="s">
        <v>2062</v>
      </c>
      <c r="R47" s="33" t="s">
        <v>4593</v>
      </c>
      <c r="U47" s="37" t="str">
        <f t="shared" si="5"/>
        <v>corG-3</v>
      </c>
      <c r="V47" s="36" t="str">
        <f t="shared" si="6"/>
        <v>corG-9</v>
      </c>
      <c r="W47" s="36" t="str">
        <f t="shared" si="7"/>
        <v>cor-51</v>
      </c>
      <c r="X47" s="37" t="str">
        <f t="shared" si="8"/>
        <v/>
      </c>
      <c r="Y47" s="36" t="str">
        <f t="shared" si="9"/>
        <v/>
      </c>
      <c r="Z47" s="70"/>
      <c r="AA47" s="76"/>
      <c r="AB47" s="76"/>
      <c r="AC47" s="5" t="str">
        <f>VLOOKUP(B47,label!A:G,6,FALSE)</f>
        <v>gl-gen:identifierTypeItemType</v>
      </c>
      <c r="AD47" s="76"/>
      <c r="AE47" s="5" t="str">
        <f>VLOOKUP(B47,label!A:G,5,FALSE)</f>
        <v>identifierType</v>
      </c>
      <c r="AF47" s="69" t="s">
        <v>1978</v>
      </c>
      <c r="AG47" s="69" t="s">
        <v>3607</v>
      </c>
      <c r="AH47" s="69" t="s">
        <v>2022</v>
      </c>
      <c r="AI47" s="69" t="s">
        <v>2062</v>
      </c>
      <c r="AJ47" s="69" t="s">
        <v>2094</v>
      </c>
    </row>
    <row r="48" spans="1:36" ht="19" customHeight="1">
      <c r="A48" s="5">
        <v>48</v>
      </c>
      <c r="B48" s="66" t="s">
        <v>3521</v>
      </c>
      <c r="C48" s="5">
        <v>4</v>
      </c>
      <c r="D48" s="5" t="str">
        <f>VLOOKUP(B48,label!A:E,4,FALSE)</f>
        <v>cor</v>
      </c>
      <c r="E48" s="45" t="str">
        <f>VLOOKUP(B48,label!A:E,5,FALSE)</f>
        <v>identifierCode</v>
      </c>
      <c r="F48" s="38" t="s">
        <v>4422</v>
      </c>
      <c r="G48" s="5" t="s">
        <v>4569</v>
      </c>
      <c r="H48" s="88" t="str">
        <f>VLOOKUP(MID(G48,1,FIND(" ",G48,1)-1),'EN mapping'!B:D,3,FALSE)</f>
        <v>0..n</v>
      </c>
      <c r="I48" s="33" t="s">
        <v>1983</v>
      </c>
      <c r="N48" s="33" t="s">
        <v>2026</v>
      </c>
      <c r="Q48" s="33" t="s">
        <v>2065</v>
      </c>
      <c r="U48" s="37" t="str">
        <f t="shared" si="5"/>
        <v>corG-3</v>
      </c>
      <c r="V48" s="36" t="str">
        <f t="shared" si="6"/>
        <v>corG-9</v>
      </c>
      <c r="W48" s="36" t="str">
        <f t="shared" si="7"/>
        <v>cor-44</v>
      </c>
      <c r="X48" s="37" t="str">
        <f t="shared" si="8"/>
        <v/>
      </c>
      <c r="Y48" s="36" t="str">
        <f t="shared" si="9"/>
        <v/>
      </c>
      <c r="AA48" s="65" t="s">
        <v>1961</v>
      </c>
      <c r="AB48" s="65" t="s">
        <v>3609</v>
      </c>
      <c r="AC48" s="5" t="str">
        <f>VLOOKUP(B48,label!A:G,6,FALSE)</f>
        <v>identifierCodeItemType</v>
      </c>
      <c r="AD48" s="65" t="s">
        <v>1918</v>
      </c>
      <c r="AE48" s="5" t="str">
        <f>VLOOKUP(B48,label!A:G,5,FALSE)</f>
        <v>identifierCode</v>
      </c>
      <c r="AF48" s="33" t="s">
        <v>1983</v>
      </c>
      <c r="AH48" s="33" t="s">
        <v>2026</v>
      </c>
      <c r="AI48" s="33" t="s">
        <v>2065</v>
      </c>
    </row>
    <row r="49" spans="1:36" ht="19" customHeight="1">
      <c r="A49" s="5">
        <v>49</v>
      </c>
      <c r="B49" s="66" t="s">
        <v>1341</v>
      </c>
      <c r="C49" s="5">
        <v>4</v>
      </c>
      <c r="D49" s="5" t="str">
        <f>VLOOKUP(B49,label!A:E,4,FALSE)</f>
        <v>cor</v>
      </c>
      <c r="E49" s="45" t="str">
        <f>VLOOKUP(B49,label!A:E,5,FALSE)</f>
        <v>identifierAuthorityCode</v>
      </c>
      <c r="F49" s="38" t="s">
        <v>4525</v>
      </c>
      <c r="G49" s="5" t="s">
        <v>4570</v>
      </c>
      <c r="H49" s="88" t="str">
        <f>VLOOKUP(MID(G49,1,FIND(" ",G49,1)-1),'EN mapping'!B:D,3,FALSE)</f>
        <v>0..1</v>
      </c>
      <c r="I49" s="33" t="s">
        <v>1986</v>
      </c>
      <c r="N49" s="33" t="s">
        <v>2029</v>
      </c>
      <c r="Q49" s="33" t="s">
        <v>2068</v>
      </c>
      <c r="U49" s="37" t="str">
        <f t="shared" si="5"/>
        <v>corG-3</v>
      </c>
      <c r="V49" s="36" t="str">
        <f t="shared" si="6"/>
        <v>corG-9</v>
      </c>
      <c r="W49" s="36" t="str">
        <f t="shared" si="7"/>
        <v>cor-45</v>
      </c>
      <c r="X49" s="37" t="str">
        <f t="shared" si="8"/>
        <v/>
      </c>
      <c r="Y49" s="36" t="str">
        <f t="shared" si="9"/>
        <v/>
      </c>
      <c r="AA49" s="65" t="s">
        <v>1961</v>
      </c>
      <c r="AB49" s="65" t="s">
        <v>3610</v>
      </c>
      <c r="AC49" s="5" t="str">
        <f>VLOOKUP(B49,label!A:G,6,FALSE)</f>
        <v>identifierAuthorityCodeItemType</v>
      </c>
      <c r="AD49" s="65" t="s">
        <v>1918</v>
      </c>
      <c r="AE49" s="5" t="str">
        <f>VLOOKUP(B49,label!A:G,5,FALSE)</f>
        <v>identifierAuthorityCode</v>
      </c>
      <c r="AF49" s="33" t="s">
        <v>1986</v>
      </c>
      <c r="AH49" s="33" t="s">
        <v>2029</v>
      </c>
      <c r="AI49" s="33" t="s">
        <v>2068</v>
      </c>
    </row>
    <row r="50" spans="1:36" ht="19" customHeight="1">
      <c r="A50" s="5">
        <v>50</v>
      </c>
      <c r="B50" s="66" t="s">
        <v>1341</v>
      </c>
      <c r="C50" s="5">
        <v>4</v>
      </c>
      <c r="D50" s="5" t="str">
        <f>VLOOKUP(B50,label!A:E,4,FALSE)</f>
        <v>cor</v>
      </c>
      <c r="E50" s="45" t="str">
        <f>VLOOKUP(B50,label!A:E,5,FALSE)</f>
        <v>identifierAuthorityCode</v>
      </c>
      <c r="F50" s="38" t="s">
        <v>4525</v>
      </c>
      <c r="G50" s="5" t="s">
        <v>4571</v>
      </c>
      <c r="H50" s="88" t="str">
        <f>VLOOKUP(MID(G50,1,FIND(" ",G50,1)-1),'EN mapping'!B:D,3,FALSE)</f>
        <v>0..1</v>
      </c>
      <c r="I50" s="33" t="s">
        <v>1989</v>
      </c>
      <c r="L50" s="33" t="s">
        <v>2075</v>
      </c>
      <c r="N50" s="33" t="s">
        <v>2032</v>
      </c>
      <c r="U50" s="37" t="str">
        <f t="shared" si="5"/>
        <v>corG-3</v>
      </c>
      <c r="V50" s="36" t="str">
        <f t="shared" si="6"/>
        <v>corG-9</v>
      </c>
      <c r="W50" s="36" t="str">
        <f t="shared" si="7"/>
        <v>cor-45</v>
      </c>
      <c r="X50" s="37" t="str">
        <f t="shared" si="8"/>
        <v/>
      </c>
      <c r="Y50" s="36" t="str">
        <f t="shared" si="9"/>
        <v/>
      </c>
      <c r="AA50" s="65" t="s">
        <v>1961</v>
      </c>
      <c r="AB50" s="65" t="s">
        <v>3628</v>
      </c>
      <c r="AC50" s="5" t="str">
        <f>VLOOKUP(B50,label!A:G,6,FALSE)</f>
        <v>identifierAuthorityCodeItemType</v>
      </c>
      <c r="AD50" s="65" t="s">
        <v>1918</v>
      </c>
      <c r="AE50" s="5" t="str">
        <f>VLOOKUP(B50,label!A:G,5,FALSE)</f>
        <v>identifierAuthorityCode</v>
      </c>
      <c r="AF50" s="33" t="s">
        <v>1989</v>
      </c>
      <c r="AG50" s="33" t="s">
        <v>2075</v>
      </c>
      <c r="AH50" s="33" t="s">
        <v>2032</v>
      </c>
    </row>
    <row r="51" spans="1:36" ht="19" customHeight="1">
      <c r="A51" s="5">
        <v>51</v>
      </c>
      <c r="B51" s="66" t="s">
        <v>3627</v>
      </c>
      <c r="C51" s="5">
        <v>4</v>
      </c>
      <c r="D51" s="5" t="str">
        <f>VLOOKUP(B51,label!A:E,4,FALSE)</f>
        <v>cor</v>
      </c>
      <c r="E51" s="45" t="str">
        <f>VLOOKUP(B51,label!A:E,5,FALSE)</f>
        <v>identifierAuthorityCode</v>
      </c>
      <c r="F51" s="38" t="s">
        <v>4525</v>
      </c>
      <c r="G51" s="5" t="s">
        <v>4572</v>
      </c>
      <c r="H51" s="88" t="str">
        <f>VLOOKUP(G51,'EN mapping'!B:D,3,FALSE)</f>
        <v>0..1</v>
      </c>
      <c r="I51" s="33" t="s">
        <v>1991</v>
      </c>
      <c r="U51" s="37" t="str">
        <f t="shared" si="5"/>
        <v>corG-3</v>
      </c>
      <c r="V51" s="36" t="str">
        <f t="shared" si="6"/>
        <v>corG-9</v>
      </c>
      <c r="W51" s="36" t="str">
        <f t="shared" si="7"/>
        <v>cor-45</v>
      </c>
      <c r="X51" s="37" t="str">
        <f t="shared" si="8"/>
        <v/>
      </c>
      <c r="Y51" s="36" t="str">
        <f t="shared" si="9"/>
        <v/>
      </c>
      <c r="AA51" s="65" t="s">
        <v>1961</v>
      </c>
      <c r="AB51" s="65" t="s">
        <v>1992</v>
      </c>
      <c r="AC51" s="5" t="str">
        <f>VLOOKUP(B51,label!A:G,6,FALSE)</f>
        <v>identifierAuthorityCodeItemType</v>
      </c>
      <c r="AD51" s="65" t="s">
        <v>1918</v>
      </c>
      <c r="AE51" s="5" t="str">
        <f>VLOOKUP(B51,label!A:G,5,FALSE)</f>
        <v>identifierAuthorityCode</v>
      </c>
      <c r="AF51" s="33" t="s">
        <v>1991</v>
      </c>
    </row>
    <row r="52" spans="1:36" ht="19" customHeight="1">
      <c r="A52" s="5">
        <v>52</v>
      </c>
      <c r="B52" s="66" t="s">
        <v>1342</v>
      </c>
      <c r="C52" s="5">
        <v>4</v>
      </c>
      <c r="D52" s="5" t="str">
        <f>VLOOKUP(B52,label!A:E,4,FALSE)</f>
        <v>cor</v>
      </c>
      <c r="E52" s="45" t="str">
        <f>VLOOKUP(B52,label!A:E,5,FALSE)</f>
        <v>identifierAuthority</v>
      </c>
      <c r="F52" s="38" t="s">
        <v>4526</v>
      </c>
      <c r="G52" s="5" t="s">
        <v>4573</v>
      </c>
      <c r="H52" s="88" t="str">
        <f>VLOOKUP(MID(G52,1,FIND(" ",G52,1)-1),'EN mapping'!B:D,3,FALSE)</f>
        <v>0..1</v>
      </c>
      <c r="I52" s="33" t="s">
        <v>1988</v>
      </c>
      <c r="N52" s="33" t="s">
        <v>2031</v>
      </c>
      <c r="Q52" s="33" t="s">
        <v>2070</v>
      </c>
      <c r="U52" s="37" t="str">
        <f t="shared" si="5"/>
        <v>corG-3</v>
      </c>
      <c r="V52" s="36" t="str">
        <f t="shared" si="6"/>
        <v>corG-9</v>
      </c>
      <c r="W52" s="36" t="str">
        <f t="shared" si="7"/>
        <v>cor-46</v>
      </c>
      <c r="X52" s="37" t="str">
        <f t="shared" si="8"/>
        <v/>
      </c>
      <c r="Y52" s="36" t="str">
        <f t="shared" si="9"/>
        <v/>
      </c>
      <c r="AA52" s="65" t="s">
        <v>1961</v>
      </c>
      <c r="AB52" s="65" t="s">
        <v>3609</v>
      </c>
      <c r="AC52" s="5" t="str">
        <f>VLOOKUP(B52,label!A:G,6,FALSE)</f>
        <v>identifierAuthorityItemType</v>
      </c>
      <c r="AD52" s="65"/>
      <c r="AE52" s="5" t="str">
        <f>VLOOKUP(B52,label!A:G,5,FALSE)</f>
        <v>identifierAuthority</v>
      </c>
      <c r="AF52" s="33" t="s">
        <v>1988</v>
      </c>
      <c r="AH52" s="33" t="s">
        <v>2031</v>
      </c>
      <c r="AI52" s="33" t="s">
        <v>2070</v>
      </c>
    </row>
    <row r="53" spans="1:36" ht="19" customHeight="1">
      <c r="A53" s="5">
        <v>53</v>
      </c>
      <c r="B53" s="66" t="s">
        <v>1346</v>
      </c>
      <c r="C53" s="5">
        <v>4</v>
      </c>
      <c r="D53" s="5" t="str">
        <f>VLOOKUP(B53,label!A:E,4,FALSE)</f>
        <v>cor</v>
      </c>
      <c r="E53" s="45" t="str">
        <f>VLOOKUP(B53,label!A:E,5,FALSE)</f>
        <v>identifierDescription</v>
      </c>
      <c r="F53" s="38" t="s">
        <v>4425</v>
      </c>
      <c r="G53" s="5" t="s">
        <v>4574</v>
      </c>
      <c r="H53" s="88" t="str">
        <f>VLOOKUP(MID(G53,1,FIND(" ",G53,1)-1),'EN mapping'!B:D,3,FALSE)</f>
        <v>1..1</v>
      </c>
      <c r="I53" s="33" t="s">
        <v>1979</v>
      </c>
      <c r="L53" s="33" t="s">
        <v>2073</v>
      </c>
      <c r="N53" s="33" t="s">
        <v>2023</v>
      </c>
      <c r="Q53" s="33" t="s">
        <v>2063</v>
      </c>
      <c r="R53" s="33" t="s">
        <v>2095</v>
      </c>
      <c r="U53" s="37" t="str">
        <f t="shared" si="5"/>
        <v>corG-3</v>
      </c>
      <c r="V53" s="36" t="str">
        <f t="shared" si="6"/>
        <v>corG-9</v>
      </c>
      <c r="W53" s="36" t="str">
        <f t="shared" si="7"/>
        <v>cor-50</v>
      </c>
      <c r="X53" s="37" t="str">
        <f t="shared" si="8"/>
        <v/>
      </c>
      <c r="Y53" s="36" t="str">
        <f t="shared" si="9"/>
        <v/>
      </c>
      <c r="AA53" s="65" t="s">
        <v>1961</v>
      </c>
      <c r="AB53" s="65" t="s">
        <v>3509</v>
      </c>
      <c r="AC53" s="5" t="str">
        <f>VLOOKUP(B53,label!A:G,6,FALSE)</f>
        <v>identifierDescriptionItemType</v>
      </c>
      <c r="AD53" s="65" t="s">
        <v>1938</v>
      </c>
      <c r="AE53" s="5" t="str">
        <f>VLOOKUP(B53,label!A:G,5,FALSE)</f>
        <v>identifierDescription</v>
      </c>
      <c r="AF53" s="33" t="s">
        <v>1979</v>
      </c>
      <c r="AG53" s="33" t="s">
        <v>2073</v>
      </c>
      <c r="AH53" s="33" t="s">
        <v>2023</v>
      </c>
      <c r="AI53" s="33" t="s">
        <v>2063</v>
      </c>
      <c r="AJ53" s="33" t="s">
        <v>2095</v>
      </c>
    </row>
    <row r="54" spans="1:36" ht="19" customHeight="1">
      <c r="A54" s="5">
        <v>54</v>
      </c>
      <c r="B54" s="5" t="s">
        <v>3788</v>
      </c>
      <c r="C54" s="5">
        <f>VLOOKUP(B54,label!A:G,3,FALSE)</f>
        <v>4</v>
      </c>
      <c r="D54" s="5" t="str">
        <f>VLOOKUP(B54,label!A:E,4,FALSE)</f>
        <v>cen</v>
      </c>
      <c r="E54" s="45" t="str">
        <f>VLOOKUP(B54,label!A:E,5,FALSE)</f>
        <v>sellerTradingName</v>
      </c>
      <c r="F54" s="38" t="s">
        <v>4423</v>
      </c>
      <c r="G54" s="5" t="s">
        <v>4575</v>
      </c>
      <c r="H54" s="88" t="str">
        <f>VLOOKUP(MID(G54,1,FIND(" ",G54,1)-1),'EN mapping'!B:D,3,FALSE)</f>
        <v>0..1</v>
      </c>
      <c r="I54" s="33" t="s">
        <v>1981</v>
      </c>
      <c r="N54" s="33" t="s">
        <v>3955</v>
      </c>
      <c r="U54" s="37" t="str">
        <f t="shared" si="5"/>
        <v>corG-3</v>
      </c>
      <c r="V54" s="36" t="str">
        <f t="shared" si="6"/>
        <v>corG-9</v>
      </c>
      <c r="W54" s="36" t="str">
        <f t="shared" si="7"/>
        <v>cen-28</v>
      </c>
      <c r="X54" s="37" t="str">
        <f t="shared" si="8"/>
        <v/>
      </c>
      <c r="Y54" s="36" t="str">
        <f t="shared" si="9"/>
        <v/>
      </c>
      <c r="AA54" s="65" t="s">
        <v>1961</v>
      </c>
      <c r="AB54" s="65" t="s">
        <v>3621</v>
      </c>
      <c r="AC54" s="5" t="str">
        <f>VLOOKUP(B54,label!A:G,6,FALSE)</f>
        <v>textItemType</v>
      </c>
      <c r="AD54" s="65" t="s">
        <v>1938</v>
      </c>
      <c r="AE54" s="5" t="str">
        <f>VLOOKUP(B54,label!A:G,5,FALSE)</f>
        <v>sellerTradingName</v>
      </c>
      <c r="AF54" s="33" t="s">
        <v>1981</v>
      </c>
      <c r="AH54" s="33" t="s">
        <v>3525</v>
      </c>
    </row>
    <row r="55" spans="1:36" ht="19" customHeight="1">
      <c r="A55" s="5">
        <v>55</v>
      </c>
      <c r="B55" s="5" t="s">
        <v>3665</v>
      </c>
      <c r="C55" s="5">
        <f>VLOOKUP(B55,label!A:G,3,FALSE)</f>
        <v>4</v>
      </c>
      <c r="D55" s="5" t="str">
        <f>VLOOKUP(B55,label!A:E,4,FALSE)</f>
        <v>cen</v>
      </c>
      <c r="E55" s="45" t="str">
        <f>VLOOKUP(B55,label!A:E,5,FALSE)</f>
        <v>sellerAdditionalLegalInformation</v>
      </c>
      <c r="F55" s="38" t="s">
        <v>4424</v>
      </c>
      <c r="G55" s="5" t="s">
        <v>4576</v>
      </c>
      <c r="H55" s="88" t="str">
        <f>VLOOKUP(G55,'EN mapping'!B:D,3,FALSE)</f>
        <v>0..1</v>
      </c>
      <c r="I55" s="33" t="s">
        <v>1993</v>
      </c>
      <c r="U55" s="37" t="str">
        <f t="shared" si="5"/>
        <v>corG-3</v>
      </c>
      <c r="V55" s="36" t="str">
        <f t="shared" si="6"/>
        <v>corG-9</v>
      </c>
      <c r="W55" s="36" t="str">
        <f t="shared" si="7"/>
        <v>cen-33</v>
      </c>
      <c r="X55" s="37" t="str">
        <f t="shared" si="8"/>
        <v/>
      </c>
      <c r="Y55" s="36" t="str">
        <f t="shared" si="9"/>
        <v/>
      </c>
      <c r="AA55" s="65" t="s">
        <v>1961</v>
      </c>
      <c r="AB55" s="65" t="s">
        <v>1994</v>
      </c>
      <c r="AC55" s="5" t="str">
        <f>VLOOKUP(B55,label!A:G,6,FALSE)</f>
        <v>textItemType</v>
      </c>
      <c r="AD55" s="65" t="s">
        <v>1938</v>
      </c>
      <c r="AE55" s="5" t="str">
        <f>VLOOKUP(B55,label!A:G,5,FALSE)</f>
        <v>sellerAdditionalLegalInformation</v>
      </c>
      <c r="AF55" s="33" t="s">
        <v>1993</v>
      </c>
    </row>
    <row r="56" spans="1:36" ht="19" customHeight="1">
      <c r="A56" s="5">
        <v>56</v>
      </c>
      <c r="B56" s="66" t="s">
        <v>828</v>
      </c>
      <c r="C56" s="5">
        <v>4</v>
      </c>
      <c r="D56" s="5" t="str">
        <f>VLOOKUP(B56,label!A:E,4,FALSE)</f>
        <v>bus</v>
      </c>
      <c r="E56" s="45" t="str">
        <f>VLOOKUP(B56,label!A:E,5,FALSE)</f>
        <v>identifierAddress</v>
      </c>
      <c r="F56" s="38" t="s">
        <v>4427</v>
      </c>
      <c r="G56" s="74" t="s">
        <v>4577</v>
      </c>
      <c r="H56" s="88" t="str">
        <f>VLOOKUP(MID(G56,1,FIND(" ",G56,1)-1),'EN mapping'!B:D,3,FALSE)</f>
        <v>1..1</v>
      </c>
      <c r="J56" s="33" t="s">
        <v>1997</v>
      </c>
      <c r="M56" s="33" t="s">
        <v>2077</v>
      </c>
      <c r="O56" s="33" t="s">
        <v>2037</v>
      </c>
      <c r="R56" s="33" t="s">
        <v>2108</v>
      </c>
      <c r="U56" s="37" t="str">
        <f t="shared" si="5"/>
        <v>corG-3</v>
      </c>
      <c r="V56" s="36" t="str">
        <f t="shared" si="6"/>
        <v>corG-9</v>
      </c>
      <c r="W56" s="36" t="str">
        <f t="shared" si="7"/>
        <v>busG-20</v>
      </c>
      <c r="X56" s="37" t="str">
        <f t="shared" si="8"/>
        <v/>
      </c>
      <c r="Y56" s="36" t="str">
        <f t="shared" si="9"/>
        <v/>
      </c>
      <c r="AA56" s="65" t="s">
        <v>1961</v>
      </c>
      <c r="AB56" s="69" t="s">
        <v>3608</v>
      </c>
      <c r="AC56" s="5" t="str">
        <f>VLOOKUP(B56,label!A:G,6,FALSE)</f>
        <v>_</v>
      </c>
      <c r="AD56" s="69"/>
      <c r="AE56" s="5" t="str">
        <f>VLOOKUP(B56,label!A:G,5,FALSE)</f>
        <v>identifierAddress</v>
      </c>
      <c r="AF56" s="68" t="s">
        <v>1997</v>
      </c>
      <c r="AG56" s="68" t="s">
        <v>2077</v>
      </c>
      <c r="AH56" s="68" t="s">
        <v>2037</v>
      </c>
      <c r="AJ56" s="68" t="s">
        <v>2108</v>
      </c>
    </row>
    <row r="57" spans="1:36" ht="19" customHeight="1">
      <c r="A57" s="5">
        <v>57</v>
      </c>
      <c r="B57" s="66" t="s">
        <v>1359</v>
      </c>
      <c r="C57" s="5">
        <v>5</v>
      </c>
      <c r="D57" s="5" t="str">
        <f>VLOOKUP(B57,label!A:E,4,FALSE)</f>
        <v>bus</v>
      </c>
      <c r="E57" s="46" t="str">
        <f>VLOOKUP(B57,label!A:E,5,FALSE)</f>
        <v>identifierStreet</v>
      </c>
      <c r="F57" s="38" t="s">
        <v>4428</v>
      </c>
      <c r="G57" s="5" t="s">
        <v>4578</v>
      </c>
      <c r="H57" s="88" t="str">
        <f>VLOOKUP(MID(G57,1,FIND(" ",G57,1)-1),'EN mapping'!B:D,3,FALSE)</f>
        <v>0..1</v>
      </c>
      <c r="J57" s="33" t="s">
        <v>1999</v>
      </c>
      <c r="M57" s="33" t="s">
        <v>2079</v>
      </c>
      <c r="O57" s="33" t="s">
        <v>2039</v>
      </c>
      <c r="R57" s="33" t="s">
        <v>2110</v>
      </c>
      <c r="U57" s="37" t="str">
        <f t="shared" si="5"/>
        <v>corG-3</v>
      </c>
      <c r="V57" s="36" t="str">
        <f t="shared" si="6"/>
        <v>corG-9</v>
      </c>
      <c r="W57" s="36" t="str">
        <f t="shared" si="7"/>
        <v>busG-20</v>
      </c>
      <c r="X57" s="37" t="str">
        <f t="shared" si="8"/>
        <v>bus-124</v>
      </c>
      <c r="Y57" s="36" t="str">
        <f t="shared" si="9"/>
        <v/>
      </c>
      <c r="AA57" s="65" t="s">
        <v>2000</v>
      </c>
      <c r="AB57" s="65" t="s">
        <v>3611</v>
      </c>
      <c r="AC57" s="5" t="str">
        <f>VLOOKUP(B57,label!A:G,6,FALSE)</f>
        <v>identifierStreetItemType</v>
      </c>
      <c r="AD57" s="65" t="s">
        <v>1938</v>
      </c>
      <c r="AE57" s="5" t="str">
        <f>VLOOKUP(B57,label!A:G,5,FALSE)</f>
        <v>identifierStreet</v>
      </c>
      <c r="AF57" s="67" t="s">
        <v>1999</v>
      </c>
      <c r="AG57" s="33" t="s">
        <v>2079</v>
      </c>
      <c r="AH57" s="67" t="s">
        <v>2039</v>
      </c>
      <c r="AJ57" s="33" t="s">
        <v>2110</v>
      </c>
    </row>
    <row r="58" spans="1:36" ht="19" customHeight="1">
      <c r="A58" s="5">
        <v>58</v>
      </c>
      <c r="B58" s="66" t="s">
        <v>1360</v>
      </c>
      <c r="C58" s="5">
        <v>5</v>
      </c>
      <c r="D58" s="5" t="str">
        <f>VLOOKUP(B58,label!A:E,4,FALSE)</f>
        <v>bus</v>
      </c>
      <c r="E58" s="46" t="str">
        <f>VLOOKUP(B58,label!A:E,5,FALSE)</f>
        <v>identifierAddressStreet2</v>
      </c>
      <c r="F58" s="38" t="s">
        <v>4429</v>
      </c>
      <c r="G58" s="5" t="s">
        <v>4579</v>
      </c>
      <c r="H58" s="88" t="str">
        <f>VLOOKUP(MID(G58,1,FIND(" ",G58,1)-1),'EN mapping'!B:D,3,FALSE)</f>
        <v>0..1</v>
      </c>
      <c r="J58" s="33" t="s">
        <v>2002</v>
      </c>
      <c r="M58" s="33" t="s">
        <v>2081</v>
      </c>
      <c r="O58" s="33" t="s">
        <v>2041</v>
      </c>
      <c r="R58" s="33" t="s">
        <v>2112</v>
      </c>
      <c r="U58" s="37" t="str">
        <f t="shared" si="5"/>
        <v>corG-3</v>
      </c>
      <c r="V58" s="36" t="str">
        <f t="shared" si="6"/>
        <v>corG-9</v>
      </c>
      <c r="W58" s="36" t="str">
        <f t="shared" si="7"/>
        <v>busG-20</v>
      </c>
      <c r="X58" s="37" t="str">
        <f t="shared" si="8"/>
        <v>bus-125</v>
      </c>
      <c r="Y58" s="36" t="str">
        <f t="shared" si="9"/>
        <v/>
      </c>
      <c r="AA58" s="65" t="s">
        <v>2000</v>
      </c>
      <c r="AB58" s="65" t="s">
        <v>3612</v>
      </c>
      <c r="AC58" s="5" t="str">
        <f>VLOOKUP(B58,label!A:G,6,FALSE)</f>
        <v>identifierAddressStreet2ItemType</v>
      </c>
      <c r="AD58" s="65" t="s">
        <v>1938</v>
      </c>
      <c r="AE58" s="5" t="str">
        <f>VLOOKUP(B58,label!A:G,5,FALSE)</f>
        <v>identifierAddressStreet2</v>
      </c>
      <c r="AF58" s="33" t="s">
        <v>2002</v>
      </c>
      <c r="AG58" s="33" t="s">
        <v>2081</v>
      </c>
      <c r="AH58" s="33" t="s">
        <v>2041</v>
      </c>
      <c r="AJ58" s="33" t="s">
        <v>2112</v>
      </c>
    </row>
    <row r="59" spans="1:36" ht="19" customHeight="1">
      <c r="A59" s="5">
        <v>59</v>
      </c>
      <c r="B59" s="5" t="s">
        <v>4358</v>
      </c>
      <c r="C59" s="5">
        <f>VLOOKUP(B59,label!A:G,3,FALSE)</f>
        <v>5</v>
      </c>
      <c r="D59" s="5" t="str">
        <f>VLOOKUP(B59,label!A:E,4,FALSE)</f>
        <v>cen</v>
      </c>
      <c r="E59" s="46" t="str">
        <f>VLOOKUP(B59,label!A:E,5,FALSE)</f>
        <v>sellerAddressLine3</v>
      </c>
      <c r="F59" s="38" t="s">
        <v>4430</v>
      </c>
      <c r="G59" s="5" t="s">
        <v>4580</v>
      </c>
      <c r="H59" s="88" t="str">
        <f>VLOOKUP(MID(G59,1,FIND(" ",G59,1)-1),'EN mapping'!B:D,3,FALSE)</f>
        <v>0..1</v>
      </c>
      <c r="J59" s="33" t="s">
        <v>3935</v>
      </c>
      <c r="M59" s="33" t="s">
        <v>2083</v>
      </c>
      <c r="O59" s="33" t="s">
        <v>2043</v>
      </c>
      <c r="R59" s="33" t="s">
        <v>2114</v>
      </c>
      <c r="U59" s="37" t="str">
        <f t="shared" si="5"/>
        <v>corG-3</v>
      </c>
      <c r="V59" s="36" t="str">
        <f t="shared" si="6"/>
        <v>corG-9</v>
      </c>
      <c r="W59" s="36" t="str">
        <f t="shared" si="7"/>
        <v>busG-20</v>
      </c>
      <c r="X59" s="37" t="str">
        <f t="shared" si="8"/>
        <v>cen-162</v>
      </c>
      <c r="Y59" s="36" t="str">
        <f t="shared" si="9"/>
        <v/>
      </c>
      <c r="AA59" s="65" t="s">
        <v>2000</v>
      </c>
      <c r="AB59" s="65" t="s">
        <v>3620</v>
      </c>
      <c r="AC59" s="5" t="str">
        <f>VLOOKUP(B59,label!A:G,6,FALSE)</f>
        <v>textItemType</v>
      </c>
      <c r="AD59" s="65" t="s">
        <v>1938</v>
      </c>
      <c r="AE59" s="5" t="str">
        <f>VLOOKUP(B59,label!A:G,5,FALSE)</f>
        <v>sellerAddressLine3</v>
      </c>
      <c r="AF59" s="33" t="s">
        <v>3524</v>
      </c>
      <c r="AG59" s="33" t="s">
        <v>2083</v>
      </c>
      <c r="AH59" s="33" t="s">
        <v>2043</v>
      </c>
      <c r="AJ59" s="33" t="s">
        <v>2114</v>
      </c>
    </row>
    <row r="60" spans="1:36" ht="19" customHeight="1">
      <c r="A60" s="5">
        <v>60</v>
      </c>
      <c r="B60" s="66" t="s">
        <v>1361</v>
      </c>
      <c r="C60" s="5">
        <v>5</v>
      </c>
      <c r="D60" s="5" t="str">
        <f>VLOOKUP(B60,label!A:E,4,FALSE)</f>
        <v>bus</v>
      </c>
      <c r="E60" s="46" t="str">
        <f>VLOOKUP(B60,label!A:E,5,FALSE)</f>
        <v>identifierCity</v>
      </c>
      <c r="F60" s="38" t="s">
        <v>4431</v>
      </c>
      <c r="G60" s="5" t="s">
        <v>4581</v>
      </c>
      <c r="H60" s="88" t="str">
        <f>VLOOKUP(MID(G60,1,FIND(" ",G60,1)-1),'EN mapping'!B:D,3,FALSE)</f>
        <v>0..1</v>
      </c>
      <c r="J60" s="33" t="s">
        <v>2005</v>
      </c>
      <c r="M60" s="33" t="s">
        <v>2085</v>
      </c>
      <c r="O60" s="33" t="s">
        <v>2045</v>
      </c>
      <c r="R60" s="33" t="s">
        <v>2116</v>
      </c>
      <c r="U60" s="37" t="str">
        <f t="shared" si="5"/>
        <v>corG-3</v>
      </c>
      <c r="V60" s="36" t="str">
        <f t="shared" si="6"/>
        <v>corG-9</v>
      </c>
      <c r="W60" s="36" t="str">
        <f t="shared" si="7"/>
        <v>busG-20</v>
      </c>
      <c r="X60" s="37" t="str">
        <f t="shared" si="8"/>
        <v>bus-126</v>
      </c>
      <c r="Y60" s="36" t="str">
        <f t="shared" si="9"/>
        <v/>
      </c>
      <c r="AA60" s="65" t="s">
        <v>2000</v>
      </c>
      <c r="AB60" s="65" t="s">
        <v>3613</v>
      </c>
      <c r="AC60" s="5" t="str">
        <f>VLOOKUP(B60,label!A:G,6,FALSE)</f>
        <v>identifierCityItemType</v>
      </c>
      <c r="AD60" s="65" t="s">
        <v>1938</v>
      </c>
      <c r="AE60" s="5" t="str">
        <f>VLOOKUP(B60,label!A:G,5,FALSE)</f>
        <v>identifierCity</v>
      </c>
      <c r="AF60" s="67" t="s">
        <v>2005</v>
      </c>
      <c r="AG60" s="33" t="s">
        <v>2085</v>
      </c>
      <c r="AH60" s="67" t="s">
        <v>2045</v>
      </c>
      <c r="AJ60" s="33" t="s">
        <v>2116</v>
      </c>
    </row>
    <row r="61" spans="1:36" ht="19" customHeight="1">
      <c r="A61" s="5">
        <v>61</v>
      </c>
      <c r="B61" s="66" t="s">
        <v>1362</v>
      </c>
      <c r="C61" s="5">
        <v>5</v>
      </c>
      <c r="D61" s="5" t="str">
        <f>VLOOKUP(B61,label!A:E,4,FALSE)</f>
        <v>bus</v>
      </c>
      <c r="E61" s="46" t="str">
        <f>VLOOKUP(B61,label!A:E,5,FALSE)</f>
        <v>identifierStateOrProvince</v>
      </c>
      <c r="F61" s="38" t="s">
        <v>4432</v>
      </c>
      <c r="G61" s="5" t="s">
        <v>4582</v>
      </c>
      <c r="H61" s="88" t="str">
        <f>VLOOKUP(MID(G61,1,FIND(" ",G61,1)-1),'EN mapping'!B:D,3,FALSE)</f>
        <v>0..1</v>
      </c>
      <c r="J61" s="33" t="s">
        <v>2009</v>
      </c>
      <c r="M61" s="33" t="s">
        <v>2089</v>
      </c>
      <c r="O61" s="33" t="s">
        <v>2049</v>
      </c>
      <c r="R61" s="33" t="s">
        <v>2120</v>
      </c>
      <c r="U61" s="37" t="str">
        <f t="shared" si="5"/>
        <v>corG-3</v>
      </c>
      <c r="V61" s="36" t="str">
        <f t="shared" si="6"/>
        <v>corG-9</v>
      </c>
      <c r="W61" s="36" t="str">
        <f t="shared" si="7"/>
        <v>busG-20</v>
      </c>
      <c r="X61" s="37" t="str">
        <f t="shared" si="8"/>
        <v>bus-127</v>
      </c>
      <c r="Y61" s="36" t="str">
        <f t="shared" si="9"/>
        <v/>
      </c>
      <c r="AA61" s="65" t="s">
        <v>2000</v>
      </c>
      <c r="AB61" s="65" t="s">
        <v>3614</v>
      </c>
      <c r="AC61" s="5" t="str">
        <f>VLOOKUP(B61,label!A:G,6,FALSE)</f>
        <v>identifierStateOrProvinceItemType</v>
      </c>
      <c r="AD61" s="65" t="s">
        <v>1938</v>
      </c>
      <c r="AE61" s="5" t="str">
        <f>VLOOKUP(B61,label!A:G,5,FALSE)</f>
        <v>identifierStateOrProvince</v>
      </c>
      <c r="AF61" s="33" t="s">
        <v>2009</v>
      </c>
      <c r="AG61" s="33" t="s">
        <v>2089</v>
      </c>
      <c r="AH61" s="33" t="s">
        <v>2049</v>
      </c>
      <c r="AJ61" s="33" t="s">
        <v>2120</v>
      </c>
    </row>
    <row r="62" spans="1:36" ht="19" customHeight="1">
      <c r="A62" s="5">
        <v>62</v>
      </c>
      <c r="B62" s="66" t="s">
        <v>1363</v>
      </c>
      <c r="C62" s="5">
        <v>5</v>
      </c>
      <c r="D62" s="5" t="str">
        <f>VLOOKUP(B62,label!A:E,4,FALSE)</f>
        <v>bus</v>
      </c>
      <c r="E62" s="46" t="str">
        <f>VLOOKUP(B62,label!A:E,5,FALSE)</f>
        <v>identifierCountry</v>
      </c>
      <c r="F62" s="38" t="s">
        <v>4433</v>
      </c>
      <c r="G62" s="5" t="s">
        <v>4583</v>
      </c>
      <c r="H62" s="88" t="str">
        <f>VLOOKUP(MID(G62,1,FIND(" ",G62,1)-1),'EN mapping'!B:D,3,FALSE)</f>
        <v>1..1</v>
      </c>
      <c r="J62" s="33" t="s">
        <v>2011</v>
      </c>
      <c r="M62" s="33" t="s">
        <v>2091</v>
      </c>
      <c r="O62" s="33" t="s">
        <v>2051</v>
      </c>
      <c r="R62" s="33" t="s">
        <v>2122</v>
      </c>
      <c r="U62" s="37" t="str">
        <f t="shared" si="5"/>
        <v>corG-3</v>
      </c>
      <c r="V62" s="36" t="str">
        <f t="shared" si="6"/>
        <v>corG-9</v>
      </c>
      <c r="W62" s="36" t="str">
        <f t="shared" si="7"/>
        <v>busG-20</v>
      </c>
      <c r="X62" s="37" t="str">
        <f t="shared" si="8"/>
        <v>bus-128</v>
      </c>
      <c r="Y62" s="36" t="str">
        <f t="shared" si="9"/>
        <v/>
      </c>
      <c r="AA62" s="65" t="s">
        <v>2000</v>
      </c>
      <c r="AB62" s="65" t="s">
        <v>3615</v>
      </c>
      <c r="AC62" s="5" t="str">
        <f>VLOOKUP(B62,label!A:G,6,FALSE)</f>
        <v>identifierCountryItemType</v>
      </c>
      <c r="AD62" s="65" t="s">
        <v>1924</v>
      </c>
      <c r="AE62" s="5" t="str">
        <f>VLOOKUP(B62,label!A:G,5,FALSE)</f>
        <v>identifierCountry</v>
      </c>
      <c r="AF62" s="67" t="s">
        <v>2011</v>
      </c>
      <c r="AG62" s="33" t="s">
        <v>2091</v>
      </c>
      <c r="AH62" s="67" t="s">
        <v>2051</v>
      </c>
      <c r="AJ62" s="33" t="s">
        <v>2122</v>
      </c>
    </row>
    <row r="63" spans="1:36" ht="19" customHeight="1">
      <c r="A63" s="5">
        <v>63</v>
      </c>
      <c r="B63" s="77" t="s">
        <v>1364</v>
      </c>
      <c r="C63" s="5">
        <v>5</v>
      </c>
      <c r="D63" s="5" t="str">
        <f>VLOOKUP(B63,label!A:E,4,FALSE)</f>
        <v>bus</v>
      </c>
      <c r="E63" s="46" t="str">
        <f>VLOOKUP(B63,label!A:E,5,FALSE)</f>
        <v>identifierZipOrPostalCode</v>
      </c>
      <c r="F63" s="38" t="s">
        <v>4434</v>
      </c>
      <c r="G63" s="5" t="s">
        <v>4584</v>
      </c>
      <c r="H63" s="88" t="str">
        <f>VLOOKUP(MID(G63,1,FIND(" ",G63,1)-1),'EN mapping'!B:D,3,FALSE)</f>
        <v>0..1</v>
      </c>
      <c r="J63" s="33" t="s">
        <v>2007</v>
      </c>
      <c r="M63" s="33" t="s">
        <v>2087</v>
      </c>
      <c r="O63" s="33" t="s">
        <v>2047</v>
      </c>
      <c r="R63" s="33" t="s">
        <v>2118</v>
      </c>
      <c r="U63" s="37" t="str">
        <f t="shared" si="5"/>
        <v>corG-3</v>
      </c>
      <c r="V63" s="36" t="str">
        <f t="shared" si="6"/>
        <v>corG-9</v>
      </c>
      <c r="W63" s="36" t="str">
        <f t="shared" si="7"/>
        <v>busG-20</v>
      </c>
      <c r="X63" s="37" t="str">
        <f t="shared" si="8"/>
        <v>bus-129</v>
      </c>
      <c r="Y63" s="36" t="str">
        <f t="shared" si="9"/>
        <v/>
      </c>
      <c r="AA63" s="65" t="s">
        <v>2000</v>
      </c>
      <c r="AB63" s="65" t="s">
        <v>3635</v>
      </c>
      <c r="AC63" s="5" t="str">
        <f>VLOOKUP(B63,label!A:G,6,FALSE)</f>
        <v>identifierZipOrPostalCodeItemType</v>
      </c>
      <c r="AD63" s="78" t="s">
        <v>1938</v>
      </c>
      <c r="AE63" s="5" t="str">
        <f>VLOOKUP(B63,label!A:G,5,FALSE)</f>
        <v>identifierZipOrPostalCode</v>
      </c>
      <c r="AF63" s="67" t="s">
        <v>2007</v>
      </c>
      <c r="AG63" s="33" t="s">
        <v>2087</v>
      </c>
      <c r="AH63" s="67" t="s">
        <v>2047</v>
      </c>
      <c r="AJ63" s="33" t="s">
        <v>2118</v>
      </c>
    </row>
    <row r="64" spans="1:36" ht="19" customHeight="1">
      <c r="A64" s="5">
        <v>64</v>
      </c>
      <c r="B64" s="66" t="s">
        <v>1365</v>
      </c>
      <c r="C64" s="5">
        <v>5</v>
      </c>
      <c r="D64" s="5" t="str">
        <f>VLOOKUP(B64,label!A:E,4,FALSE)</f>
        <v>bus</v>
      </c>
      <c r="E64" s="46" t="str">
        <f>VLOOKUP(B64,label!A:E,5,FALSE)</f>
        <v>identifierAddressLocationIdentifier</v>
      </c>
      <c r="F64" s="38" t="s">
        <v>4435</v>
      </c>
      <c r="G64" s="5" t="s">
        <v>4585</v>
      </c>
      <c r="H64" s="88" t="str">
        <f>VLOOKUP(G64,'EN mapping'!B:D,3,FALSE)</f>
        <v>0..1</v>
      </c>
      <c r="R64" s="33" t="s">
        <v>2097</v>
      </c>
      <c r="U64" s="37" t="e">
        <f>IF(2=C64,B64,IF(1&lt;C64,#REF!,""))</f>
        <v>#REF!</v>
      </c>
      <c r="V64" s="36" t="e">
        <f>IF(3=C64,B64,IF(2&lt;C64,#REF!,""))</f>
        <v>#REF!</v>
      </c>
      <c r="W64" s="36" t="e">
        <f>IF(4=C64,B64,IF(3&lt;C64,#REF!,""))</f>
        <v>#REF!</v>
      </c>
      <c r="X64" s="37" t="str">
        <f>IF(5=C64,B64,IF(4&lt;C64,#REF!,""))</f>
        <v>bus-130</v>
      </c>
      <c r="Y64" s="36" t="str">
        <f>IF(6=C64,B64,IF(5&lt;C64,#REF!,""))</f>
        <v/>
      </c>
      <c r="AA64" s="65" t="s">
        <v>1961</v>
      </c>
      <c r="AB64" s="65" t="s">
        <v>2098</v>
      </c>
      <c r="AC64" s="5" t="str">
        <f>VLOOKUP(B64,label!A:G,6,FALSE)</f>
        <v>locationIdentifierItemType</v>
      </c>
      <c r="AD64" s="65" t="s">
        <v>1918</v>
      </c>
      <c r="AE64" s="5" t="str">
        <f>VLOOKUP(B64,label!A:G,5,FALSE)</f>
        <v>identifierAddressLocationIdentifier</v>
      </c>
      <c r="AJ64" s="33" t="s">
        <v>2097</v>
      </c>
    </row>
    <row r="65" spans="1:34" ht="19" customHeight="1">
      <c r="A65" s="5">
        <v>65</v>
      </c>
      <c r="B65" s="5" t="s">
        <v>829</v>
      </c>
      <c r="C65" s="5">
        <f>VLOOKUP(B65,label!A:G,3,FALSE)</f>
        <v>4</v>
      </c>
      <c r="D65" s="5" t="str">
        <f>VLOOKUP(B65,label!A:E,4,FALSE)</f>
        <v>cor</v>
      </c>
      <c r="E65" s="46" t="str">
        <f>VLOOKUP(B65,label!A:E,5,FALSE)</f>
        <v>identifierContactInformationStructure</v>
      </c>
      <c r="F65" s="38" t="s">
        <v>4436</v>
      </c>
      <c r="G65" s="74" t="s">
        <v>4586</v>
      </c>
      <c r="H65" s="88" t="str">
        <f>VLOOKUP(MID(G65,1,FIND(" ",G65,1)-1),'EN mapping'!B:D,3,FALSE)</f>
        <v>0..1</v>
      </c>
      <c r="K65" s="33" t="s">
        <v>2013</v>
      </c>
      <c r="P65" s="33" t="s">
        <v>2053</v>
      </c>
      <c r="U65" s="37" t="e">
        <f t="shared" ref="U65:U91" si="10">IF(2=C65,B65,IF(1&lt;C65,U64,""))</f>
        <v>#REF!</v>
      </c>
      <c r="V65" s="36" t="e">
        <f t="shared" ref="V65:V91" si="11">IF(3=C65,B65,IF(2&lt;C65,V64,""))</f>
        <v>#REF!</v>
      </c>
      <c r="W65" s="36" t="str">
        <f t="shared" ref="W65:W91" si="12">IF(4=C65,B65,IF(3&lt;C65,W64,""))</f>
        <v>corG-14</v>
      </c>
      <c r="X65" s="37" t="str">
        <f t="shared" ref="X65:X91" si="13">IF(5=C65,B65,IF(4&lt;C65,X64,""))</f>
        <v/>
      </c>
      <c r="Y65" s="36" t="str">
        <f t="shared" ref="Y65:Y91" si="14">IF(6=C65,B65,IF(5&lt;C65,Y64,""))</f>
        <v/>
      </c>
      <c r="AA65" s="65" t="s">
        <v>1961</v>
      </c>
      <c r="AB65" s="69" t="s">
        <v>3616</v>
      </c>
      <c r="AC65" s="5" t="str">
        <f>VLOOKUP(B65,label!A:G,6,FALSE)</f>
        <v>_</v>
      </c>
      <c r="AD65" s="69"/>
      <c r="AE65" s="5" t="str">
        <f>VLOOKUP(B65,label!A:G,5,FALSE)</f>
        <v>identifierContactInformationStructure</v>
      </c>
      <c r="AF65" s="68" t="s">
        <v>2013</v>
      </c>
      <c r="AH65" s="68" t="s">
        <v>2053</v>
      </c>
    </row>
    <row r="66" spans="1:34" ht="19" customHeight="1">
      <c r="A66" s="5">
        <v>66</v>
      </c>
      <c r="B66" s="66" t="s">
        <v>1370</v>
      </c>
      <c r="C66" s="5">
        <f>VLOOKUP(B66,label!A:G,3,FALSE)</f>
        <v>5</v>
      </c>
      <c r="D66" s="5" t="str">
        <f>VLOOKUP(B66,label!A:E,4,FALSE)</f>
        <v>cor</v>
      </c>
      <c r="E66" s="52" t="str">
        <f>VLOOKUP(B66,label!A:E,5,FALSE)</f>
        <v>identifierContactAttentionLine</v>
      </c>
      <c r="F66" s="38" t="s">
        <v>4437</v>
      </c>
      <c r="G66" s="5" t="s">
        <v>4587</v>
      </c>
      <c r="H66" s="88" t="str">
        <f>VLOOKUP(MID(G66,1,FIND(" ",G66,1)-1),'EN mapping'!B:D,3,FALSE)</f>
        <v>0..1</v>
      </c>
      <c r="K66" s="33" t="s">
        <v>2015</v>
      </c>
      <c r="P66" s="33" t="s">
        <v>2055</v>
      </c>
      <c r="U66" s="37" t="e">
        <f t="shared" si="10"/>
        <v>#REF!</v>
      </c>
      <c r="V66" s="36" t="e">
        <f t="shared" si="11"/>
        <v>#REF!</v>
      </c>
      <c r="W66" s="36" t="str">
        <f t="shared" si="12"/>
        <v>corG-14</v>
      </c>
      <c r="X66" s="37" t="str">
        <f t="shared" si="13"/>
        <v>cor-63</v>
      </c>
      <c r="Y66" s="36" t="str">
        <f t="shared" si="14"/>
        <v/>
      </c>
      <c r="AA66" s="65" t="s">
        <v>2000</v>
      </c>
      <c r="AB66" s="65" t="s">
        <v>3617</v>
      </c>
      <c r="AC66" s="5" t="str">
        <f>VLOOKUP(B66,label!A:G,6,FALSE)</f>
        <v>identifierContactAttentionLineItemType</v>
      </c>
      <c r="AD66" s="65" t="s">
        <v>1938</v>
      </c>
      <c r="AE66" s="5" t="str">
        <f>VLOOKUP(B66,label!A:G,5,FALSE)</f>
        <v>identifierContactAttentionLine</v>
      </c>
      <c r="AF66" s="33" t="s">
        <v>2015</v>
      </c>
      <c r="AH66" s="67" t="s">
        <v>2055</v>
      </c>
    </row>
    <row r="67" spans="1:34" ht="19" customHeight="1">
      <c r="A67" s="5">
        <v>67</v>
      </c>
      <c r="B67" s="66" t="s">
        <v>1373</v>
      </c>
      <c r="C67" s="5">
        <v>6</v>
      </c>
      <c r="D67" s="5" t="str">
        <f>VLOOKUP(B67,label!A:E,4,FALSE)</f>
        <v>cor</v>
      </c>
      <c r="E67" s="52" t="str">
        <f>VLOOKUP(B67,label!A:E,5,FALSE)</f>
        <v>identifierContactPhoneNumber</v>
      </c>
      <c r="F67" s="38" t="s">
        <v>4527</v>
      </c>
      <c r="G67" s="5" t="s">
        <v>4588</v>
      </c>
      <c r="H67" s="88" t="str">
        <f>VLOOKUP(MID(G67,1,FIND(" ",G67,1)-1),'EN mapping'!B:D,3,FALSE)</f>
        <v>0..1</v>
      </c>
      <c r="K67" s="33" t="s">
        <v>2017</v>
      </c>
      <c r="P67" s="33" t="s">
        <v>2057</v>
      </c>
      <c r="U67" s="37" t="e">
        <f t="shared" si="10"/>
        <v>#REF!</v>
      </c>
      <c r="V67" s="36" t="e">
        <f t="shared" si="11"/>
        <v>#REF!</v>
      </c>
      <c r="W67" s="36" t="str">
        <f t="shared" si="12"/>
        <v>corG-14</v>
      </c>
      <c r="X67" s="37" t="str">
        <f t="shared" si="13"/>
        <v>cor-63</v>
      </c>
      <c r="Y67" s="36" t="str">
        <f t="shared" si="14"/>
        <v>cor-66</v>
      </c>
      <c r="AA67" s="65" t="s">
        <v>2000</v>
      </c>
      <c r="AB67" s="65" t="s">
        <v>3619</v>
      </c>
      <c r="AC67" s="5" t="str">
        <f>VLOOKUP(B67,label!A:G,6,FALSE)</f>
        <v>gl-gen:phoneNumberItemType</v>
      </c>
      <c r="AD67" s="65" t="s">
        <v>1938</v>
      </c>
      <c r="AE67" s="5" t="str">
        <f>VLOOKUP(B67,label!A:G,5,FALSE)</f>
        <v>identifierContactPhoneNumber</v>
      </c>
      <c r="AF67" s="33" t="s">
        <v>2017</v>
      </c>
      <c r="AH67" s="33" t="s">
        <v>2057</v>
      </c>
    </row>
    <row r="68" spans="1:34" ht="19" customHeight="1">
      <c r="A68" s="5">
        <v>68</v>
      </c>
      <c r="B68" s="33" t="s">
        <v>3789</v>
      </c>
      <c r="C68" s="5">
        <v>6</v>
      </c>
      <c r="D68" s="5" t="str">
        <f>VLOOKUP(B68,label!A:E,4,FALSE)</f>
        <v>cen</v>
      </c>
      <c r="E68" s="52" t="str">
        <f>VLOOKUP(B68,label!A:E,5,FALSE)</f>
        <v>sellerElectronicAddress</v>
      </c>
      <c r="F68" s="38" t="s">
        <v>4528</v>
      </c>
      <c r="G68" s="5" t="s">
        <v>4589</v>
      </c>
      <c r="H68" s="88" t="str">
        <f>VLOOKUP(MID(G68,1,FIND(" ",G68,1)-1),'EN mapping'!B:D,3,FALSE)</f>
        <v>0..1</v>
      </c>
      <c r="K68" s="33" t="s">
        <v>1995</v>
      </c>
      <c r="P68" s="33" t="s">
        <v>2034</v>
      </c>
      <c r="U68" s="37" t="e">
        <f t="shared" si="10"/>
        <v>#REF!</v>
      </c>
      <c r="V68" s="36" t="e">
        <f t="shared" si="11"/>
        <v>#REF!</v>
      </c>
      <c r="W68" s="36" t="str">
        <f t="shared" si="12"/>
        <v>corG-14</v>
      </c>
      <c r="X68" s="37" t="str">
        <f t="shared" si="13"/>
        <v>cor-63</v>
      </c>
      <c r="Y68" s="36" t="str">
        <f t="shared" si="14"/>
        <v>cen-34</v>
      </c>
      <c r="AA68" s="65" t="s">
        <v>1961</v>
      </c>
      <c r="AB68" s="79" t="s">
        <v>3636</v>
      </c>
      <c r="AC68" s="5" t="str">
        <f>VLOOKUP(B68,label!A:G,6,FALSE)</f>
        <v>identifierItemType</v>
      </c>
      <c r="AD68" s="65" t="s">
        <v>2335</v>
      </c>
      <c r="AE68" s="5" t="str">
        <f>VLOOKUP(B68,label!A:G,5,FALSE)</f>
        <v>sellerElectronicAddress</v>
      </c>
      <c r="AF68" s="33" t="s">
        <v>1995</v>
      </c>
      <c r="AH68" s="33" t="s">
        <v>2034</v>
      </c>
    </row>
    <row r="69" spans="1:34" ht="19" customHeight="1">
      <c r="A69" s="5">
        <v>69</v>
      </c>
      <c r="B69" s="66" t="s">
        <v>1377</v>
      </c>
      <c r="C69" s="5">
        <v>6</v>
      </c>
      <c r="D69" s="5" t="str">
        <f>VLOOKUP(B69,label!A:E,4,FALSE)</f>
        <v>cor</v>
      </c>
      <c r="E69" s="52" t="str">
        <f>VLOOKUP(B69,label!A:E,5,FALSE)</f>
        <v>identifierContactEmailAddress</v>
      </c>
      <c r="F69" s="38" t="s">
        <v>4529</v>
      </c>
      <c r="G69" s="5" t="s">
        <v>4590</v>
      </c>
      <c r="H69" s="88" t="str">
        <f>VLOOKUP(MID(G69,1,FIND(" ",G69,1)-1),'EN mapping'!B:D,3,FALSE)</f>
        <v>0..1</v>
      </c>
      <c r="K69" s="33" t="s">
        <v>2019</v>
      </c>
      <c r="P69" s="33" t="s">
        <v>2059</v>
      </c>
      <c r="U69" s="37" t="e">
        <f t="shared" si="10"/>
        <v>#REF!</v>
      </c>
      <c r="V69" s="36" t="e">
        <f t="shared" si="11"/>
        <v>#REF!</v>
      </c>
      <c r="W69" s="36" t="str">
        <f t="shared" si="12"/>
        <v>corG-14</v>
      </c>
      <c r="X69" s="37" t="str">
        <f t="shared" si="13"/>
        <v>cor-63</v>
      </c>
      <c r="Y69" s="36" t="str">
        <f t="shared" si="14"/>
        <v>cor-70</v>
      </c>
      <c r="AA69" s="65" t="s">
        <v>2000</v>
      </c>
      <c r="AB69" s="65" t="s">
        <v>3618</v>
      </c>
      <c r="AC69" s="5" t="str">
        <f>VLOOKUP(B69,label!A:G,6,FALSE)</f>
        <v>gl-gen:emailAddressItemType</v>
      </c>
      <c r="AD69" s="65" t="s">
        <v>1938</v>
      </c>
      <c r="AE69" s="5" t="str">
        <f>VLOOKUP(B69,label!A:G,5,FALSE)</f>
        <v>identifierContactEmailAddress</v>
      </c>
      <c r="AF69" s="33" t="s">
        <v>2019</v>
      </c>
      <c r="AH69" s="33" t="s">
        <v>2059</v>
      </c>
    </row>
    <row r="70" spans="1:34" ht="19" customHeight="1">
      <c r="A70" s="5">
        <v>70</v>
      </c>
      <c r="B70" s="66" t="s">
        <v>1182</v>
      </c>
      <c r="C70" s="5">
        <v>6</v>
      </c>
      <c r="D70" s="5" t="str">
        <f>VLOOKUP(B70,label!A:E,4,FALSE)</f>
        <v>bus</v>
      </c>
      <c r="E70" s="52" t="str">
        <f>VLOOKUP(B70,label!A:E,5,FALSE)</f>
        <v>contactAttentionLine</v>
      </c>
      <c r="F70" s="38" t="s">
        <v>4530</v>
      </c>
      <c r="G70" s="5" t="s">
        <v>4591</v>
      </c>
      <c r="H70" s="88" t="str">
        <f>VLOOKUP(G70,'EN mapping'!B:D,3,FALSE)</f>
        <v>0..1</v>
      </c>
      <c r="P70" s="33" t="s">
        <v>1937</v>
      </c>
      <c r="U70" s="37" t="e">
        <f t="shared" si="10"/>
        <v>#REF!</v>
      </c>
      <c r="V70" s="36" t="e">
        <f t="shared" si="11"/>
        <v>#REF!</v>
      </c>
      <c r="W70" s="36" t="str">
        <f t="shared" si="12"/>
        <v>corG-14</v>
      </c>
      <c r="X70" s="37" t="str">
        <f t="shared" si="13"/>
        <v>cor-63</v>
      </c>
      <c r="Y70" s="36" t="str">
        <f t="shared" si="14"/>
        <v>bus-35</v>
      </c>
      <c r="AA70" s="65" t="s">
        <v>1916</v>
      </c>
      <c r="AB70" s="65" t="s">
        <v>1939</v>
      </c>
      <c r="AC70" s="5" t="str">
        <f>VLOOKUP(B70,label!A:G,6,FALSE)</f>
        <v>contactAttentionLineItemType</v>
      </c>
      <c r="AD70" s="65" t="s">
        <v>1938</v>
      </c>
      <c r="AE70" s="5" t="str">
        <f>VLOOKUP(B70,label!A:G,5,FALSE)</f>
        <v>contactAttentionLine</v>
      </c>
      <c r="AH70" s="33" t="s">
        <v>1937</v>
      </c>
    </row>
    <row r="71" spans="1:34" ht="19" customHeight="1">
      <c r="A71" s="5">
        <v>71</v>
      </c>
      <c r="B71" s="40" t="s">
        <v>815</v>
      </c>
      <c r="C71" s="73">
        <f>VLOOKUP(B71,label!A:G,3,FALSE)</f>
        <v>3</v>
      </c>
      <c r="D71" s="73" t="str">
        <f>VLOOKUP(B71,label!A:E,4,FALSE)</f>
        <v>bus</v>
      </c>
      <c r="E71" s="51" t="str">
        <f>VLOOKUP(B71,label!A:E,5,FALSE)</f>
        <v>reportingCalendar</v>
      </c>
      <c r="F71" s="38" t="s">
        <v>4438</v>
      </c>
      <c r="G71" s="62" t="s">
        <v>40</v>
      </c>
      <c r="H71" s="88"/>
      <c r="U71" s="37" t="e">
        <f t="shared" si="10"/>
        <v>#REF!</v>
      </c>
      <c r="V71" s="36" t="str">
        <f t="shared" si="11"/>
        <v>busG-18</v>
      </c>
      <c r="W71" s="36" t="str">
        <f t="shared" si="12"/>
        <v/>
      </c>
      <c r="X71" s="37" t="str">
        <f t="shared" si="13"/>
        <v/>
      </c>
      <c r="Y71" s="36" t="str">
        <f t="shared" si="14"/>
        <v/>
      </c>
      <c r="Z71" s="62"/>
      <c r="AA71" s="62"/>
      <c r="AB71" s="63"/>
      <c r="AC71" s="5" t="str">
        <f>VLOOKUP(B71,label!A:G,6,FALSE)</f>
        <v>_</v>
      </c>
      <c r="AD71" s="63"/>
      <c r="AE71" s="5" t="str">
        <f>VLOOKUP(B71,label!A:G,5,FALSE)</f>
        <v>reportingCalendar</v>
      </c>
    </row>
    <row r="72" spans="1:34" ht="19" customHeight="1">
      <c r="A72" s="5">
        <v>72</v>
      </c>
      <c r="B72" s="5" t="s">
        <v>3642</v>
      </c>
      <c r="C72" s="5">
        <f>VLOOKUP(B72,label!A:G,3,FALSE)</f>
        <v>4</v>
      </c>
      <c r="D72" s="5" t="str">
        <f>VLOOKUP(B72,label!A:E,4,FALSE)</f>
        <v>cen</v>
      </c>
      <c r="E72" s="45" t="str">
        <f>VLOOKUP(B72,label!A:E,5,FALSE)</f>
        <v>invoicingPeriod</v>
      </c>
      <c r="F72" s="38" t="s">
        <v>4439</v>
      </c>
      <c r="G72" s="68" t="s">
        <v>2102</v>
      </c>
      <c r="H72" s="88" t="str">
        <f>VLOOKUP(G72,'EN mapping'!B:D,3,FALSE)</f>
        <v>0..1</v>
      </c>
      <c r="U72" s="37" t="e">
        <f t="shared" si="10"/>
        <v>#REF!</v>
      </c>
      <c r="V72" s="36" t="str">
        <f t="shared" si="11"/>
        <v>busG-18</v>
      </c>
      <c r="W72" s="36" t="str">
        <f t="shared" si="12"/>
        <v>cenG-14</v>
      </c>
      <c r="X72" s="37" t="str">
        <f t="shared" si="13"/>
        <v/>
      </c>
      <c r="Y72" s="36" t="str">
        <f t="shared" si="14"/>
        <v/>
      </c>
      <c r="Z72" s="68" t="s">
        <v>2102</v>
      </c>
      <c r="AA72" s="65" t="s">
        <v>1961</v>
      </c>
      <c r="AB72" s="69" t="s">
        <v>2103</v>
      </c>
      <c r="AC72" s="5" t="str">
        <f>VLOOKUP(B72,label!A:G,6,FALSE)</f>
        <v/>
      </c>
      <c r="AD72" s="69"/>
      <c r="AE72" s="5" t="str">
        <f>VLOOKUP(B72,label!A:G,5,FALSE)</f>
        <v>invoicingPeriod</v>
      </c>
    </row>
    <row r="73" spans="1:34" ht="19" customHeight="1">
      <c r="A73" s="5">
        <v>73</v>
      </c>
      <c r="B73" s="66" t="s">
        <v>1145</v>
      </c>
      <c r="C73" s="5">
        <v>5</v>
      </c>
      <c r="D73" s="5" t="str">
        <f>VLOOKUP(B73,label!A:E,4,FALSE)</f>
        <v>cor</v>
      </c>
      <c r="E73" s="46" t="str">
        <f>VLOOKUP(B73,label!A:E,5,FALSE)</f>
        <v>periodCoveredStart</v>
      </c>
      <c r="F73" s="38" t="s">
        <v>4531</v>
      </c>
      <c r="G73" s="33" t="s">
        <v>2104</v>
      </c>
      <c r="H73" s="88" t="str">
        <f>VLOOKUP(G73,'EN mapping'!B:D,3,FALSE)</f>
        <v>0..1</v>
      </c>
      <c r="U73" s="37" t="e">
        <f t="shared" si="10"/>
        <v>#REF!</v>
      </c>
      <c r="V73" s="36" t="str">
        <f t="shared" si="11"/>
        <v>busG-18</v>
      </c>
      <c r="W73" s="36" t="str">
        <f t="shared" si="12"/>
        <v>cenG-14</v>
      </c>
      <c r="X73" s="37" t="str">
        <f t="shared" si="13"/>
        <v>cor-8</v>
      </c>
      <c r="Y73" s="36" t="str">
        <f t="shared" si="14"/>
        <v/>
      </c>
      <c r="Z73" s="33" t="s">
        <v>2104</v>
      </c>
      <c r="AA73" s="65" t="s">
        <v>2000</v>
      </c>
      <c r="AB73" s="65" t="s">
        <v>2105</v>
      </c>
      <c r="AC73" s="5" t="str">
        <f>VLOOKUP(B73,label!A:G,6,FALSE)</f>
        <v>periodCoveredStartItemType</v>
      </c>
      <c r="AD73" s="65" t="s">
        <v>1921</v>
      </c>
      <c r="AE73" s="5" t="str">
        <f>VLOOKUP(B73,label!A:G,5,FALSE)</f>
        <v>periodCoveredStart</v>
      </c>
    </row>
    <row r="74" spans="1:34" ht="19" customHeight="1">
      <c r="A74" s="5">
        <v>74</v>
      </c>
      <c r="B74" s="66" t="s">
        <v>1146</v>
      </c>
      <c r="C74" s="5">
        <v>5</v>
      </c>
      <c r="D74" s="5" t="str">
        <f>VLOOKUP(B74,label!A:E,4,FALSE)</f>
        <v>cor</v>
      </c>
      <c r="E74" s="46" t="str">
        <f>VLOOKUP(B74,label!A:E,5,FALSE)</f>
        <v>periodCoveredEnd</v>
      </c>
      <c r="F74" s="38" t="s">
        <v>4532</v>
      </c>
      <c r="G74" s="33" t="s">
        <v>2106</v>
      </c>
      <c r="H74" s="88" t="str">
        <f>VLOOKUP(G74,'EN mapping'!B:D,3,FALSE)</f>
        <v>0..1</v>
      </c>
      <c r="U74" s="37" t="e">
        <f t="shared" si="10"/>
        <v>#REF!</v>
      </c>
      <c r="V74" s="36" t="str">
        <f t="shared" si="11"/>
        <v>busG-18</v>
      </c>
      <c r="W74" s="36" t="str">
        <f t="shared" si="12"/>
        <v>cenG-14</v>
      </c>
      <c r="X74" s="37" t="str">
        <f t="shared" si="13"/>
        <v>cor-9</v>
      </c>
      <c r="Y74" s="36" t="str">
        <f t="shared" si="14"/>
        <v/>
      </c>
      <c r="Z74" s="33" t="s">
        <v>2106</v>
      </c>
      <c r="AA74" s="65" t="s">
        <v>2000</v>
      </c>
      <c r="AB74" s="65" t="s">
        <v>2107</v>
      </c>
      <c r="AC74" s="5" t="str">
        <f>VLOOKUP(B74,label!A:G,6,FALSE)</f>
        <v>periodCoveredEndItemType</v>
      </c>
      <c r="AD74" s="65" t="s">
        <v>1921</v>
      </c>
      <c r="AE74" s="5" t="str">
        <f>VLOOKUP(B74,label!A:G,5,FALSE)</f>
        <v>periodCoveredEnd</v>
      </c>
    </row>
    <row r="75" spans="1:34" ht="19" customHeight="1">
      <c r="A75" s="5">
        <v>75</v>
      </c>
      <c r="B75" s="66" t="s">
        <v>4372</v>
      </c>
      <c r="C75" s="72">
        <f>VLOOKUP(B75,label!A:G,3,FALSE)</f>
        <v>2</v>
      </c>
      <c r="D75" s="72" t="str">
        <f>VLOOKUP(B75,label!A:E,4,FALSE)</f>
        <v>cor</v>
      </c>
      <c r="E75" s="50" t="str">
        <f>VLOOKUP(B75,label!A:E,5,FALSE)</f>
        <v>entryHeader</v>
      </c>
      <c r="F75" s="38" t="s">
        <v>4398</v>
      </c>
      <c r="G75" s="5" t="s">
        <v>40</v>
      </c>
      <c r="H75" s="88"/>
      <c r="U75" s="37" t="str">
        <f t="shared" si="10"/>
        <v>corG-4</v>
      </c>
      <c r="V75" s="36" t="str">
        <f t="shared" si="11"/>
        <v/>
      </c>
      <c r="W75" s="36" t="str">
        <f t="shared" si="12"/>
        <v/>
      </c>
      <c r="X75" s="37" t="str">
        <f t="shared" si="13"/>
        <v/>
      </c>
      <c r="Y75" s="36" t="str">
        <f t="shared" si="14"/>
        <v/>
      </c>
      <c r="AA75" s="65"/>
      <c r="AB75" s="65"/>
      <c r="AC75" s="64" t="str">
        <f>VLOOKUP(B75,label!A:G,6,FALSE)</f>
        <v>_</v>
      </c>
      <c r="AD75" s="65"/>
      <c r="AE75" s="5" t="str">
        <f>VLOOKUP(B75,label!A:G,5,FALSE)</f>
        <v>entryHeader</v>
      </c>
      <c r="AH75" s="33"/>
    </row>
    <row r="76" spans="1:34" ht="19" customHeight="1">
      <c r="A76" s="5">
        <v>76</v>
      </c>
      <c r="B76" s="5" t="s">
        <v>3650</v>
      </c>
      <c r="C76" s="72">
        <f>VLOOKUP(B76,label!A:G,3,FALSE)</f>
        <v>3</v>
      </c>
      <c r="D76" s="72" t="str">
        <f>VLOOKUP(B76,label!A:E,4,FALSE)</f>
        <v>cen</v>
      </c>
      <c r="E76" s="49" t="str">
        <f>VLOOKUP(B76,label!A:E,5,FALSE)</f>
        <v>documentLevelAllowances</v>
      </c>
      <c r="F76" s="38" t="s">
        <v>4440</v>
      </c>
      <c r="G76" s="4" t="s">
        <v>2154</v>
      </c>
      <c r="H76" s="88" t="str">
        <f>VLOOKUP(G76,'EN mapping'!B:D,3,FALSE)</f>
        <v>0..n</v>
      </c>
      <c r="U76" s="37" t="str">
        <f t="shared" si="10"/>
        <v>corG-4</v>
      </c>
      <c r="V76" s="36" t="str">
        <f t="shared" si="11"/>
        <v>cenG-20</v>
      </c>
      <c r="W76" s="36" t="str">
        <f t="shared" si="12"/>
        <v/>
      </c>
      <c r="X76" s="37" t="str">
        <f t="shared" si="13"/>
        <v/>
      </c>
      <c r="Y76" s="36" t="str">
        <f t="shared" si="14"/>
        <v/>
      </c>
      <c r="Z76" s="68"/>
      <c r="AA76" s="65" t="s">
        <v>1916</v>
      </c>
      <c r="AB76" s="69" t="s">
        <v>2155</v>
      </c>
      <c r="AC76" s="5" t="str">
        <f>VLOOKUP(B76,label!A:G,6,FALSE)</f>
        <v/>
      </c>
      <c r="AD76" s="69"/>
      <c r="AE76" s="5" t="str">
        <f>VLOOKUP(B76,label!A:G,5,FALSE)</f>
        <v>documentLevelAllowances</v>
      </c>
    </row>
    <row r="77" spans="1:34" ht="19" customHeight="1">
      <c r="A77" s="5">
        <v>77</v>
      </c>
      <c r="B77" s="5" t="s">
        <v>3513</v>
      </c>
      <c r="C77" s="5">
        <f>VLOOKUP(B77,label!A:G,3,FALSE)</f>
        <v>4</v>
      </c>
      <c r="D77" s="5" t="str">
        <f>VLOOKUP(B77,label!A:E,4,FALSE)</f>
        <v>cor</v>
      </c>
      <c r="E77" s="45" t="str">
        <f>VLOOKUP(B77,label!A:E,5,FALSE)</f>
        <v>amount</v>
      </c>
      <c r="F77" s="38" t="s">
        <v>4533</v>
      </c>
      <c r="G77" s="33" t="s">
        <v>2156</v>
      </c>
      <c r="H77" s="88" t="str">
        <f>VLOOKUP(G77,'EN mapping'!B:D,3,FALSE)</f>
        <v>1..1</v>
      </c>
      <c r="U77" s="37" t="str">
        <f t="shared" si="10"/>
        <v>corG-4</v>
      </c>
      <c r="V77" s="36" t="str">
        <f t="shared" si="11"/>
        <v>cenG-20</v>
      </c>
      <c r="W77" s="36" t="str">
        <f t="shared" si="12"/>
        <v>cor-40</v>
      </c>
      <c r="X77" s="37" t="str">
        <f t="shared" si="13"/>
        <v/>
      </c>
      <c r="Y77" s="36" t="str">
        <f t="shared" si="14"/>
        <v/>
      </c>
      <c r="Z77" s="33" t="s">
        <v>2156</v>
      </c>
      <c r="AA77" s="65" t="s">
        <v>1961</v>
      </c>
      <c r="AB77" s="65" t="s">
        <v>3629</v>
      </c>
      <c r="AC77" s="5" t="str">
        <f>VLOOKUP(B77,label!A:G,6,FALSE)</f>
        <v>gl-gen:amountItemType</v>
      </c>
      <c r="AD77" s="65" t="s">
        <v>1699</v>
      </c>
      <c r="AE77" s="5" t="str">
        <f>VLOOKUP(B77,label!A:G,5,FALSE)</f>
        <v>amount</v>
      </c>
    </row>
    <row r="78" spans="1:34" ht="19" customHeight="1">
      <c r="A78" s="5">
        <v>78</v>
      </c>
      <c r="B78" s="5" t="s">
        <v>3517</v>
      </c>
      <c r="C78" s="5">
        <v>4</v>
      </c>
      <c r="D78" s="5" t="str">
        <f>VLOOKUP(B78,label!A:E,4,FALSE)</f>
        <v>cor</v>
      </c>
      <c r="E78" s="45" t="str">
        <f>VLOOKUP(B78,label!A:E,5,FALSE)</f>
        <v>taxCode</v>
      </c>
      <c r="F78" s="38" t="s">
        <v>4534</v>
      </c>
      <c r="G78" s="33" t="s">
        <v>2162</v>
      </c>
      <c r="H78" s="88" t="str">
        <f>VLOOKUP(G78,'EN mapping'!B:D,3,FALSE)</f>
        <v>1..1</v>
      </c>
      <c r="U78" s="37" t="str">
        <f t="shared" si="10"/>
        <v>corG-4</v>
      </c>
      <c r="V78" s="36" t="str">
        <f t="shared" si="11"/>
        <v>cenG-20</v>
      </c>
      <c r="W78" s="36" t="str">
        <f t="shared" si="12"/>
        <v>cor-99</v>
      </c>
      <c r="X78" s="37" t="str">
        <f t="shared" si="13"/>
        <v/>
      </c>
      <c r="Y78" s="36" t="str">
        <f t="shared" si="14"/>
        <v/>
      </c>
      <c r="Z78" s="33" t="s">
        <v>2162</v>
      </c>
      <c r="AA78" s="65" t="s">
        <v>1961</v>
      </c>
      <c r="AB78" s="65" t="s">
        <v>2163</v>
      </c>
      <c r="AC78" s="5" t="str">
        <f>VLOOKUP(B78,label!A:G,6,FALSE)</f>
        <v>taxCodeItemType</v>
      </c>
      <c r="AD78" s="65" t="s">
        <v>1924</v>
      </c>
      <c r="AE78" s="5" t="str">
        <f>VLOOKUP(B78,label!A:G,5,FALSE)</f>
        <v>taxCode</v>
      </c>
    </row>
    <row r="79" spans="1:34" ht="19" customHeight="1">
      <c r="A79" s="5">
        <v>79</v>
      </c>
      <c r="B79" s="5" t="s">
        <v>3516</v>
      </c>
      <c r="C79" s="5">
        <v>4</v>
      </c>
      <c r="D79" s="5" t="str">
        <f>VLOOKUP(B79,label!A:E,4,FALSE)</f>
        <v>cor</v>
      </c>
      <c r="E79" s="45" t="str">
        <f>VLOOKUP(B79,label!A:E,5,FALSE)</f>
        <v>taxPercentageRate</v>
      </c>
      <c r="F79" s="38" t="s">
        <v>4535</v>
      </c>
      <c r="G79" s="33" t="s">
        <v>2164</v>
      </c>
      <c r="H79" s="88" t="str">
        <f>VLOOKUP(G79,'EN mapping'!B:D,3,FALSE)</f>
        <v>0..1</v>
      </c>
      <c r="U79" s="37" t="str">
        <f t="shared" si="10"/>
        <v>corG-4</v>
      </c>
      <c r="V79" s="36" t="str">
        <f t="shared" si="11"/>
        <v>cenG-20</v>
      </c>
      <c r="W79" s="36" t="str">
        <f t="shared" si="12"/>
        <v>cor-98</v>
      </c>
      <c r="X79" s="37" t="str">
        <f t="shared" si="13"/>
        <v/>
      </c>
      <c r="Y79" s="36" t="str">
        <f t="shared" si="14"/>
        <v/>
      </c>
      <c r="Z79" s="33" t="s">
        <v>2164</v>
      </c>
      <c r="AA79" s="65" t="s">
        <v>1961</v>
      </c>
      <c r="AB79" s="65" t="s">
        <v>2165</v>
      </c>
      <c r="AC79" s="5" t="str">
        <f>VLOOKUP(B79,label!A:G,6,FALSE)</f>
        <v>taxPercentageRateItemType</v>
      </c>
      <c r="AD79" s="65" t="s">
        <v>2160</v>
      </c>
      <c r="AE79" s="5" t="str">
        <f>VLOOKUP(B79,label!A:G,5,FALSE)</f>
        <v>taxPercentageRate</v>
      </c>
    </row>
    <row r="80" spans="1:34" ht="19" customHeight="1">
      <c r="A80" s="5">
        <v>80</v>
      </c>
      <c r="B80" s="5" t="s">
        <v>3676</v>
      </c>
      <c r="C80" s="5">
        <f>VLOOKUP(B80,label!A:G,3,FALSE)</f>
        <v>4</v>
      </c>
      <c r="D80" s="5" t="str">
        <f>VLOOKUP(B80,label!A:E,4,FALSE)</f>
        <v>cen</v>
      </c>
      <c r="E80" s="45" t="str">
        <f>VLOOKUP(B80,label!A:E,5,FALSE)</f>
        <v>documentLevelAllowanceBaseAmount</v>
      </c>
      <c r="F80" s="38" t="s">
        <v>4441</v>
      </c>
      <c r="G80" s="33" t="s">
        <v>4102</v>
      </c>
      <c r="H80" s="88" t="str">
        <f>VLOOKUP(G80,'EN mapping'!B:D,3,FALSE)</f>
        <v>0..1</v>
      </c>
      <c r="U80" s="37" t="str">
        <f t="shared" si="10"/>
        <v>corG-4</v>
      </c>
      <c r="V80" s="36" t="str">
        <f t="shared" si="11"/>
        <v>cenG-20</v>
      </c>
      <c r="W80" s="36" t="str">
        <f t="shared" si="12"/>
        <v>cen-93</v>
      </c>
      <c r="X80" s="37" t="str">
        <f t="shared" si="13"/>
        <v/>
      </c>
      <c r="Y80" s="36" t="str">
        <f t="shared" si="14"/>
        <v/>
      </c>
      <c r="Z80" s="33" t="s">
        <v>3526</v>
      </c>
      <c r="AA80" s="65" t="s">
        <v>1961</v>
      </c>
      <c r="AB80" s="65" t="s">
        <v>3631</v>
      </c>
      <c r="AC80" s="5" t="str">
        <f>VLOOKUP(B80,label!A:G,6,FALSE)</f>
        <v>amountItemType</v>
      </c>
      <c r="AD80" s="65" t="s">
        <v>1699</v>
      </c>
      <c r="AE80" s="5" t="str">
        <f>VLOOKUP(B80,label!A:G,5,FALSE)</f>
        <v>documentLevelAllowanceBaseAmount</v>
      </c>
    </row>
    <row r="81" spans="1:31" ht="19" customHeight="1">
      <c r="A81" s="5">
        <v>81</v>
      </c>
      <c r="B81" s="5" t="s">
        <v>3677</v>
      </c>
      <c r="C81" s="5">
        <f>VLOOKUP(B81,label!A:G,3,FALSE)</f>
        <v>4</v>
      </c>
      <c r="D81" s="5" t="str">
        <f>VLOOKUP(B81,label!A:E,4,FALSE)</f>
        <v>cen</v>
      </c>
      <c r="E81" s="45" t="str">
        <f>VLOOKUP(B81,label!A:E,5,FALSE)</f>
        <v>documentLevelAllowancePercentage</v>
      </c>
      <c r="F81" s="38" t="s">
        <v>4442</v>
      </c>
      <c r="G81" s="33" t="s">
        <v>2159</v>
      </c>
      <c r="H81" s="88" t="str">
        <f>VLOOKUP(G81,'EN mapping'!B:D,3,FALSE)</f>
        <v>0..1</v>
      </c>
      <c r="U81" s="37" t="str">
        <f t="shared" si="10"/>
        <v>corG-4</v>
      </c>
      <c r="V81" s="36" t="str">
        <f t="shared" si="11"/>
        <v>cenG-20</v>
      </c>
      <c r="W81" s="36" t="str">
        <f t="shared" si="12"/>
        <v>cen-94</v>
      </c>
      <c r="X81" s="37" t="str">
        <f t="shared" si="13"/>
        <v/>
      </c>
      <c r="Y81" s="36" t="str">
        <f t="shared" si="14"/>
        <v/>
      </c>
      <c r="Z81" s="33" t="s">
        <v>2159</v>
      </c>
      <c r="AA81" s="65" t="s">
        <v>1961</v>
      </c>
      <c r="AB81" s="65" t="s">
        <v>3632</v>
      </c>
      <c r="AC81" s="5" t="str">
        <f>VLOOKUP(B81,label!A:G,6,FALSE)</f>
        <v>percentageItemType</v>
      </c>
      <c r="AD81" s="65" t="s">
        <v>2160</v>
      </c>
      <c r="AE81" s="5" t="str">
        <f>VLOOKUP(B81,label!A:G,5,FALSE)</f>
        <v>documentLevelAllowancePercentage</v>
      </c>
    </row>
    <row r="82" spans="1:31" ht="19" customHeight="1">
      <c r="A82" s="5">
        <v>82</v>
      </c>
      <c r="B82" s="5" t="s">
        <v>3678</v>
      </c>
      <c r="C82" s="5">
        <f>VLOOKUP(B82,label!A:G,3,FALSE)</f>
        <v>4</v>
      </c>
      <c r="D82" s="5" t="str">
        <f>VLOOKUP(B82,label!A:E,4,FALSE)</f>
        <v>cen</v>
      </c>
      <c r="E82" s="45" t="str">
        <f>VLOOKUP(B82,label!A:E,5,FALSE)</f>
        <v>documentLevelAllowanceReason</v>
      </c>
      <c r="F82" s="38" t="s">
        <v>4443</v>
      </c>
      <c r="G82" s="33" t="s">
        <v>2166</v>
      </c>
      <c r="H82" s="88" t="str">
        <f>VLOOKUP(G82,'EN mapping'!B:D,3,FALSE)</f>
        <v>0..1</v>
      </c>
      <c r="U82" s="37" t="str">
        <f t="shared" si="10"/>
        <v>corG-4</v>
      </c>
      <c r="V82" s="36" t="str">
        <f t="shared" si="11"/>
        <v>cenG-20</v>
      </c>
      <c r="W82" s="36" t="str">
        <f t="shared" si="12"/>
        <v>cen-97</v>
      </c>
      <c r="X82" s="37" t="str">
        <f t="shared" si="13"/>
        <v/>
      </c>
      <c r="Y82" s="36" t="str">
        <f t="shared" si="14"/>
        <v/>
      </c>
      <c r="Z82" s="33" t="s">
        <v>2166</v>
      </c>
      <c r="AA82" s="65" t="s">
        <v>1961</v>
      </c>
      <c r="AB82" s="65" t="s">
        <v>3633</v>
      </c>
      <c r="AC82" s="5" t="str">
        <f>VLOOKUP(B82,label!A:G,6,FALSE)</f>
        <v>textItemType</v>
      </c>
      <c r="AD82" s="65" t="s">
        <v>1938</v>
      </c>
      <c r="AE82" s="5" t="str">
        <f>VLOOKUP(B82,label!A:G,5,FALSE)</f>
        <v>documentLevelAllowanceReason</v>
      </c>
    </row>
    <row r="83" spans="1:31" ht="19" customHeight="1">
      <c r="A83" s="5">
        <v>83</v>
      </c>
      <c r="B83" s="5" t="s">
        <v>3679</v>
      </c>
      <c r="C83" s="5">
        <f>VLOOKUP(B83,label!A:G,3,FALSE)</f>
        <v>4</v>
      </c>
      <c r="D83" s="5" t="str">
        <f>VLOOKUP(B83,label!A:E,4,FALSE)</f>
        <v>cen</v>
      </c>
      <c r="E83" s="45" t="str">
        <f>VLOOKUP(B83,label!A:E,5,FALSE)</f>
        <v>documentLevelAllowanceReasonCode</v>
      </c>
      <c r="F83" s="38" t="s">
        <v>4444</v>
      </c>
      <c r="G83" s="33" t="s">
        <v>2168</v>
      </c>
      <c r="H83" s="88" t="str">
        <f>VLOOKUP(G83,'EN mapping'!B:D,3,FALSE)</f>
        <v>0..1</v>
      </c>
      <c r="U83" s="37" t="str">
        <f t="shared" si="10"/>
        <v>corG-4</v>
      </c>
      <c r="V83" s="36" t="str">
        <f t="shared" si="11"/>
        <v>cenG-20</v>
      </c>
      <c r="W83" s="36" t="str">
        <f t="shared" si="12"/>
        <v>cen-98</v>
      </c>
      <c r="X83" s="37" t="str">
        <f t="shared" si="13"/>
        <v/>
      </c>
      <c r="Y83" s="36" t="str">
        <f t="shared" si="14"/>
        <v/>
      </c>
      <c r="Z83" s="33" t="s">
        <v>2168</v>
      </c>
      <c r="AA83" s="65" t="s">
        <v>1961</v>
      </c>
      <c r="AB83" s="65" t="s">
        <v>3634</v>
      </c>
      <c r="AC83" s="5" t="str">
        <f>VLOOKUP(B83,label!A:G,6,FALSE)</f>
        <v>codeItemType</v>
      </c>
      <c r="AD83" s="65" t="s">
        <v>1924</v>
      </c>
      <c r="AE83" s="5" t="str">
        <f>VLOOKUP(B83,label!A:G,5,FALSE)</f>
        <v>documentLevelAllowanceReasonCode</v>
      </c>
    </row>
    <row r="84" spans="1:31" ht="19" customHeight="1">
      <c r="A84" s="5">
        <v>84</v>
      </c>
      <c r="B84" s="5" t="s">
        <v>3651</v>
      </c>
      <c r="C84" s="72">
        <f>VLOOKUP(B84,label!A:G,3,FALSE)</f>
        <v>3</v>
      </c>
      <c r="D84" s="72" t="str">
        <f>VLOOKUP(B84,label!A:E,4,FALSE)</f>
        <v>cen</v>
      </c>
      <c r="E84" s="49" t="str">
        <f>VLOOKUP(B84,label!A:E,5,FALSE)</f>
        <v>documentLevelCharges</v>
      </c>
      <c r="F84" s="38" t="s">
        <v>4445</v>
      </c>
      <c r="G84" s="5" t="s">
        <v>4594</v>
      </c>
      <c r="H84" s="88" t="str">
        <f>VLOOKUP(G84,'EN mapping'!B:D,3,FALSE)</f>
        <v>0..n</v>
      </c>
      <c r="U84" s="37" t="str">
        <f t="shared" si="10"/>
        <v>corG-4</v>
      </c>
      <c r="V84" s="36" t="str">
        <f t="shared" si="11"/>
        <v>cenG-21</v>
      </c>
      <c r="W84" s="36" t="str">
        <f t="shared" si="12"/>
        <v/>
      </c>
      <c r="X84" s="37" t="str">
        <f t="shared" si="13"/>
        <v/>
      </c>
      <c r="Y84" s="36" t="str">
        <f t="shared" si="14"/>
        <v/>
      </c>
      <c r="AA84" s="65" t="s">
        <v>1916</v>
      </c>
      <c r="AB84" s="69" t="s">
        <v>2171</v>
      </c>
      <c r="AC84" s="5" t="str">
        <f>VLOOKUP(B84,label!A:G,6,FALSE)</f>
        <v/>
      </c>
      <c r="AD84" s="69"/>
      <c r="AE84" s="5" t="str">
        <f>VLOOKUP(B84,label!A:G,5,FALSE)</f>
        <v>documentLevelCharges</v>
      </c>
    </row>
    <row r="85" spans="1:31" ht="19" customHeight="1">
      <c r="A85" s="5">
        <v>85</v>
      </c>
      <c r="B85" s="5" t="s">
        <v>3513</v>
      </c>
      <c r="C85" s="5">
        <f>VLOOKUP(B85,label!A:G,3,FALSE)</f>
        <v>4</v>
      </c>
      <c r="D85" s="5" t="str">
        <f>VLOOKUP(B85,label!A:E,4,FALSE)</f>
        <v>cor</v>
      </c>
      <c r="E85" s="45" t="str">
        <f>VLOOKUP(B85,label!A:E,5,FALSE)</f>
        <v>amount</v>
      </c>
      <c r="F85" s="38" t="s">
        <v>4536</v>
      </c>
      <c r="G85" s="33" t="s">
        <v>2172</v>
      </c>
      <c r="H85" s="88" t="str">
        <f>VLOOKUP(G85,'EN mapping'!B:D,3,FALSE)</f>
        <v>1..1</v>
      </c>
      <c r="U85" s="37" t="str">
        <f t="shared" si="10"/>
        <v>corG-4</v>
      </c>
      <c r="V85" s="36" t="str">
        <f t="shared" si="11"/>
        <v>cenG-21</v>
      </c>
      <c r="W85" s="36" t="str">
        <f t="shared" si="12"/>
        <v>cor-40</v>
      </c>
      <c r="X85" s="37" t="str">
        <f t="shared" si="13"/>
        <v/>
      </c>
      <c r="Y85" s="36" t="str">
        <f t="shared" si="14"/>
        <v/>
      </c>
      <c r="Z85" s="33" t="s">
        <v>2172</v>
      </c>
      <c r="AA85" s="65" t="s">
        <v>1961</v>
      </c>
      <c r="AB85" s="65" t="s">
        <v>3629</v>
      </c>
      <c r="AC85" s="5" t="str">
        <f>VLOOKUP(B85,label!A:G,6,FALSE)</f>
        <v>gl-gen:amountItemType</v>
      </c>
      <c r="AD85" s="65" t="s">
        <v>1699</v>
      </c>
      <c r="AE85" s="5" t="str">
        <f>VLOOKUP(B85,label!A:G,5,FALSE)</f>
        <v>amount</v>
      </c>
    </row>
    <row r="86" spans="1:31" ht="19" customHeight="1">
      <c r="A86" s="5">
        <v>86</v>
      </c>
      <c r="B86" s="40" t="s">
        <v>1475</v>
      </c>
      <c r="C86" s="5">
        <v>4</v>
      </c>
      <c r="D86" s="5" t="str">
        <f>VLOOKUP(B86,label!A:E,4,FALSE)</f>
        <v>cor</v>
      </c>
      <c r="E86" s="45" t="str">
        <f>VLOOKUP(B86,label!A:E,5,FALSE)</f>
        <v>taxCode</v>
      </c>
      <c r="F86" s="38" t="s">
        <v>4537</v>
      </c>
      <c r="G86" s="33" t="s">
        <v>2178</v>
      </c>
      <c r="H86" s="88" t="str">
        <f>VLOOKUP(G86,'EN mapping'!B:D,3,FALSE)</f>
        <v>1..1</v>
      </c>
      <c r="U86" s="37" t="str">
        <f t="shared" si="10"/>
        <v>corG-4</v>
      </c>
      <c r="V86" s="36" t="str">
        <f t="shared" si="11"/>
        <v>cenG-21</v>
      </c>
      <c r="W86" s="36" t="str">
        <f t="shared" si="12"/>
        <v>cor-99</v>
      </c>
      <c r="X86" s="37" t="str">
        <f t="shared" si="13"/>
        <v/>
      </c>
      <c r="Y86" s="36" t="str">
        <f t="shared" si="14"/>
        <v/>
      </c>
      <c r="Z86" s="33" t="s">
        <v>2178</v>
      </c>
      <c r="AA86" s="65" t="s">
        <v>1961</v>
      </c>
      <c r="AB86" s="65" t="s">
        <v>2179</v>
      </c>
      <c r="AC86" s="5" t="str">
        <f>VLOOKUP(B86,label!A:G,6,FALSE)</f>
        <v>taxCodeItemType</v>
      </c>
      <c r="AD86" s="65" t="s">
        <v>1924</v>
      </c>
      <c r="AE86" s="5" t="str">
        <f>VLOOKUP(B86,label!A:G,5,FALSE)</f>
        <v>taxCode</v>
      </c>
    </row>
    <row r="87" spans="1:31" ht="19" customHeight="1">
      <c r="A87" s="5">
        <v>87</v>
      </c>
      <c r="B87" s="40" t="s">
        <v>3516</v>
      </c>
      <c r="C87" s="5">
        <v>4</v>
      </c>
      <c r="D87" s="5" t="str">
        <f>VLOOKUP(B87,label!A:E,4,FALSE)</f>
        <v>cor</v>
      </c>
      <c r="E87" s="45" t="str">
        <f>VLOOKUP(B87,label!A:E,5,FALSE)</f>
        <v>taxPercentageRate</v>
      </c>
      <c r="F87" s="38" t="s">
        <v>4538</v>
      </c>
      <c r="G87" s="33" t="s">
        <v>2180</v>
      </c>
      <c r="H87" s="88" t="str">
        <f>VLOOKUP(G87,'EN mapping'!B:D,3,FALSE)</f>
        <v>0..1</v>
      </c>
      <c r="U87" s="37" t="str">
        <f t="shared" si="10"/>
        <v>corG-4</v>
      </c>
      <c r="V87" s="36" t="str">
        <f t="shared" si="11"/>
        <v>cenG-21</v>
      </c>
      <c r="W87" s="36" t="str">
        <f t="shared" si="12"/>
        <v>cor-98</v>
      </c>
      <c r="X87" s="37" t="str">
        <f t="shared" si="13"/>
        <v/>
      </c>
      <c r="Y87" s="36" t="str">
        <f t="shared" si="14"/>
        <v/>
      </c>
      <c r="Z87" s="33" t="s">
        <v>2180</v>
      </c>
      <c r="AA87" s="65" t="s">
        <v>1961</v>
      </c>
      <c r="AB87" s="65" t="s">
        <v>2181</v>
      </c>
      <c r="AC87" s="5" t="str">
        <f>VLOOKUP(B87,label!A:G,6,FALSE)</f>
        <v>taxPercentageRateItemType</v>
      </c>
      <c r="AD87" s="65" t="s">
        <v>2160</v>
      </c>
      <c r="AE87" s="5" t="str">
        <f>VLOOKUP(B87,label!A:G,5,FALSE)</f>
        <v>taxPercentageRate</v>
      </c>
    </row>
    <row r="88" spans="1:31" ht="19" customHeight="1">
      <c r="A88" s="5">
        <v>88</v>
      </c>
      <c r="B88" s="5" t="s">
        <v>3680</v>
      </c>
      <c r="C88" s="5">
        <f>VLOOKUP(B88,label!A:G,3,FALSE)</f>
        <v>4</v>
      </c>
      <c r="D88" s="5" t="str">
        <f>VLOOKUP(B88,label!A:E,4,FALSE)</f>
        <v>cen</v>
      </c>
      <c r="E88" s="45" t="str">
        <f>VLOOKUP(B88,label!A:E,5,FALSE)</f>
        <v>documentLevelChargeBaseAmount</v>
      </c>
      <c r="F88" s="38" t="s">
        <v>4446</v>
      </c>
      <c r="G88" s="33" t="s">
        <v>2174</v>
      </c>
      <c r="H88" s="88" t="str">
        <f>VLOOKUP(G88,'EN mapping'!B:D,3,FALSE)</f>
        <v>0..1</v>
      </c>
      <c r="U88" s="37" t="str">
        <f t="shared" si="10"/>
        <v>corG-4</v>
      </c>
      <c r="V88" s="36" t="str">
        <f t="shared" si="11"/>
        <v>cenG-21</v>
      </c>
      <c r="W88" s="36" t="str">
        <f t="shared" si="12"/>
        <v>cen-100</v>
      </c>
      <c r="X88" s="37" t="str">
        <f t="shared" si="13"/>
        <v/>
      </c>
      <c r="Y88" s="36" t="str">
        <f t="shared" si="14"/>
        <v/>
      </c>
      <c r="Z88" s="33" t="s">
        <v>2174</v>
      </c>
      <c r="AA88" s="65" t="s">
        <v>1961</v>
      </c>
      <c r="AB88" s="65" t="s">
        <v>2175</v>
      </c>
      <c r="AC88" s="5" t="str">
        <f>VLOOKUP(B88,label!A:G,6,FALSE)</f>
        <v>amountItemType</v>
      </c>
      <c r="AD88" s="65" t="s">
        <v>1699</v>
      </c>
      <c r="AE88" s="5" t="str">
        <f>VLOOKUP(B88,label!A:G,5,FALSE)</f>
        <v>documentLevelChargeBaseAmount</v>
      </c>
    </row>
    <row r="89" spans="1:31" ht="19" customHeight="1">
      <c r="A89" s="5">
        <v>89</v>
      </c>
      <c r="B89" s="5" t="s">
        <v>3681</v>
      </c>
      <c r="C89" s="5">
        <f>VLOOKUP(B89,label!A:G,3,FALSE)</f>
        <v>4</v>
      </c>
      <c r="D89" s="5" t="str">
        <f>VLOOKUP(B89,label!A:E,4,FALSE)</f>
        <v>cen</v>
      </c>
      <c r="E89" s="45" t="str">
        <f>VLOOKUP(B89,label!A:E,5,FALSE)</f>
        <v>documentLevelChargePercentage</v>
      </c>
      <c r="F89" s="38" t="s">
        <v>4447</v>
      </c>
      <c r="G89" s="33" t="s">
        <v>2176</v>
      </c>
      <c r="H89" s="88" t="str">
        <f>VLOOKUP(G89,'EN mapping'!B:D,3,FALSE)</f>
        <v>0..1</v>
      </c>
      <c r="U89" s="37" t="str">
        <f t="shared" si="10"/>
        <v>corG-4</v>
      </c>
      <c r="V89" s="36" t="str">
        <f t="shared" si="11"/>
        <v>cenG-21</v>
      </c>
      <c r="W89" s="36" t="str">
        <f t="shared" si="12"/>
        <v>cen-101</v>
      </c>
      <c r="X89" s="37" t="str">
        <f t="shared" si="13"/>
        <v/>
      </c>
      <c r="Y89" s="36" t="str">
        <f t="shared" si="14"/>
        <v/>
      </c>
      <c r="Z89" s="33" t="s">
        <v>2176</v>
      </c>
      <c r="AA89" s="65" t="s">
        <v>1961</v>
      </c>
      <c r="AB89" s="65" t="s">
        <v>2177</v>
      </c>
      <c r="AC89" s="5" t="str">
        <f>VLOOKUP(B89,label!A:G,6,FALSE)</f>
        <v>percentageItemType</v>
      </c>
      <c r="AD89" s="65" t="s">
        <v>2160</v>
      </c>
      <c r="AE89" s="5" t="str">
        <f>VLOOKUP(B89,label!A:G,5,FALSE)</f>
        <v>documentLevelChargePercentage</v>
      </c>
    </row>
    <row r="90" spans="1:31" ht="19" customHeight="1">
      <c r="A90" s="5">
        <v>90</v>
      </c>
      <c r="B90" s="5" t="s">
        <v>3682</v>
      </c>
      <c r="C90" s="5">
        <f>VLOOKUP(B90,label!A:G,3,FALSE)</f>
        <v>4</v>
      </c>
      <c r="D90" s="5" t="str">
        <f>VLOOKUP(B90,label!A:E,4,FALSE)</f>
        <v>cen</v>
      </c>
      <c r="E90" s="45" t="str">
        <f>VLOOKUP(B90,label!A:E,5,FALSE)</f>
        <v>documentLevelChargeReason</v>
      </c>
      <c r="F90" s="38" t="s">
        <v>4448</v>
      </c>
      <c r="G90" s="33" t="s">
        <v>2182</v>
      </c>
      <c r="H90" s="88" t="str">
        <f>VLOOKUP(G90,'EN mapping'!B:D,3,FALSE)</f>
        <v>0..1</v>
      </c>
      <c r="U90" s="37" t="str">
        <f t="shared" si="10"/>
        <v>corG-4</v>
      </c>
      <c r="V90" s="36" t="str">
        <f t="shared" si="11"/>
        <v>cenG-21</v>
      </c>
      <c r="W90" s="36" t="str">
        <f t="shared" si="12"/>
        <v>cen-104</v>
      </c>
      <c r="X90" s="37" t="str">
        <f t="shared" si="13"/>
        <v/>
      </c>
      <c r="Y90" s="36" t="str">
        <f t="shared" si="14"/>
        <v/>
      </c>
      <c r="Z90" s="33" t="s">
        <v>2182</v>
      </c>
      <c r="AA90" s="65" t="s">
        <v>1961</v>
      </c>
      <c r="AB90" s="65" t="s">
        <v>2183</v>
      </c>
      <c r="AC90" s="5" t="str">
        <f>VLOOKUP(B90,label!A:G,6,FALSE)</f>
        <v>textItemType</v>
      </c>
      <c r="AD90" s="65" t="s">
        <v>1938</v>
      </c>
      <c r="AE90" s="5" t="str">
        <f>VLOOKUP(B90,label!A:G,5,FALSE)</f>
        <v>documentLevelChargeReason</v>
      </c>
    </row>
    <row r="91" spans="1:31" ht="19" customHeight="1">
      <c r="A91" s="5">
        <v>91</v>
      </c>
      <c r="B91" s="5" t="s">
        <v>3683</v>
      </c>
      <c r="C91" s="5">
        <f>VLOOKUP(B91,label!A:G,3,FALSE)</f>
        <v>4</v>
      </c>
      <c r="D91" s="5" t="str">
        <f>VLOOKUP(B91,label!A:E,4,FALSE)</f>
        <v>cen</v>
      </c>
      <c r="E91" s="45" t="str">
        <f>VLOOKUP(B91,label!A:E,5,FALSE)</f>
        <v>documentLevelChargeReasonCode</v>
      </c>
      <c r="F91" s="38" t="s">
        <v>4449</v>
      </c>
      <c r="G91" s="33" t="s">
        <v>2184</v>
      </c>
      <c r="H91" s="88" t="str">
        <f>VLOOKUP(G91,'EN mapping'!B:D,3,FALSE)</f>
        <v>0..1</v>
      </c>
      <c r="U91" s="37" t="str">
        <f t="shared" si="10"/>
        <v>corG-4</v>
      </c>
      <c r="V91" s="36" t="str">
        <f t="shared" si="11"/>
        <v>cenG-21</v>
      </c>
      <c r="W91" s="36" t="str">
        <f t="shared" si="12"/>
        <v>cen-105</v>
      </c>
      <c r="X91" s="37" t="str">
        <f t="shared" si="13"/>
        <v/>
      </c>
      <c r="Y91" s="36" t="str">
        <f t="shared" si="14"/>
        <v/>
      </c>
      <c r="Z91" s="33" t="s">
        <v>2184</v>
      </c>
      <c r="AA91" s="65" t="s">
        <v>1961</v>
      </c>
      <c r="AB91" s="65" t="s">
        <v>2185</v>
      </c>
      <c r="AC91" s="5" t="str">
        <f>VLOOKUP(B91,label!A:G,6,FALSE)</f>
        <v>codeItemType</v>
      </c>
      <c r="AD91" s="65" t="s">
        <v>1924</v>
      </c>
      <c r="AE91" s="5" t="str">
        <f>VLOOKUP(B91,label!A:G,5,FALSE)</f>
        <v>documentLevelChargeReasonCode</v>
      </c>
    </row>
    <row r="92" spans="1:31" ht="19" customHeight="1">
      <c r="A92" s="5">
        <v>92</v>
      </c>
      <c r="B92" s="5" t="s">
        <v>3652</v>
      </c>
      <c r="C92" s="72">
        <f>VLOOKUP(B92,label!A:G,3,FALSE)</f>
        <v>3</v>
      </c>
      <c r="D92" s="72" t="str">
        <f>VLOOKUP(B92,label!A:E,4,FALSE)</f>
        <v>cen</v>
      </c>
      <c r="E92" s="49" t="str">
        <f>VLOOKUP(B92,label!A:E,5,FALSE)</f>
        <v>documentTotals</v>
      </c>
      <c r="F92" s="38" t="s">
        <v>4450</v>
      </c>
      <c r="G92" s="68" t="s">
        <v>2186</v>
      </c>
      <c r="H92" s="88" t="str">
        <f>VLOOKUP(G92,'EN mapping'!B:D,3,FALSE)</f>
        <v>1..1</v>
      </c>
      <c r="U92" s="37" t="str">
        <f>IF(2=C92,B92,IF(1&lt;C92,U108,""))</f>
        <v>corG-4</v>
      </c>
      <c r="V92" s="36" t="str">
        <f>IF(3=C92,B92,IF(2&lt;C92,V108,""))</f>
        <v>cenG-22</v>
      </c>
      <c r="W92" s="36" t="str">
        <f>IF(4=C92,B92,IF(3&lt;C92,W108,""))</f>
        <v/>
      </c>
      <c r="X92" s="37" t="str">
        <f>IF(5=C92,B92,IF(4&lt;C92,X108,""))</f>
        <v/>
      </c>
      <c r="Y92" s="36" t="str">
        <f>IF(6=C92,B92,IF(5&lt;C92,Y108,""))</f>
        <v/>
      </c>
      <c r="Z92" s="68" t="s">
        <v>2186</v>
      </c>
      <c r="AA92" s="65" t="s">
        <v>1916</v>
      </c>
      <c r="AB92" s="69" t="s">
        <v>2187</v>
      </c>
      <c r="AC92" s="5" t="str">
        <f>VLOOKUP(B92,label!A:G,6,FALSE)</f>
        <v/>
      </c>
      <c r="AD92" s="69"/>
      <c r="AE92" s="5" t="str">
        <f>VLOOKUP(B92,label!A:G,5,FALSE)</f>
        <v>documentTotals</v>
      </c>
    </row>
    <row r="93" spans="1:31" ht="19" customHeight="1">
      <c r="A93" s="5">
        <v>93</v>
      </c>
      <c r="B93" s="5" t="s">
        <v>4378</v>
      </c>
      <c r="C93" s="5">
        <f>VLOOKUP(B93,label!A:G,3,FALSE)</f>
        <v>4</v>
      </c>
      <c r="D93" s="5" t="str">
        <f>VLOOKUP(B93,label!A:E,4,FALSE)</f>
        <v>cen</v>
      </c>
      <c r="E93" s="45" t="str">
        <f>VLOOKUP(B93,label!A:E,5,FALSE)</f>
        <v>sumOfInvoiceLineNetAmount</v>
      </c>
      <c r="F93" s="38" t="s">
        <v>4451</v>
      </c>
      <c r="G93" s="33" t="s">
        <v>2188</v>
      </c>
      <c r="H93" s="88" t="str">
        <f>VLOOKUP(G93,'EN mapping'!B:D,3,FALSE)</f>
        <v>1..1</v>
      </c>
      <c r="U93" s="37" t="str">
        <f t="shared" ref="U93:U101" si="15">IF(2=C93,B93,IF(1&lt;C93,U92,""))</f>
        <v>corG-4</v>
      </c>
      <c r="V93" s="36" t="str">
        <f t="shared" ref="V93:V101" si="16">IF(3=C93,B93,IF(2&lt;C93,V92,""))</f>
        <v>cenG-22</v>
      </c>
      <c r="W93" s="36" t="str">
        <f t="shared" ref="W93:W101" si="17">IF(4=C93,B93,IF(3&lt;C93,W92,""))</f>
        <v>cen-106</v>
      </c>
      <c r="X93" s="37" t="str">
        <f t="shared" ref="X93:X101" si="18">IF(5=C93,B93,IF(4&lt;C93,X92,""))</f>
        <v/>
      </c>
      <c r="Y93" s="36" t="str">
        <f t="shared" ref="Y93:Y101" si="19">IF(6=C93,B93,IF(5&lt;C93,Y92,""))</f>
        <v/>
      </c>
      <c r="Z93" s="33" t="s">
        <v>2188</v>
      </c>
      <c r="AA93" s="65" t="s">
        <v>1961</v>
      </c>
      <c r="AB93" s="65" t="s">
        <v>3629</v>
      </c>
      <c r="AC93" s="5" t="str">
        <f>VLOOKUP(B93,label!A:G,6,FALSE)</f>
        <v>amountItemType</v>
      </c>
      <c r="AD93" s="65" t="s">
        <v>1699</v>
      </c>
      <c r="AE93" s="5" t="str">
        <f>VLOOKUP(B93,label!A:G,5,FALSE)</f>
        <v>sumOfInvoiceLineNetAmount</v>
      </c>
    </row>
    <row r="94" spans="1:31" ht="19" customHeight="1">
      <c r="A94" s="5">
        <v>94</v>
      </c>
      <c r="B94" s="5" t="s">
        <v>3684</v>
      </c>
      <c r="C94" s="5">
        <f>VLOOKUP(B94,label!A:G,3,FALSE)</f>
        <v>4</v>
      </c>
      <c r="D94" s="5" t="str">
        <f>VLOOKUP(B94,label!A:E,4,FALSE)</f>
        <v>cen</v>
      </c>
      <c r="E94" s="45" t="str">
        <f>VLOOKUP(B94,label!A:E,5,FALSE)</f>
        <v>sumOfAllowancesOnDocumentLevel</v>
      </c>
      <c r="F94" s="38" t="s">
        <v>4452</v>
      </c>
      <c r="G94" s="33" t="s">
        <v>2190</v>
      </c>
      <c r="H94" s="88" t="str">
        <f>VLOOKUP(G94,'EN mapping'!B:D,3,FALSE)</f>
        <v>0..1</v>
      </c>
      <c r="U94" s="37" t="str">
        <f t="shared" si="15"/>
        <v>corG-4</v>
      </c>
      <c r="V94" s="36" t="str">
        <f t="shared" si="16"/>
        <v>cenG-22</v>
      </c>
      <c r="W94" s="36" t="str">
        <f t="shared" si="17"/>
        <v>cen-107</v>
      </c>
      <c r="X94" s="37" t="str">
        <f t="shared" si="18"/>
        <v/>
      </c>
      <c r="Y94" s="36" t="str">
        <f t="shared" si="19"/>
        <v/>
      </c>
      <c r="Z94" s="33" t="s">
        <v>2190</v>
      </c>
      <c r="AA94" s="65" t="s">
        <v>1961</v>
      </c>
      <c r="AB94" s="65" t="s">
        <v>2191</v>
      </c>
      <c r="AC94" s="5" t="str">
        <f>VLOOKUP(B94,label!A:G,6,FALSE)</f>
        <v>amountItemType</v>
      </c>
      <c r="AD94" s="65" t="s">
        <v>1699</v>
      </c>
      <c r="AE94" s="5" t="str">
        <f>VLOOKUP(B94,label!A:G,5,FALSE)</f>
        <v>sumOfAllowancesOnDocumentLevel</v>
      </c>
    </row>
    <row r="95" spans="1:31" ht="19" customHeight="1">
      <c r="A95" s="5">
        <v>95</v>
      </c>
      <c r="B95" s="5" t="s">
        <v>3685</v>
      </c>
      <c r="C95" s="5">
        <f>VLOOKUP(B95,label!A:G,3,FALSE)</f>
        <v>4</v>
      </c>
      <c r="D95" s="5" t="str">
        <f>VLOOKUP(B95,label!A:E,4,FALSE)</f>
        <v>cen</v>
      </c>
      <c r="E95" s="45" t="str">
        <f>VLOOKUP(B95,label!A:E,5,FALSE)</f>
        <v>sumOfChargesOnDocumentLevel</v>
      </c>
      <c r="F95" s="38" t="s">
        <v>4453</v>
      </c>
      <c r="G95" s="33" t="s">
        <v>2192</v>
      </c>
      <c r="H95" s="88" t="str">
        <f>VLOOKUP(G95,'EN mapping'!B:D,3,FALSE)</f>
        <v>0..1</v>
      </c>
      <c r="U95" s="37" t="str">
        <f t="shared" si="15"/>
        <v>corG-4</v>
      </c>
      <c r="V95" s="36" t="str">
        <f t="shared" si="16"/>
        <v>cenG-22</v>
      </c>
      <c r="W95" s="36" t="str">
        <f t="shared" si="17"/>
        <v>cen-108</v>
      </c>
      <c r="X95" s="37" t="str">
        <f t="shared" si="18"/>
        <v/>
      </c>
      <c r="Y95" s="36" t="str">
        <f t="shared" si="19"/>
        <v/>
      </c>
      <c r="Z95" s="33" t="s">
        <v>2192</v>
      </c>
      <c r="AA95" s="65" t="s">
        <v>1961</v>
      </c>
      <c r="AB95" s="65" t="s">
        <v>2193</v>
      </c>
      <c r="AC95" s="5" t="str">
        <f>VLOOKUP(B95,label!A:G,6,FALSE)</f>
        <v>amountItemType</v>
      </c>
      <c r="AD95" s="65" t="s">
        <v>1699</v>
      </c>
      <c r="AE95" s="5" t="str">
        <f>VLOOKUP(B95,label!A:G,5,FALSE)</f>
        <v>sumOfChargesOnDocumentLevel</v>
      </c>
    </row>
    <row r="96" spans="1:31" ht="19" customHeight="1">
      <c r="A96" s="5">
        <v>96</v>
      </c>
      <c r="B96" s="5" t="s">
        <v>3686</v>
      </c>
      <c r="C96" s="5">
        <f>VLOOKUP(B96,label!A:G,3,FALSE)</f>
        <v>4</v>
      </c>
      <c r="D96" s="5" t="str">
        <f>VLOOKUP(B96,label!A:E,4,FALSE)</f>
        <v>cen</v>
      </c>
      <c r="E96" s="45" t="str">
        <f>VLOOKUP(B96,label!A:E,5,FALSE)</f>
        <v>invoiceTotalAmountWithoutVat</v>
      </c>
      <c r="F96" s="38" t="s">
        <v>4454</v>
      </c>
      <c r="G96" s="33" t="s">
        <v>2194</v>
      </c>
      <c r="H96" s="88" t="str">
        <f>VLOOKUP(G96,'EN mapping'!B:D,3,FALSE)</f>
        <v>1..1</v>
      </c>
      <c r="U96" s="37" t="str">
        <f t="shared" si="15"/>
        <v>corG-4</v>
      </c>
      <c r="V96" s="36" t="str">
        <f t="shared" si="16"/>
        <v>cenG-22</v>
      </c>
      <c r="W96" s="36" t="str">
        <f t="shared" si="17"/>
        <v>cen-109</v>
      </c>
      <c r="X96" s="37" t="str">
        <f t="shared" si="18"/>
        <v/>
      </c>
      <c r="Y96" s="36" t="str">
        <f t="shared" si="19"/>
        <v/>
      </c>
      <c r="Z96" s="33" t="s">
        <v>2194</v>
      </c>
      <c r="AA96" s="65" t="s">
        <v>1961</v>
      </c>
      <c r="AB96" s="65" t="s">
        <v>2195</v>
      </c>
      <c r="AC96" s="5" t="str">
        <f>VLOOKUP(B96,label!A:G,6,FALSE)</f>
        <v>amountItemType</v>
      </c>
      <c r="AD96" s="65" t="s">
        <v>1699</v>
      </c>
      <c r="AE96" s="5" t="str">
        <f>VLOOKUP(B96,label!A:G,5,FALSE)</f>
        <v>invoiceTotalAmountWithoutVat</v>
      </c>
    </row>
    <row r="97" spans="1:31" ht="19" customHeight="1">
      <c r="A97" s="5">
        <v>97</v>
      </c>
      <c r="B97" s="5" t="s">
        <v>3687</v>
      </c>
      <c r="C97" s="5">
        <f>VLOOKUP(B97,label!A:G,3,FALSE)</f>
        <v>4</v>
      </c>
      <c r="D97" s="5" t="str">
        <f>VLOOKUP(B97,label!A:E,4,FALSE)</f>
        <v>cen</v>
      </c>
      <c r="E97" s="45" t="str">
        <f>VLOOKUP(B97,label!A:E,5,FALSE)</f>
        <v>invoiceTotalVatAmountInAccountingCurrency</v>
      </c>
      <c r="F97" s="38" t="s">
        <v>4455</v>
      </c>
      <c r="G97" s="33" t="s">
        <v>4153</v>
      </c>
      <c r="H97" s="88" t="str">
        <f>VLOOKUP(G97,'EN mapping'!B:D,3,FALSE)</f>
        <v>0..1</v>
      </c>
      <c r="U97" s="37" t="str">
        <f t="shared" si="15"/>
        <v>corG-4</v>
      </c>
      <c r="V97" s="36" t="str">
        <f t="shared" si="16"/>
        <v>cenG-22</v>
      </c>
      <c r="W97" s="36" t="str">
        <f t="shared" si="17"/>
        <v>cen-111</v>
      </c>
      <c r="X97" s="37" t="str">
        <f t="shared" si="18"/>
        <v/>
      </c>
      <c r="Y97" s="36" t="str">
        <f t="shared" si="19"/>
        <v/>
      </c>
      <c r="Z97" s="33" t="s">
        <v>3527</v>
      </c>
      <c r="AA97" s="65" t="s">
        <v>1961</v>
      </c>
      <c r="AB97" s="65" t="s">
        <v>2198</v>
      </c>
      <c r="AC97" s="5" t="str">
        <f>VLOOKUP(B97,label!A:G,6,FALSE)</f>
        <v>amountItemType</v>
      </c>
      <c r="AD97" s="65" t="s">
        <v>1699</v>
      </c>
      <c r="AE97" s="5" t="str">
        <f>VLOOKUP(B97,label!A:G,5,FALSE)</f>
        <v>invoiceTotalVatAmountInAccountingCurrency</v>
      </c>
    </row>
    <row r="98" spans="1:31" ht="19" customHeight="1">
      <c r="A98" s="5">
        <v>98</v>
      </c>
      <c r="B98" s="5" t="s">
        <v>3688</v>
      </c>
      <c r="C98" s="5">
        <f>VLOOKUP(B98,label!A:G,3,FALSE)</f>
        <v>4</v>
      </c>
      <c r="D98" s="5" t="str">
        <f>VLOOKUP(B98,label!A:E,4,FALSE)</f>
        <v>cen</v>
      </c>
      <c r="E98" s="45" t="str">
        <f>VLOOKUP(B98,label!A:E,5,FALSE)</f>
        <v>invoiceTotalAmountWithVat</v>
      </c>
      <c r="F98" s="38" t="s">
        <v>4456</v>
      </c>
      <c r="G98" s="33" t="s">
        <v>2199</v>
      </c>
      <c r="H98" s="88" t="str">
        <f>VLOOKUP(G98,'EN mapping'!B:D,3,FALSE)</f>
        <v>1..1</v>
      </c>
      <c r="U98" s="37" t="str">
        <f t="shared" si="15"/>
        <v>corG-4</v>
      </c>
      <c r="V98" s="36" t="str">
        <f t="shared" si="16"/>
        <v>cenG-22</v>
      </c>
      <c r="W98" s="36" t="str">
        <f t="shared" si="17"/>
        <v>cen-112</v>
      </c>
      <c r="X98" s="37" t="str">
        <f t="shared" si="18"/>
        <v/>
      </c>
      <c r="Y98" s="36" t="str">
        <f t="shared" si="19"/>
        <v/>
      </c>
      <c r="Z98" s="33" t="s">
        <v>2199</v>
      </c>
      <c r="AA98" s="65" t="s">
        <v>1961</v>
      </c>
      <c r="AB98" s="65" t="s">
        <v>2200</v>
      </c>
      <c r="AC98" s="5" t="str">
        <f>VLOOKUP(B98,label!A:G,6,FALSE)</f>
        <v>amountItemType</v>
      </c>
      <c r="AD98" s="65" t="s">
        <v>1699</v>
      </c>
      <c r="AE98" s="5" t="str">
        <f>VLOOKUP(B98,label!A:G,5,FALSE)</f>
        <v>invoiceTotalAmountWithVat</v>
      </c>
    </row>
    <row r="99" spans="1:31" ht="19" customHeight="1">
      <c r="A99" s="5">
        <v>99</v>
      </c>
      <c r="B99" s="5" t="s">
        <v>3689</v>
      </c>
      <c r="C99" s="5">
        <f>VLOOKUP(B99,label!A:G,3,FALSE)</f>
        <v>4</v>
      </c>
      <c r="D99" s="5" t="str">
        <f>VLOOKUP(B99,label!A:E,4,FALSE)</f>
        <v>cen</v>
      </c>
      <c r="E99" s="45" t="str">
        <f>VLOOKUP(B99,label!A:E,5,FALSE)</f>
        <v>paidAmount</v>
      </c>
      <c r="F99" s="38" t="s">
        <v>4457</v>
      </c>
      <c r="G99" s="33" t="s">
        <v>2201</v>
      </c>
      <c r="H99" s="88" t="str">
        <f>VLOOKUP(G99,'EN mapping'!B:D,3,FALSE)</f>
        <v>0..1</v>
      </c>
      <c r="U99" s="37" t="str">
        <f t="shared" si="15"/>
        <v>corG-4</v>
      </c>
      <c r="V99" s="36" t="str">
        <f t="shared" si="16"/>
        <v>cenG-22</v>
      </c>
      <c r="W99" s="36" t="str">
        <f t="shared" si="17"/>
        <v>cen-113</v>
      </c>
      <c r="X99" s="37" t="str">
        <f t="shared" si="18"/>
        <v/>
      </c>
      <c r="Y99" s="36" t="str">
        <f t="shared" si="19"/>
        <v/>
      </c>
      <c r="Z99" s="33" t="s">
        <v>2201</v>
      </c>
      <c r="AA99" s="65" t="s">
        <v>1961</v>
      </c>
      <c r="AB99" s="65" t="s">
        <v>2202</v>
      </c>
      <c r="AC99" s="5" t="str">
        <f>VLOOKUP(B99,label!A:G,6,FALSE)</f>
        <v>amountItemType</v>
      </c>
      <c r="AD99" s="65" t="s">
        <v>1699</v>
      </c>
      <c r="AE99" s="5" t="str">
        <f>VLOOKUP(B99,label!A:G,5,FALSE)</f>
        <v>paidAmount</v>
      </c>
    </row>
    <row r="100" spans="1:31" ht="19" customHeight="1">
      <c r="A100" s="5">
        <v>100</v>
      </c>
      <c r="B100" s="5" t="s">
        <v>3690</v>
      </c>
      <c r="C100" s="5">
        <f>VLOOKUP(B100,label!A:G,3,FALSE)</f>
        <v>4</v>
      </c>
      <c r="D100" s="5" t="str">
        <f>VLOOKUP(B100,label!A:E,4,FALSE)</f>
        <v>cen</v>
      </c>
      <c r="E100" s="45" t="str">
        <f>VLOOKUP(B100,label!A:E,5,FALSE)</f>
        <v>roundingAmount</v>
      </c>
      <c r="F100" s="38" t="s">
        <v>4458</v>
      </c>
      <c r="G100" s="33" t="s">
        <v>2203</v>
      </c>
      <c r="H100" s="88" t="str">
        <f>VLOOKUP(G100,'EN mapping'!B:D,3,FALSE)</f>
        <v>0..1</v>
      </c>
      <c r="U100" s="37" t="str">
        <f t="shared" si="15"/>
        <v>corG-4</v>
      </c>
      <c r="V100" s="36" t="str">
        <f t="shared" si="16"/>
        <v>cenG-22</v>
      </c>
      <c r="W100" s="36" t="str">
        <f t="shared" si="17"/>
        <v>cen-114</v>
      </c>
      <c r="X100" s="37" t="str">
        <f t="shared" si="18"/>
        <v/>
      </c>
      <c r="Y100" s="36" t="str">
        <f t="shared" si="19"/>
        <v/>
      </c>
      <c r="Z100" s="33" t="s">
        <v>2203</v>
      </c>
      <c r="AA100" s="65" t="s">
        <v>1961</v>
      </c>
      <c r="AB100" s="65" t="s">
        <v>2204</v>
      </c>
      <c r="AC100" s="5" t="str">
        <f>VLOOKUP(B100,label!A:G,6,FALSE)</f>
        <v>amountItemType</v>
      </c>
      <c r="AD100" s="65" t="s">
        <v>1699</v>
      </c>
      <c r="AE100" s="5" t="str">
        <f>VLOOKUP(B100,label!A:G,5,FALSE)</f>
        <v>roundingAmount</v>
      </c>
    </row>
    <row r="101" spans="1:31" ht="19" customHeight="1">
      <c r="A101" s="5">
        <v>101</v>
      </c>
      <c r="B101" s="5" t="s">
        <v>3691</v>
      </c>
      <c r="C101" s="5">
        <f>VLOOKUP(B101,label!A:G,3,FALSE)</f>
        <v>4</v>
      </c>
      <c r="D101" s="5" t="str">
        <f>VLOOKUP(B101,label!A:E,4,FALSE)</f>
        <v>cen</v>
      </c>
      <c r="E101" s="45" t="str">
        <f>VLOOKUP(B101,label!A:E,5,FALSE)</f>
        <v>amountDueForPayment</v>
      </c>
      <c r="F101" s="38" t="s">
        <v>4459</v>
      </c>
      <c r="G101" s="33" t="s">
        <v>2205</v>
      </c>
      <c r="H101" s="88" t="str">
        <f>VLOOKUP(G101,'EN mapping'!B:D,3,FALSE)</f>
        <v>1..1</v>
      </c>
      <c r="U101" s="37" t="str">
        <f t="shared" si="15"/>
        <v>corG-4</v>
      </c>
      <c r="V101" s="36" t="str">
        <f t="shared" si="16"/>
        <v>cenG-22</v>
      </c>
      <c r="W101" s="36" t="str">
        <f t="shared" si="17"/>
        <v>cen-115</v>
      </c>
      <c r="X101" s="37" t="str">
        <f t="shared" si="18"/>
        <v/>
      </c>
      <c r="Y101" s="36" t="str">
        <f t="shared" si="19"/>
        <v/>
      </c>
      <c r="Z101" s="33" t="s">
        <v>2205</v>
      </c>
      <c r="AA101" s="65" t="s">
        <v>1961</v>
      </c>
      <c r="AB101" s="65" t="s">
        <v>2206</v>
      </c>
      <c r="AC101" s="5" t="str">
        <f>VLOOKUP(B101,label!A:G,6,FALSE)</f>
        <v>amountItemType</v>
      </c>
      <c r="AD101" s="65" t="s">
        <v>1699</v>
      </c>
      <c r="AE101" s="5" t="str">
        <f>VLOOKUP(B101,label!A:G,5,FALSE)</f>
        <v>amountDueForPayment</v>
      </c>
    </row>
    <row r="102" spans="1:31" ht="19" customHeight="1">
      <c r="A102" s="5">
        <v>102</v>
      </c>
      <c r="B102" s="5" t="s">
        <v>3653</v>
      </c>
      <c r="C102" s="72">
        <f>VLOOKUP(B102,label!A:G,3,FALSE)</f>
        <v>3</v>
      </c>
      <c r="D102" s="72" t="str">
        <f>VLOOKUP(B102,label!A:E,4,FALSE)</f>
        <v>cen</v>
      </c>
      <c r="E102" s="49" t="str">
        <f>VLOOKUP(B102,label!A:E,5,FALSE)</f>
        <v>vatBreakdown</v>
      </c>
      <c r="F102" s="38" t="s">
        <v>4460</v>
      </c>
      <c r="G102" s="68" t="s">
        <v>2207</v>
      </c>
      <c r="H102" s="88" t="str">
        <f>VLOOKUP(G102,'EN mapping'!B:D,3,FALSE)</f>
        <v>1..n</v>
      </c>
      <c r="U102" s="37" t="str">
        <f>IF(2=C102,B102,IF(1&lt;C102,U91,""))</f>
        <v>corG-4</v>
      </c>
      <c r="V102" s="36" t="str">
        <f>IF(3=C102,B102,IF(2&lt;C102,V91,""))</f>
        <v>cenG-23</v>
      </c>
      <c r="W102" s="36" t="str">
        <f>IF(4=C102,B102,IF(3&lt;C102,W91,""))</f>
        <v/>
      </c>
      <c r="X102" s="37" t="str">
        <f>IF(5=C102,B102,IF(4&lt;C102,X91,""))</f>
        <v/>
      </c>
      <c r="Y102" s="36" t="str">
        <f>IF(6=C102,B102,IF(5&lt;C102,Y91,""))</f>
        <v/>
      </c>
      <c r="Z102" s="68" t="s">
        <v>2207</v>
      </c>
      <c r="AA102" s="65" t="s">
        <v>1916</v>
      </c>
      <c r="AB102" s="69" t="s">
        <v>2209</v>
      </c>
      <c r="AC102" s="5" t="str">
        <f>VLOOKUP(B102,label!A:G,6,FALSE)</f>
        <v/>
      </c>
      <c r="AD102" s="69"/>
      <c r="AE102" s="5" t="str">
        <f>VLOOKUP(B102,label!A:G,5,FALSE)</f>
        <v>vatBreakdown</v>
      </c>
    </row>
    <row r="103" spans="1:31" ht="19" customHeight="1">
      <c r="A103" s="5">
        <v>103</v>
      </c>
      <c r="B103" s="5" t="s">
        <v>4360</v>
      </c>
      <c r="C103" s="5">
        <f>VLOOKUP(B103,label!A:G,3,FALSE)</f>
        <v>4</v>
      </c>
      <c r="D103" s="5" t="str">
        <f>VLOOKUP(B103,label!A:E,4,FALSE)</f>
        <v>cen</v>
      </c>
      <c r="E103" s="45" t="str">
        <f>VLOOKUP(B103,label!A:E,5,FALSE)</f>
        <v>vatCategoryTaxableAmount</v>
      </c>
      <c r="F103" s="38" t="s">
        <v>4461</v>
      </c>
      <c r="G103" s="67" t="s">
        <v>2210</v>
      </c>
      <c r="H103" s="88" t="str">
        <f>VLOOKUP(G103,'EN mapping'!B:D,3,FALSE)</f>
        <v>1..1</v>
      </c>
      <c r="U103" s="37" t="str">
        <f t="shared" ref="U103:U108" si="20">IF(2=C103,B103,IF(1&lt;C103,U102,""))</f>
        <v>corG-4</v>
      </c>
      <c r="V103" s="36" t="str">
        <f t="shared" ref="V103:V108" si="21">IF(3=C103,B103,IF(2&lt;C103,V102,""))</f>
        <v>cenG-23</v>
      </c>
      <c r="W103" s="36" t="str">
        <f t="shared" ref="W103:W108" si="22">IF(4=C103,B103,IF(3&lt;C103,W102,""))</f>
        <v>cen-116</v>
      </c>
      <c r="X103" s="37" t="str">
        <f t="shared" ref="X103:X108" si="23">IF(5=C103,B103,IF(4&lt;C103,X102,""))</f>
        <v/>
      </c>
      <c r="Y103" s="36" t="str">
        <f t="shared" ref="Y103:Y108" si="24">IF(6=C103,B103,IF(5&lt;C103,Y102,""))</f>
        <v/>
      </c>
      <c r="Z103" s="67" t="s">
        <v>2210</v>
      </c>
      <c r="AA103" s="80" t="s">
        <v>1961</v>
      </c>
      <c r="AB103" s="80" t="s">
        <v>4174</v>
      </c>
      <c r="AC103" s="5" t="str">
        <f>VLOOKUP(B103,label!A:G,6,FALSE)</f>
        <v>amountItemType</v>
      </c>
      <c r="AD103" s="69" t="s">
        <v>4370</v>
      </c>
      <c r="AE103" s="5" t="str">
        <f>VLOOKUP(B103,label!A:G,5,FALSE)</f>
        <v>vatCategoryTaxableAmount</v>
      </c>
    </row>
    <row r="104" spans="1:31" ht="19" customHeight="1">
      <c r="A104" s="5">
        <v>104</v>
      </c>
      <c r="B104" s="5" t="s">
        <v>4361</v>
      </c>
      <c r="C104" s="5">
        <f>VLOOKUP(B104,label!A:G,3,FALSE)</f>
        <v>4</v>
      </c>
      <c r="D104" s="5" t="str">
        <f>VLOOKUP(B104,label!A:E,4,FALSE)</f>
        <v>cen</v>
      </c>
      <c r="E104" s="45" t="str">
        <f>VLOOKUP(B104,label!A:E,5,FALSE)</f>
        <v>vatCategoryTaxAmount</v>
      </c>
      <c r="F104" s="38" t="s">
        <v>4462</v>
      </c>
      <c r="G104" s="81" t="s">
        <v>2212</v>
      </c>
      <c r="H104" s="88" t="str">
        <f>VLOOKUP(G104,'EN mapping'!B:D,3,FALSE)</f>
        <v>1..1</v>
      </c>
      <c r="U104" s="37" t="str">
        <f t="shared" si="20"/>
        <v>corG-4</v>
      </c>
      <c r="V104" s="36" t="str">
        <f t="shared" si="21"/>
        <v>cenG-23</v>
      </c>
      <c r="W104" s="36" t="str">
        <f t="shared" si="22"/>
        <v>cen-117</v>
      </c>
      <c r="X104" s="37" t="str">
        <f t="shared" si="23"/>
        <v/>
      </c>
      <c r="Y104" s="36" t="str">
        <f t="shared" si="24"/>
        <v/>
      </c>
      <c r="Z104" s="81" t="s">
        <v>2212</v>
      </c>
      <c r="AA104" s="80" t="s">
        <v>1961</v>
      </c>
      <c r="AB104" s="80" t="s">
        <v>4178</v>
      </c>
      <c r="AC104" s="5" t="str">
        <f>VLOOKUP(B104,label!A:G,6,FALSE)</f>
        <v>amountItemType</v>
      </c>
      <c r="AD104" s="69" t="s">
        <v>4370</v>
      </c>
      <c r="AE104" s="5" t="str">
        <f>VLOOKUP(B104,label!A:G,5,FALSE)</f>
        <v>vatCategoryTaxAmount</v>
      </c>
    </row>
    <row r="105" spans="1:31" ht="19" customHeight="1">
      <c r="A105" s="5">
        <v>105</v>
      </c>
      <c r="B105" s="5" t="s">
        <v>4362</v>
      </c>
      <c r="C105" s="5">
        <f>VLOOKUP(B105,label!A:G,3,FALSE)</f>
        <v>4</v>
      </c>
      <c r="D105" s="5" t="str">
        <f>VLOOKUP(B105,label!A:E,4,FALSE)</f>
        <v>cen</v>
      </c>
      <c r="E105" s="45" t="str">
        <f>VLOOKUP(B105,label!A:E,5,FALSE)</f>
        <v>vatCategoryCode</v>
      </c>
      <c r="F105" s="38" t="s">
        <v>4463</v>
      </c>
      <c r="G105" s="81" t="s">
        <v>2214</v>
      </c>
      <c r="H105" s="88" t="str">
        <f>VLOOKUP(G105,'EN mapping'!B:D,3,FALSE)</f>
        <v>1..1</v>
      </c>
      <c r="U105" s="37" t="str">
        <f t="shared" si="20"/>
        <v>corG-4</v>
      </c>
      <c r="V105" s="36" t="str">
        <f t="shared" si="21"/>
        <v>cenG-23</v>
      </c>
      <c r="W105" s="36" t="str">
        <f t="shared" si="22"/>
        <v>cen-118</v>
      </c>
      <c r="X105" s="37" t="str">
        <f t="shared" si="23"/>
        <v/>
      </c>
      <c r="Y105" s="36" t="str">
        <f t="shared" si="24"/>
        <v/>
      </c>
      <c r="Z105" s="81" t="s">
        <v>4182</v>
      </c>
      <c r="AA105" s="80" t="s">
        <v>1961</v>
      </c>
      <c r="AB105" s="80" t="s">
        <v>4183</v>
      </c>
      <c r="AC105" s="5" t="str">
        <f>VLOOKUP(B105,label!A:G,6,FALSE)</f>
        <v>codeItemType</v>
      </c>
      <c r="AD105" s="69" t="s">
        <v>2335</v>
      </c>
      <c r="AE105" s="5" t="str">
        <f>VLOOKUP(B105,label!A:G,5,FALSE)</f>
        <v>vatCategoryCode</v>
      </c>
    </row>
    <row r="106" spans="1:31" ht="19" customHeight="1">
      <c r="A106" s="5">
        <v>106</v>
      </c>
      <c r="B106" s="5" t="s">
        <v>4363</v>
      </c>
      <c r="C106" s="5">
        <f>VLOOKUP(B106,label!A:G,3,FALSE)</f>
        <v>4</v>
      </c>
      <c r="D106" s="5" t="str">
        <f>VLOOKUP(B106,label!A:E,4,FALSE)</f>
        <v>cen</v>
      </c>
      <c r="E106" s="45" t="str">
        <f>VLOOKUP(B106,label!A:E,5,FALSE)</f>
        <v>vatCategoryRate</v>
      </c>
      <c r="F106" s="38" t="s">
        <v>4464</v>
      </c>
      <c r="G106" s="81" t="s">
        <v>2216</v>
      </c>
      <c r="H106" s="88" t="str">
        <f>VLOOKUP(G106,'EN mapping'!B:D,3,FALSE)</f>
        <v>0..1</v>
      </c>
      <c r="U106" s="37" t="str">
        <f t="shared" si="20"/>
        <v>corG-4</v>
      </c>
      <c r="V106" s="36" t="str">
        <f t="shared" si="21"/>
        <v>cenG-23</v>
      </c>
      <c r="W106" s="36" t="str">
        <f t="shared" si="22"/>
        <v>cen-119</v>
      </c>
      <c r="X106" s="37" t="str">
        <f t="shared" si="23"/>
        <v/>
      </c>
      <c r="Y106" s="36" t="str">
        <f t="shared" si="24"/>
        <v/>
      </c>
      <c r="Z106" s="81" t="s">
        <v>4187</v>
      </c>
      <c r="AA106" s="80" t="s">
        <v>1961</v>
      </c>
      <c r="AB106" s="80" t="s">
        <v>4188</v>
      </c>
      <c r="AC106" s="5" t="str">
        <f>VLOOKUP(B106,label!A:G,6,FALSE)</f>
        <v>percentageItemType</v>
      </c>
      <c r="AD106" s="69" t="s">
        <v>4371</v>
      </c>
      <c r="AE106" s="5" t="str">
        <f>VLOOKUP(B106,label!A:G,5,FALSE)</f>
        <v>vatCategoryRate</v>
      </c>
    </row>
    <row r="107" spans="1:31" ht="19" customHeight="1">
      <c r="A107" s="5">
        <v>107</v>
      </c>
      <c r="B107" s="5" t="s">
        <v>3692</v>
      </c>
      <c r="C107" s="5">
        <f>VLOOKUP(B107,label!A:G,3,FALSE)</f>
        <v>4</v>
      </c>
      <c r="D107" s="5" t="str">
        <f>VLOOKUP(B107,label!A:E,4,FALSE)</f>
        <v>cen</v>
      </c>
      <c r="E107" s="45" t="str">
        <f>VLOOKUP(B107,label!A:E,5,FALSE)</f>
        <v>vatExemptionReasonText</v>
      </c>
      <c r="F107" s="38" t="s">
        <v>4465</v>
      </c>
      <c r="G107" s="33" t="s">
        <v>2218</v>
      </c>
      <c r="H107" s="88" t="str">
        <f>VLOOKUP(G107,'EN mapping'!B:D,3,FALSE)</f>
        <v>0..1</v>
      </c>
      <c r="U107" s="37" t="str">
        <f t="shared" si="20"/>
        <v>corG-4</v>
      </c>
      <c r="V107" s="36" t="str">
        <f t="shared" si="21"/>
        <v>cenG-23</v>
      </c>
      <c r="W107" s="36" t="str">
        <f t="shared" si="22"/>
        <v>cen-120</v>
      </c>
      <c r="X107" s="37" t="str">
        <f t="shared" si="23"/>
        <v/>
      </c>
      <c r="Y107" s="36" t="str">
        <f t="shared" si="24"/>
        <v/>
      </c>
      <c r="Z107" s="33" t="s">
        <v>2218</v>
      </c>
      <c r="AA107" s="65" t="s">
        <v>1961</v>
      </c>
      <c r="AB107" s="65" t="s">
        <v>2219</v>
      </c>
      <c r="AC107" s="5" t="str">
        <f>VLOOKUP(B107,label!A:G,6,FALSE)</f>
        <v>textItemType</v>
      </c>
      <c r="AD107" s="65" t="s">
        <v>1938</v>
      </c>
      <c r="AE107" s="5" t="str">
        <f>VLOOKUP(B107,label!A:G,5,FALSE)</f>
        <v>vatExemptionReasonText</v>
      </c>
    </row>
    <row r="108" spans="1:31" ht="19" customHeight="1">
      <c r="A108" s="5">
        <v>108</v>
      </c>
      <c r="B108" s="5" t="s">
        <v>3693</v>
      </c>
      <c r="C108" s="5">
        <f>VLOOKUP(B108,label!A:G,3,FALSE)</f>
        <v>4</v>
      </c>
      <c r="D108" s="5" t="str">
        <f>VLOOKUP(B108,label!A:E,4,FALSE)</f>
        <v>cen</v>
      </c>
      <c r="E108" s="45" t="str">
        <f>VLOOKUP(B108,label!A:E,5,FALSE)</f>
        <v>vatExemptionReasonCode</v>
      </c>
      <c r="F108" s="38" t="s">
        <v>4466</v>
      </c>
      <c r="G108" s="33" t="s">
        <v>2220</v>
      </c>
      <c r="H108" s="88" t="str">
        <f>VLOOKUP(G108,'EN mapping'!B:D,3,FALSE)</f>
        <v>0..1</v>
      </c>
      <c r="U108" s="37" t="str">
        <f t="shared" si="20"/>
        <v>corG-4</v>
      </c>
      <c r="V108" s="36" t="str">
        <f t="shared" si="21"/>
        <v>cenG-23</v>
      </c>
      <c r="W108" s="36" t="str">
        <f t="shared" si="22"/>
        <v>cen-121</v>
      </c>
      <c r="X108" s="37" t="str">
        <f t="shared" si="23"/>
        <v/>
      </c>
      <c r="Y108" s="36" t="str">
        <f t="shared" si="24"/>
        <v/>
      </c>
      <c r="Z108" s="33" t="s">
        <v>2220</v>
      </c>
      <c r="AA108" s="65" t="s">
        <v>1961</v>
      </c>
      <c r="AB108" s="65" t="s">
        <v>2221</v>
      </c>
      <c r="AC108" s="5" t="str">
        <f>VLOOKUP(B108,label!A:G,6,FALSE)</f>
        <v>codeItemType</v>
      </c>
      <c r="AD108" s="65" t="s">
        <v>1924</v>
      </c>
      <c r="AE108" s="5" t="str">
        <f>VLOOKUP(B108,label!A:G,5,FALSE)</f>
        <v>vatExemptionReasonCode</v>
      </c>
    </row>
    <row r="109" spans="1:31" ht="19" customHeight="1">
      <c r="A109" s="5">
        <v>109</v>
      </c>
      <c r="B109" s="40" t="s">
        <v>818</v>
      </c>
      <c r="C109" s="72">
        <f>VLOOKUP(B109,label!A:G,3,FALSE)</f>
        <v>3</v>
      </c>
      <c r="D109" s="72" t="str">
        <f>VLOOKUP(B109,label!A:E,4,FALSE)</f>
        <v>cor</v>
      </c>
      <c r="E109" s="49" t="str">
        <f>VLOOKUP(B109,label!A:E,5,FALSE)</f>
        <v>entryDetail</v>
      </c>
      <c r="F109" s="38" t="s">
        <v>4467</v>
      </c>
      <c r="G109" s="68" t="s">
        <v>2237</v>
      </c>
      <c r="H109" s="88" t="str">
        <f>VLOOKUP(G109,'EN mapping'!B:D,3,FALSE)</f>
        <v>1..n</v>
      </c>
      <c r="U109" s="37" t="str">
        <f>IF(2=C109,B109,IF(1&lt;C109,U101,""))</f>
        <v>corG-4</v>
      </c>
      <c r="V109" s="36" t="str">
        <f>IF(3=C109,B109,IF(2&lt;C109,V101,""))</f>
        <v>corG-5</v>
      </c>
      <c r="W109" s="36" t="str">
        <f>IF(4=C109,B109,IF(3&lt;C109,W101,""))</f>
        <v/>
      </c>
      <c r="X109" s="37" t="str">
        <f>IF(5=C109,B109,IF(4&lt;C109,X101,""))</f>
        <v/>
      </c>
      <c r="Y109" s="36" t="str">
        <f>IF(6=C109,B109,IF(5&lt;C109,Y101,""))</f>
        <v/>
      </c>
      <c r="Z109" s="68" t="s">
        <v>2237</v>
      </c>
      <c r="AA109" s="65" t="s">
        <v>1916</v>
      </c>
      <c r="AB109" s="69" t="s">
        <v>2238</v>
      </c>
      <c r="AC109" s="64" t="str">
        <f>VLOOKUP(B109,label!A:G,6,FALSE)</f>
        <v>_</v>
      </c>
      <c r="AD109" s="69"/>
      <c r="AE109" s="5" t="str">
        <f>VLOOKUP(B109,label!A:G,5,FALSE)</f>
        <v>entryDetail</v>
      </c>
    </row>
    <row r="110" spans="1:31" ht="19" customHeight="1">
      <c r="A110" s="5">
        <v>110</v>
      </c>
      <c r="B110" s="40" t="s">
        <v>3523</v>
      </c>
      <c r="C110" s="5">
        <f>VLOOKUP(B110,label!A:G,3,FALSE)</f>
        <v>4</v>
      </c>
      <c r="D110" s="5" t="str">
        <f>VLOOKUP(B110,label!A:E,4,FALSE)</f>
        <v>cor</v>
      </c>
      <c r="E110" s="45" t="str">
        <f>VLOOKUP(B110,label!A:E,5,FALSE)</f>
        <v>lineNumber</v>
      </c>
      <c r="F110" s="38" t="s">
        <v>4468</v>
      </c>
      <c r="G110" s="33" t="s">
        <v>2243</v>
      </c>
      <c r="H110" s="88" t="str">
        <f>VLOOKUP(G110,'EN mapping'!B:D,3,FALSE)</f>
        <v>0..1</v>
      </c>
      <c r="U110" s="37" t="str">
        <f t="shared" ref="U110:U141" si="25">IF(2=C110,B110,IF(1&lt;C110,U109,""))</f>
        <v>corG-4</v>
      </c>
      <c r="V110" s="36" t="str">
        <f t="shared" ref="V110:V141" si="26">IF(3=C110,B110,IF(2&lt;C110,V109,""))</f>
        <v>corG-5</v>
      </c>
      <c r="W110" s="36" t="str">
        <f t="shared" ref="W110:W141" si="27">IF(4=C110,B110,IF(3&lt;C110,W109,""))</f>
        <v>cor-21</v>
      </c>
      <c r="X110" s="37" t="str">
        <f t="shared" ref="X110:X141" si="28">IF(5=C110,B110,IF(4&lt;C110,X109,""))</f>
        <v/>
      </c>
      <c r="Y110" s="36" t="str">
        <f t="shared" ref="Y110:Y141" si="29">IF(6=C110,B110,IF(5&lt;C110,Y109,""))</f>
        <v/>
      </c>
      <c r="Z110" s="33" t="s">
        <v>2243</v>
      </c>
      <c r="AA110" s="65" t="s">
        <v>1961</v>
      </c>
      <c r="AB110" s="65" t="s">
        <v>2244</v>
      </c>
      <c r="AC110" s="5" t="str">
        <f>VLOOKUP(B110,label!A:G,6,FALSE)</f>
        <v>lineNumberItemType</v>
      </c>
      <c r="AD110" s="65" t="s">
        <v>1918</v>
      </c>
      <c r="AE110" s="5" t="str">
        <f>VLOOKUP(B110,label!A:G,5,FALSE)</f>
        <v>lineNumber</v>
      </c>
    </row>
    <row r="111" spans="1:31" ht="19" customHeight="1">
      <c r="A111" s="5">
        <v>111</v>
      </c>
      <c r="B111" s="40" t="s">
        <v>3522</v>
      </c>
      <c r="C111" s="5">
        <f>VLOOKUP(B111,label!A:G,3,FALSE)</f>
        <v>4</v>
      </c>
      <c r="D111" s="5" t="str">
        <f>VLOOKUP(B111,label!A:E,4,FALSE)</f>
        <v>cor</v>
      </c>
      <c r="E111" s="45" t="str">
        <f>VLOOKUP(B111,label!A:E,5,FALSE)</f>
        <v>lineNumberCounter</v>
      </c>
      <c r="F111" s="38" t="s">
        <v>4469</v>
      </c>
      <c r="G111" s="67" t="s">
        <v>2239</v>
      </c>
      <c r="H111" s="88" t="str">
        <f>VLOOKUP(G111,'EN mapping'!B:D,3,FALSE)</f>
        <v>1..1</v>
      </c>
      <c r="U111" s="37" t="str">
        <f t="shared" si="25"/>
        <v>corG-4</v>
      </c>
      <c r="V111" s="36" t="str">
        <f t="shared" si="26"/>
        <v>corG-5</v>
      </c>
      <c r="W111" s="36" t="str">
        <f t="shared" si="27"/>
        <v>cor-22</v>
      </c>
      <c r="X111" s="37" t="str">
        <f t="shared" si="28"/>
        <v/>
      </c>
      <c r="Y111" s="36" t="str">
        <f t="shared" si="29"/>
        <v/>
      </c>
      <c r="Z111" s="67" t="s">
        <v>2239</v>
      </c>
      <c r="AA111" s="65" t="s">
        <v>1961</v>
      </c>
      <c r="AB111" s="65" t="s">
        <v>2240</v>
      </c>
      <c r="AC111" s="5" t="str">
        <f>VLOOKUP(B111,label!A:G,6,FALSE)</f>
        <v>counterItemType</v>
      </c>
      <c r="AD111" s="65" t="s">
        <v>1918</v>
      </c>
      <c r="AE111" s="5" t="str">
        <f>VLOOKUP(B111,label!A:G,5,FALSE)</f>
        <v>lineNumberCounter</v>
      </c>
    </row>
    <row r="112" spans="1:31" ht="19" customHeight="1">
      <c r="A112" s="5">
        <v>112</v>
      </c>
      <c r="B112" s="66" t="s">
        <v>1283</v>
      </c>
      <c r="C112" s="5">
        <v>4</v>
      </c>
      <c r="D112" s="5" t="str">
        <f>VLOOKUP(B112,label!A:E,4,FALSE)</f>
        <v>cor</v>
      </c>
      <c r="E112" s="45" t="str">
        <f>VLOOKUP(B112,label!A:E,5,FALSE)</f>
        <v>accountMainID</v>
      </c>
      <c r="F112" s="38" t="s">
        <v>4539</v>
      </c>
      <c r="G112" s="33" t="s">
        <v>1953</v>
      </c>
      <c r="H112" s="88" t="str">
        <f>VLOOKUP(G112,'EN mapping'!B:D,3,FALSE)</f>
        <v>0..1</v>
      </c>
      <c r="U112" s="37" t="str">
        <f t="shared" si="25"/>
        <v>corG-4</v>
      </c>
      <c r="V112" s="36" t="str">
        <f t="shared" si="26"/>
        <v>corG-5</v>
      </c>
      <c r="W112" s="36" t="str">
        <f t="shared" si="27"/>
        <v>cor-23</v>
      </c>
      <c r="X112" s="37" t="str">
        <f t="shared" si="28"/>
        <v/>
      </c>
      <c r="Y112" s="36" t="str">
        <f t="shared" si="29"/>
        <v/>
      </c>
      <c r="Z112" s="33" t="s">
        <v>1953</v>
      </c>
      <c r="AA112" s="65" t="s">
        <v>1916</v>
      </c>
      <c r="AB112" s="65" t="s">
        <v>1954</v>
      </c>
      <c r="AC112" s="5" t="str">
        <f>VLOOKUP(B112,label!A:G,6,FALSE)</f>
        <v>accountMainIDItemType</v>
      </c>
      <c r="AD112" s="65" t="s">
        <v>1938</v>
      </c>
      <c r="AE112" s="5" t="str">
        <f>VLOOKUP(B112,label!A:G,5,FALSE)</f>
        <v>accountMainID</v>
      </c>
    </row>
    <row r="113" spans="1:31" ht="19" customHeight="1">
      <c r="A113" s="5">
        <v>113</v>
      </c>
      <c r="B113" s="82" t="s">
        <v>4373</v>
      </c>
      <c r="C113" s="5">
        <v>4</v>
      </c>
      <c r="D113" s="5" t="str">
        <f>VLOOKUP(B113,label!A:E,4,FALSE)</f>
        <v>cen</v>
      </c>
      <c r="E113" s="45" t="str">
        <f>VLOOKUP(B113,label!A:E,5,FALSE)</f>
        <v>invoiceLineNetAmount</v>
      </c>
      <c r="F113" s="38" t="s">
        <v>4470</v>
      </c>
      <c r="G113" s="33" t="s">
        <v>2251</v>
      </c>
      <c r="H113" s="88" t="str">
        <f>VLOOKUP(G113,'EN mapping'!B:D,3,FALSE)</f>
        <v>1..1</v>
      </c>
      <c r="U113" s="37" t="str">
        <f t="shared" si="25"/>
        <v>corG-4</v>
      </c>
      <c r="V113" s="36" t="str">
        <f t="shared" si="26"/>
        <v>corG-5</v>
      </c>
      <c r="W113" s="36" t="str">
        <f t="shared" si="27"/>
        <v>cen-131</v>
      </c>
      <c r="X113" s="37" t="str">
        <f t="shared" si="28"/>
        <v/>
      </c>
      <c r="Y113" s="36" t="str">
        <f t="shared" si="29"/>
        <v/>
      </c>
      <c r="Z113" s="33" t="s">
        <v>2251</v>
      </c>
      <c r="AA113" s="65"/>
      <c r="AB113" s="65" t="s">
        <v>2252</v>
      </c>
      <c r="AC113" s="5" t="str">
        <f>VLOOKUP(B113,label!A:G,6,FALSE)</f>
        <v>amountItemType</v>
      </c>
      <c r="AD113" s="65"/>
      <c r="AE113" s="5" t="str">
        <f>VLOOKUP(B113,label!A:G,5,FALSE)</f>
        <v>invoiceLineNetAmount</v>
      </c>
    </row>
    <row r="114" spans="1:31" ht="19" customHeight="1">
      <c r="A114" s="5">
        <v>114</v>
      </c>
      <c r="B114" s="82" t="s">
        <v>4374</v>
      </c>
      <c r="C114" s="5">
        <v>4</v>
      </c>
      <c r="D114" s="5" t="str">
        <f>VLOOKUP(B114,label!A:E,4,FALSE)</f>
        <v>cen</v>
      </c>
      <c r="E114" s="45" t="str">
        <f>VLOOKUP(B114,label!A:E,5,FALSE)</f>
        <v>invoiceLineAllowanceAmount</v>
      </c>
      <c r="F114" s="38" t="s">
        <v>4540</v>
      </c>
      <c r="G114" s="33" t="s">
        <v>2265</v>
      </c>
      <c r="H114" s="88" t="str">
        <f>VLOOKUP(G114,'EN mapping'!B:D,3,FALSE)</f>
        <v>1..1</v>
      </c>
      <c r="U114" s="37" t="str">
        <f t="shared" si="25"/>
        <v>corG-4</v>
      </c>
      <c r="V114" s="36" t="str">
        <f t="shared" si="26"/>
        <v>corG-5</v>
      </c>
      <c r="W114" s="36" t="str">
        <f t="shared" si="27"/>
        <v>cen-136</v>
      </c>
      <c r="X114" s="37" t="str">
        <f t="shared" si="28"/>
        <v/>
      </c>
      <c r="Y114" s="36" t="str">
        <f t="shared" si="29"/>
        <v/>
      </c>
      <c r="Z114" s="33" t="s">
        <v>2265</v>
      </c>
      <c r="AA114" s="65"/>
      <c r="AB114" s="65" t="s">
        <v>2266</v>
      </c>
      <c r="AD114" s="65"/>
    </row>
    <row r="115" spans="1:31" ht="19" customHeight="1">
      <c r="A115" s="5">
        <v>115</v>
      </c>
      <c r="B115" s="5" t="s">
        <v>4375</v>
      </c>
      <c r="C115" s="5">
        <v>4</v>
      </c>
      <c r="D115" s="5" t="str">
        <f>VLOOKUP(B115,label!A:E,4,FALSE)</f>
        <v>cen</v>
      </c>
      <c r="E115" s="45" t="str">
        <f>VLOOKUP(B115,label!A:E,5,FALSE)</f>
        <v>invoiceLineChargeAmount</v>
      </c>
      <c r="F115" s="38" t="s">
        <v>4541</v>
      </c>
      <c r="G115" s="33" t="s">
        <v>2277</v>
      </c>
      <c r="H115" s="88" t="str">
        <f>VLOOKUP(G115,'EN mapping'!B:D,3,FALSE)</f>
        <v>1..1</v>
      </c>
      <c r="U115" s="37" t="str">
        <f t="shared" si="25"/>
        <v>corG-4</v>
      </c>
      <c r="V115" s="36" t="str">
        <f t="shared" si="26"/>
        <v>corG-5</v>
      </c>
      <c r="W115" s="36" t="str">
        <f t="shared" si="27"/>
        <v>cen-141</v>
      </c>
      <c r="X115" s="37" t="str">
        <f t="shared" si="28"/>
        <v/>
      </c>
      <c r="Y115" s="36" t="str">
        <f t="shared" si="29"/>
        <v/>
      </c>
      <c r="Z115" s="33" t="s">
        <v>2277</v>
      </c>
      <c r="AA115" s="65" t="s">
        <v>1961</v>
      </c>
      <c r="AB115" s="65" t="s">
        <v>2278</v>
      </c>
      <c r="AC115" s="5" t="str">
        <f>VLOOKUP(B115,label!A:G,6,FALSE)</f>
        <v>amountItemType</v>
      </c>
      <c r="AD115" s="65" t="s">
        <v>1699</v>
      </c>
      <c r="AE115" s="5" t="str">
        <f>VLOOKUP(B115,label!A:G,5,FALSE)</f>
        <v>invoiceLineChargeAmount</v>
      </c>
    </row>
    <row r="116" spans="1:31" ht="19" customHeight="1">
      <c r="A116" s="5">
        <v>116</v>
      </c>
      <c r="B116" s="66" t="s">
        <v>1391</v>
      </c>
      <c r="C116" s="5">
        <f>VLOOKUP(B116,label!A:G,3,FALSE)</f>
        <v>4</v>
      </c>
      <c r="D116" s="5" t="str">
        <f>VLOOKUP(B116,label!A:E,4,FALSE)</f>
        <v>bus</v>
      </c>
      <c r="E116" s="53" t="str">
        <f>VLOOKUP(B116,label!A:E,5,FALSE)</f>
        <v>paymentMethod</v>
      </c>
      <c r="F116" s="38" t="s">
        <v>4483</v>
      </c>
      <c r="G116" s="33" t="s">
        <v>2126</v>
      </c>
      <c r="H116" s="88" t="str">
        <f>VLOOKUP(G116,'EN mapping'!B:D,3,FALSE)</f>
        <v>1..1</v>
      </c>
      <c r="U116" s="37" t="str">
        <f t="shared" si="25"/>
        <v>corG-4</v>
      </c>
      <c r="V116" s="36" t="str">
        <f t="shared" si="26"/>
        <v>corG-5</v>
      </c>
      <c r="W116" s="36" t="str">
        <f t="shared" si="27"/>
        <v>bus-135</v>
      </c>
      <c r="X116" s="37" t="str">
        <f t="shared" si="28"/>
        <v/>
      </c>
      <c r="Y116" s="36" t="str">
        <f t="shared" si="29"/>
        <v/>
      </c>
      <c r="Z116" s="33" t="s">
        <v>2126</v>
      </c>
      <c r="AA116" s="65" t="s">
        <v>1961</v>
      </c>
      <c r="AB116" s="65" t="s">
        <v>2127</v>
      </c>
      <c r="AC116" s="5" t="str">
        <f>VLOOKUP(B116,label!A:G,6,FALSE)</f>
        <v>paymentMethodItemType</v>
      </c>
      <c r="AD116" s="65" t="s">
        <v>1924</v>
      </c>
      <c r="AE116" s="5" t="str">
        <f>VLOOKUP(B116,label!A:G,5,FALSE)</f>
        <v>paymentMethod</v>
      </c>
    </row>
    <row r="117" spans="1:31" ht="19" customHeight="1">
      <c r="A117" s="5">
        <v>117</v>
      </c>
      <c r="B117" s="66" t="s">
        <v>1411</v>
      </c>
      <c r="C117" s="5">
        <f>VLOOKUP(B117,label!A:G,3,FALSE)</f>
        <v>4</v>
      </c>
      <c r="D117" s="5" t="str">
        <f>VLOOKUP(B117,label!A:E,4,FALSE)</f>
        <v>cor</v>
      </c>
      <c r="E117" s="45" t="str">
        <f>VLOOKUP(B117,label!A:E,5,FALSE)</f>
        <v>detailComment</v>
      </c>
      <c r="F117" s="38" t="s">
        <v>4484</v>
      </c>
      <c r="G117" s="33" t="s">
        <v>2241</v>
      </c>
      <c r="H117" s="88" t="str">
        <f>VLOOKUP(G117,'EN mapping'!B:D,3,FALSE)</f>
        <v>0..1</v>
      </c>
      <c r="U117" s="37" t="str">
        <f t="shared" si="25"/>
        <v>corG-4</v>
      </c>
      <c r="V117" s="36" t="str">
        <f t="shared" si="26"/>
        <v>corG-5</v>
      </c>
      <c r="W117" s="36" t="str">
        <f t="shared" si="27"/>
        <v>cor-85</v>
      </c>
      <c r="X117" s="37" t="str">
        <f t="shared" si="28"/>
        <v/>
      </c>
      <c r="Y117" s="36" t="str">
        <f t="shared" si="29"/>
        <v/>
      </c>
      <c r="Z117" s="33" t="s">
        <v>2241</v>
      </c>
      <c r="AA117" s="65" t="s">
        <v>1961</v>
      </c>
      <c r="AB117" s="65" t="s">
        <v>2242</v>
      </c>
      <c r="AC117" s="5" t="str">
        <f>VLOOKUP(B117,label!A:G,6,FALSE)</f>
        <v>detailCommentItemType</v>
      </c>
      <c r="AD117" s="65" t="s">
        <v>1938</v>
      </c>
      <c r="AE117" s="5" t="str">
        <f>VLOOKUP(B117,label!A:G,5,FALSE)</f>
        <v>detailComment</v>
      </c>
    </row>
    <row r="118" spans="1:31" ht="19" customHeight="1">
      <c r="A118" s="5">
        <v>118</v>
      </c>
      <c r="B118" s="66" t="s">
        <v>1415</v>
      </c>
      <c r="C118" s="5">
        <f>VLOOKUP(B118,label!A:G,3,FALSE)</f>
        <v>4</v>
      </c>
      <c r="D118" s="5" t="str">
        <f>VLOOKUP(B118,label!A:E,4,FALSE)</f>
        <v>cor</v>
      </c>
      <c r="E118" s="53" t="str">
        <f>VLOOKUP(B118,label!A:E,5,FALSE)</f>
        <v>shipReceivedDate</v>
      </c>
      <c r="F118" s="38" t="s">
        <v>4485</v>
      </c>
      <c r="G118" s="33" t="s">
        <v>2100</v>
      </c>
      <c r="H118" s="88" t="str">
        <f>VLOOKUP(G118,'EN mapping'!B:D,3,FALSE)</f>
        <v>0..1</v>
      </c>
      <c r="U118" s="37" t="str">
        <f t="shared" si="25"/>
        <v>corG-4</v>
      </c>
      <c r="V118" s="36" t="str">
        <f t="shared" si="26"/>
        <v>corG-5</v>
      </c>
      <c r="W118" s="36" t="str">
        <f t="shared" si="27"/>
        <v>cor-89</v>
      </c>
      <c r="X118" s="37" t="str">
        <f t="shared" si="28"/>
        <v/>
      </c>
      <c r="Y118" s="36" t="str">
        <f t="shared" si="29"/>
        <v/>
      </c>
      <c r="Z118" s="33" t="s">
        <v>2100</v>
      </c>
      <c r="AA118" s="65" t="s">
        <v>1961</v>
      </c>
      <c r="AB118" s="65" t="s">
        <v>2101</v>
      </c>
      <c r="AC118" s="5" t="str">
        <f>VLOOKUP(B118,label!A:G,6,FALSE)</f>
        <v>shipReceivedDateItemType</v>
      </c>
      <c r="AD118" s="65" t="s">
        <v>1921</v>
      </c>
      <c r="AE118" s="5" t="str">
        <f>VLOOKUP(B118,label!A:G,5,FALSE)</f>
        <v>shipReceivedDate</v>
      </c>
    </row>
    <row r="119" spans="1:31" ht="19" customHeight="1">
      <c r="A119" s="5">
        <v>119</v>
      </c>
      <c r="B119" s="66" t="s">
        <v>1416</v>
      </c>
      <c r="C119" s="5">
        <f>VLOOKUP(B119,label!A:G,3,FALSE)</f>
        <v>4</v>
      </c>
      <c r="D119" s="5" t="str">
        <f>VLOOKUP(B119,label!A:E,4,FALSE)</f>
        <v>cor</v>
      </c>
      <c r="E119" s="45" t="str">
        <f>VLOOKUP(B119,label!A:E,5,FALSE)</f>
        <v>maturityDate</v>
      </c>
      <c r="F119" s="38" t="s">
        <v>4486</v>
      </c>
      <c r="G119" s="67" t="s">
        <v>1935</v>
      </c>
      <c r="H119" s="88" t="str">
        <f>VLOOKUP(G119,'EN mapping'!B:D,3,FALSE)</f>
        <v>0..1</v>
      </c>
      <c r="U119" s="37" t="str">
        <f t="shared" si="25"/>
        <v>corG-4</v>
      </c>
      <c r="V119" s="36" t="str">
        <f t="shared" si="26"/>
        <v>corG-5</v>
      </c>
      <c r="W119" s="36" t="str">
        <f t="shared" si="27"/>
        <v>cor-90</v>
      </c>
      <c r="X119" s="37" t="str">
        <f t="shared" si="28"/>
        <v/>
      </c>
      <c r="Y119" s="36" t="str">
        <f t="shared" si="29"/>
        <v/>
      </c>
      <c r="Z119" s="67" t="s">
        <v>1935</v>
      </c>
      <c r="AA119" s="65" t="s">
        <v>1916</v>
      </c>
      <c r="AB119" s="65" t="s">
        <v>1936</v>
      </c>
      <c r="AC119" s="5" t="str">
        <f>VLOOKUP(B119,label!A:G,6,FALSE)</f>
        <v>maturityDateItemType</v>
      </c>
      <c r="AD119" s="65" t="s">
        <v>1921</v>
      </c>
      <c r="AE119" s="5" t="str">
        <f>VLOOKUP(B119,label!A:G,5,FALSE)</f>
        <v>maturityDate</v>
      </c>
    </row>
    <row r="120" spans="1:31" ht="19" customHeight="1">
      <c r="A120" s="5">
        <v>120</v>
      </c>
      <c r="B120" s="66" t="s">
        <v>1417</v>
      </c>
      <c r="C120" s="5">
        <f>VLOOKUP(B120,label!A:G,3,FALSE)</f>
        <v>4</v>
      </c>
      <c r="D120" s="5" t="str">
        <f>VLOOKUP(B120,label!A:E,4,FALSE)</f>
        <v>cor</v>
      </c>
      <c r="E120" s="45" t="str">
        <f>VLOOKUP(B120,label!A:E,5,FALSE)</f>
        <v>terms</v>
      </c>
      <c r="F120" s="38" t="s">
        <v>4487</v>
      </c>
      <c r="G120" s="33" t="s">
        <v>1955</v>
      </c>
      <c r="H120" s="88" t="str">
        <f>VLOOKUP(G120,'EN mapping'!B:D,3,FALSE)</f>
        <v>0..1</v>
      </c>
      <c r="U120" s="37" t="str">
        <f t="shared" si="25"/>
        <v>corG-4</v>
      </c>
      <c r="V120" s="36" t="str">
        <f t="shared" si="26"/>
        <v>corG-5</v>
      </c>
      <c r="W120" s="36" t="str">
        <f t="shared" si="27"/>
        <v>cor-91</v>
      </c>
      <c r="X120" s="37" t="str">
        <f t="shared" si="28"/>
        <v/>
      </c>
      <c r="Y120" s="36" t="str">
        <f t="shared" si="29"/>
        <v/>
      </c>
      <c r="Z120" s="33" t="s">
        <v>1955</v>
      </c>
      <c r="AA120" s="65" t="s">
        <v>1916</v>
      </c>
      <c r="AB120" s="65" t="s">
        <v>1956</v>
      </c>
      <c r="AC120" s="5" t="str">
        <f>VLOOKUP(B120,label!A:G,6,FALSE)</f>
        <v>termsItemType</v>
      </c>
      <c r="AD120" s="65" t="s">
        <v>1938</v>
      </c>
      <c r="AE120" s="5" t="str">
        <f>VLOOKUP(B120,label!A:G,5,FALSE)</f>
        <v>terms</v>
      </c>
    </row>
    <row r="121" spans="1:31" ht="19" customHeight="1">
      <c r="A121" s="5">
        <v>121</v>
      </c>
      <c r="B121" s="40" t="s">
        <v>834</v>
      </c>
      <c r="C121" s="73">
        <f>VLOOKUP(B121,label!A:G,3,FALSE)</f>
        <v>4</v>
      </c>
      <c r="D121" s="73" t="str">
        <f>VLOOKUP(B121,label!A:E,4,FALSE)</f>
        <v>bus</v>
      </c>
      <c r="E121" s="54" t="str">
        <f>VLOOKUP(B121,label!A:E,5,FALSE)</f>
        <v>measurable</v>
      </c>
      <c r="F121" s="38" t="s">
        <v>4488</v>
      </c>
      <c r="G121" s="68" t="s">
        <v>2287</v>
      </c>
      <c r="H121" s="88" t="str">
        <f>VLOOKUP(G121,'EN mapping'!B:D,3,FALSE)</f>
        <v>1..1</v>
      </c>
      <c r="S121" s="68" t="s">
        <v>2287</v>
      </c>
      <c r="U121" s="37" t="str">
        <f t="shared" si="25"/>
        <v>corG-4</v>
      </c>
      <c r="V121" s="36" t="str">
        <f t="shared" si="26"/>
        <v>corG-5</v>
      </c>
      <c r="W121" s="36" t="str">
        <f t="shared" si="27"/>
        <v>busG-21</v>
      </c>
      <c r="X121" s="37" t="str">
        <f t="shared" si="28"/>
        <v/>
      </c>
      <c r="Y121" s="36" t="str">
        <f t="shared" si="29"/>
        <v/>
      </c>
      <c r="Z121" s="68" t="s">
        <v>2287</v>
      </c>
      <c r="AA121" s="65" t="s">
        <v>1961</v>
      </c>
      <c r="AB121" s="69" t="s">
        <v>2288</v>
      </c>
      <c r="AC121" s="5" t="str">
        <f>VLOOKUP(B121,label!A:G,6,FALSE)</f>
        <v>_</v>
      </c>
      <c r="AD121" s="69"/>
      <c r="AE121" s="5" t="str">
        <f>VLOOKUP(B121,label!A:G,5,FALSE)</f>
        <v>measurable</v>
      </c>
    </row>
    <row r="122" spans="1:31" ht="19" customHeight="1">
      <c r="A122" s="5">
        <v>122</v>
      </c>
      <c r="B122" s="5" t="s">
        <v>3713</v>
      </c>
      <c r="C122" s="5">
        <f>VLOOKUP(B122,label!A:G,3,FALSE)</f>
        <v>6</v>
      </c>
      <c r="D122" s="5" t="str">
        <f>VLOOKUP(B122,label!A:E,4,FALSE)</f>
        <v>cen</v>
      </c>
      <c r="E122" s="46" t="str">
        <f>VLOOKUP(B122,label!A:E,5,FALSE)</f>
        <v>itemNetPrice</v>
      </c>
      <c r="F122" s="38" t="s">
        <v>4498</v>
      </c>
      <c r="G122" s="33" t="s">
        <v>2289</v>
      </c>
      <c r="H122" s="88" t="str">
        <f>VLOOKUP(G122,'EN mapping'!B:D,3,FALSE)</f>
        <v>1..1</v>
      </c>
      <c r="S122" s="33" t="s">
        <v>2289</v>
      </c>
      <c r="U122" s="37" t="str">
        <f t="shared" si="25"/>
        <v>corG-4</v>
      </c>
      <c r="V122" s="36" t="str">
        <f t="shared" si="26"/>
        <v>corG-5</v>
      </c>
      <c r="W122" s="36" t="str">
        <f t="shared" si="27"/>
        <v>busG-21</v>
      </c>
      <c r="X122" s="37" t="str">
        <f t="shared" si="28"/>
        <v/>
      </c>
      <c r="Y122" s="36" t="str">
        <f t="shared" si="29"/>
        <v>cen-146</v>
      </c>
      <c r="Z122" s="33" t="s">
        <v>2289</v>
      </c>
      <c r="AA122" s="65" t="s">
        <v>2000</v>
      </c>
      <c r="AB122" s="65" t="s">
        <v>2291</v>
      </c>
      <c r="AC122" s="5" t="str">
        <f>VLOOKUP(B122,label!A:G,6,FALSE)</f>
        <v>unitPriceAmountItemType</v>
      </c>
      <c r="AD122" s="65" t="s">
        <v>2290</v>
      </c>
      <c r="AE122" s="5" t="str">
        <f>VLOOKUP(B122,label!A:G,5,FALSE)</f>
        <v>itemNetPrice</v>
      </c>
    </row>
    <row r="123" spans="1:31" ht="19" customHeight="1">
      <c r="A123" s="5">
        <v>123</v>
      </c>
      <c r="B123" s="5" t="s">
        <v>3714</v>
      </c>
      <c r="C123" s="5">
        <f>VLOOKUP(B123,label!A:G,3,FALSE)</f>
        <v>6</v>
      </c>
      <c r="D123" s="5" t="str">
        <f>VLOOKUP(B123,label!A:E,4,FALSE)</f>
        <v>cen</v>
      </c>
      <c r="E123" s="46" t="str">
        <f>VLOOKUP(B123,label!A:E,5,FALSE)</f>
        <v>itemPriceDiscount</v>
      </c>
      <c r="F123" s="38" t="s">
        <v>4499</v>
      </c>
      <c r="G123" s="33" t="s">
        <v>2292</v>
      </c>
      <c r="H123" s="88" t="str">
        <f>VLOOKUP(G123,'EN mapping'!B:D,3,FALSE)</f>
        <v>0..1</v>
      </c>
      <c r="S123" s="33" t="s">
        <v>2292</v>
      </c>
      <c r="U123" s="37" t="str">
        <f t="shared" si="25"/>
        <v>corG-4</v>
      </c>
      <c r="V123" s="36" t="str">
        <f t="shared" si="26"/>
        <v>corG-5</v>
      </c>
      <c r="W123" s="36" t="str">
        <f t="shared" si="27"/>
        <v>busG-21</v>
      </c>
      <c r="X123" s="37" t="str">
        <f t="shared" si="28"/>
        <v/>
      </c>
      <c r="Y123" s="36" t="str">
        <f t="shared" si="29"/>
        <v>cen-147</v>
      </c>
      <c r="Z123" s="33" t="s">
        <v>2292</v>
      </c>
      <c r="AA123" s="65" t="s">
        <v>2000</v>
      </c>
      <c r="AB123" s="65" t="s">
        <v>2293</v>
      </c>
      <c r="AC123" s="5" t="str">
        <f>VLOOKUP(B123,label!A:G,6,FALSE)</f>
        <v>unitPriceAmountItemType</v>
      </c>
      <c r="AD123" s="65" t="s">
        <v>2290</v>
      </c>
      <c r="AE123" s="5" t="str">
        <f>VLOOKUP(B123,label!A:G,5,FALSE)</f>
        <v>itemPriceDiscount</v>
      </c>
    </row>
    <row r="124" spans="1:31" ht="19" customHeight="1">
      <c r="A124" s="5">
        <v>124</v>
      </c>
      <c r="B124" s="5" t="s">
        <v>3715</v>
      </c>
      <c r="C124" s="5">
        <f>VLOOKUP(B124,label!A:G,3,FALSE)</f>
        <v>6</v>
      </c>
      <c r="D124" s="5" t="str">
        <f>VLOOKUP(B124,label!A:E,4,FALSE)</f>
        <v>cen</v>
      </c>
      <c r="E124" s="46" t="str">
        <f>VLOOKUP(B124,label!A:E,5,FALSE)</f>
        <v>itemGrossPrice</v>
      </c>
      <c r="F124" s="38" t="s">
        <v>4500</v>
      </c>
      <c r="G124" s="33" t="s">
        <v>2294</v>
      </c>
      <c r="H124" s="88" t="str">
        <f>VLOOKUP(G124,'EN mapping'!B:D,3,FALSE)</f>
        <v>0..1</v>
      </c>
      <c r="S124" s="33" t="s">
        <v>2294</v>
      </c>
      <c r="U124" s="37" t="str">
        <f t="shared" si="25"/>
        <v>corG-4</v>
      </c>
      <c r="V124" s="36" t="str">
        <f t="shared" si="26"/>
        <v>corG-5</v>
      </c>
      <c r="W124" s="36" t="str">
        <f t="shared" si="27"/>
        <v>busG-21</v>
      </c>
      <c r="X124" s="37" t="str">
        <f t="shared" si="28"/>
        <v/>
      </c>
      <c r="Y124" s="36" t="str">
        <f t="shared" si="29"/>
        <v>cen-148</v>
      </c>
      <c r="Z124" s="33" t="s">
        <v>2294</v>
      </c>
      <c r="AA124" s="65" t="s">
        <v>2000</v>
      </c>
      <c r="AB124" s="65" t="s">
        <v>2295</v>
      </c>
      <c r="AC124" s="5" t="str">
        <f>VLOOKUP(B124,label!A:G,6,FALSE)</f>
        <v>unitPriceAmountItemType</v>
      </c>
      <c r="AD124" s="65" t="s">
        <v>2290</v>
      </c>
      <c r="AE124" s="5" t="str">
        <f>VLOOKUP(B124,label!A:G,5,FALSE)</f>
        <v>itemGrossPrice</v>
      </c>
    </row>
    <row r="125" spans="1:31" ht="19" customHeight="1">
      <c r="A125" s="5">
        <v>125</v>
      </c>
      <c r="B125" s="40" t="s">
        <v>1426</v>
      </c>
      <c r="C125" s="5">
        <f>VLOOKUP(B125,label!A:G,3,FALSE)</f>
        <v>5</v>
      </c>
      <c r="D125" s="5" t="str">
        <f>VLOOKUP(B125,label!A:E,4,FALSE)</f>
        <v>bus</v>
      </c>
      <c r="E125" s="46" t="str">
        <f>VLOOKUP(B125,label!A:E,5,FALSE)</f>
        <v>measurableQuantity</v>
      </c>
      <c r="F125" s="38" t="s">
        <v>4492</v>
      </c>
      <c r="G125" s="33" t="s">
        <v>2296</v>
      </c>
      <c r="H125" s="88" t="str">
        <f>VLOOKUP(G125,'EN mapping'!B:D,3,FALSE)</f>
        <v>0..1</v>
      </c>
      <c r="S125" s="33" t="s">
        <v>2296</v>
      </c>
      <c r="U125" s="37" t="str">
        <f t="shared" si="25"/>
        <v>corG-4</v>
      </c>
      <c r="V125" s="36" t="str">
        <f t="shared" si="26"/>
        <v>corG-5</v>
      </c>
      <c r="W125" s="36" t="str">
        <f t="shared" si="27"/>
        <v>busG-21</v>
      </c>
      <c r="X125" s="37" t="str">
        <f t="shared" si="28"/>
        <v>bus-144</v>
      </c>
      <c r="Y125" s="36" t="str">
        <f t="shared" si="29"/>
        <v/>
      </c>
      <c r="Z125" s="33" t="s">
        <v>2296</v>
      </c>
      <c r="AA125" s="65" t="s">
        <v>2000</v>
      </c>
      <c r="AB125" s="65" t="s">
        <v>2297</v>
      </c>
      <c r="AC125" s="5" t="str">
        <f>VLOOKUP(B125,label!A:G,6,FALSE)</f>
        <v>measurableQuantityItemType</v>
      </c>
      <c r="AD125" s="65" t="s">
        <v>2247</v>
      </c>
      <c r="AE125" s="5" t="str">
        <f>VLOOKUP(B125,label!A:G,5,FALSE)</f>
        <v>measurableQuantity</v>
      </c>
    </row>
    <row r="126" spans="1:31" ht="19" customHeight="1">
      <c r="A126" s="5">
        <v>126</v>
      </c>
      <c r="B126" s="5" t="s">
        <v>3515</v>
      </c>
      <c r="C126" s="5">
        <f>VLOOKUP(B126,label!A:G,3,FALSE)</f>
        <v>5</v>
      </c>
      <c r="D126" s="5" t="str">
        <f>VLOOKUP(B126,label!A:E,4,FALSE)</f>
        <v>bus</v>
      </c>
      <c r="E126" s="46" t="str">
        <f>VLOOKUP(B126,label!A:E,5,FALSE)</f>
        <v>measurableUnitOfMeasure</v>
      </c>
      <c r="F126" s="38" t="s">
        <v>4497</v>
      </c>
      <c r="G126" s="33" t="s">
        <v>2298</v>
      </c>
      <c r="H126" s="88" t="str">
        <f>VLOOKUP(G126,'EN mapping'!B:D,3,FALSE)</f>
        <v>0..1</v>
      </c>
      <c r="S126" s="33" t="s">
        <v>2298</v>
      </c>
      <c r="U126" s="37" t="str">
        <f t="shared" si="25"/>
        <v>corG-4</v>
      </c>
      <c r="V126" s="36" t="str">
        <f t="shared" si="26"/>
        <v>corG-5</v>
      </c>
      <c r="W126" s="36" t="str">
        <f t="shared" si="27"/>
        <v>busG-21</v>
      </c>
      <c r="X126" s="37" t="str">
        <f t="shared" si="28"/>
        <v>bus-146</v>
      </c>
      <c r="Y126" s="36" t="str">
        <f t="shared" si="29"/>
        <v/>
      </c>
      <c r="Z126" s="33" t="s">
        <v>2298</v>
      </c>
      <c r="AA126" s="65" t="s">
        <v>2000</v>
      </c>
      <c r="AB126" s="65" t="s">
        <v>2299</v>
      </c>
      <c r="AC126" s="5" t="str">
        <f>VLOOKUP(B126,label!A:G,6,FALSE)</f>
        <v>measurableUnitOfMeasureItemType</v>
      </c>
      <c r="AD126" s="65" t="s">
        <v>1924</v>
      </c>
      <c r="AE126" s="5" t="str">
        <f>VLOOKUP(B126,label!A:G,5,FALSE)</f>
        <v>measurableUnitOfMeasure</v>
      </c>
    </row>
    <row r="127" spans="1:31" ht="19" customHeight="1">
      <c r="A127" s="5">
        <v>127</v>
      </c>
      <c r="B127" s="40" t="s">
        <v>834</v>
      </c>
      <c r="C127" s="72">
        <f>VLOOKUP(B127,label!A:G,3,FALSE)</f>
        <v>4</v>
      </c>
      <c r="D127" s="72" t="str">
        <f>VLOOKUP(B127,label!A:E,4,FALSE)</f>
        <v>bus</v>
      </c>
      <c r="E127" s="55" t="str">
        <f>VLOOKUP(B127,label!A:E,5,FALSE)</f>
        <v>measurable</v>
      </c>
      <c r="F127" s="38" t="s">
        <v>4488</v>
      </c>
      <c r="G127" s="68" t="s">
        <v>2307</v>
      </c>
      <c r="H127" s="88" t="str">
        <f>VLOOKUP(G127,'EN mapping'!B:D,3,FALSE)</f>
        <v>1..1</v>
      </c>
      <c r="T127" s="68" t="s">
        <v>2307</v>
      </c>
      <c r="U127" s="37" t="str">
        <f t="shared" si="25"/>
        <v>corG-4</v>
      </c>
      <c r="V127" s="36" t="str">
        <f t="shared" si="26"/>
        <v>corG-5</v>
      </c>
      <c r="W127" s="36" t="str">
        <f t="shared" si="27"/>
        <v>busG-21</v>
      </c>
      <c r="X127" s="37" t="str">
        <f t="shared" si="28"/>
        <v/>
      </c>
      <c r="Y127" s="36" t="str">
        <f t="shared" si="29"/>
        <v/>
      </c>
      <c r="Z127" s="68" t="s">
        <v>2307</v>
      </c>
      <c r="AA127" s="65" t="s">
        <v>1961</v>
      </c>
      <c r="AB127" s="69" t="s">
        <v>2308</v>
      </c>
      <c r="AC127" s="5" t="str">
        <f>VLOOKUP(B127,label!A:G,6,FALSE)</f>
        <v>_</v>
      </c>
      <c r="AD127" s="69"/>
      <c r="AE127" s="5" t="str">
        <f>VLOOKUP(B127,label!A:G,5,FALSE)</f>
        <v>measurable</v>
      </c>
    </row>
    <row r="128" spans="1:31" ht="19" customHeight="1">
      <c r="A128" s="5">
        <v>128</v>
      </c>
      <c r="B128" s="66" t="s">
        <v>1425</v>
      </c>
      <c r="C128" s="5">
        <f>VLOOKUP(B128,label!A:G,3,FALSE)</f>
        <v>5</v>
      </c>
      <c r="D128" s="5" t="str">
        <f>VLOOKUP(B128,label!A:E,4,FALSE)</f>
        <v>bus</v>
      </c>
      <c r="E128" s="46" t="str">
        <f>VLOOKUP(B128,label!A:E,5,FALSE)</f>
        <v>measurableDescription</v>
      </c>
      <c r="F128" s="38" t="s">
        <v>4491</v>
      </c>
      <c r="G128" s="33" t="s">
        <v>2309</v>
      </c>
      <c r="H128" s="88" t="str">
        <f>VLOOKUP(G128,'EN mapping'!B:D,3,FALSE)</f>
        <v>1..1</v>
      </c>
      <c r="T128" s="33" t="s">
        <v>2309</v>
      </c>
      <c r="U128" s="37" t="str">
        <f t="shared" si="25"/>
        <v>corG-4</v>
      </c>
      <c r="V128" s="36" t="str">
        <f t="shared" si="26"/>
        <v>corG-5</v>
      </c>
      <c r="W128" s="36" t="str">
        <f t="shared" si="27"/>
        <v>busG-21</v>
      </c>
      <c r="X128" s="37" t="str">
        <f t="shared" si="28"/>
        <v>bus-143</v>
      </c>
      <c r="Y128" s="36" t="str">
        <f t="shared" si="29"/>
        <v/>
      </c>
      <c r="Z128" s="33" t="s">
        <v>2309</v>
      </c>
      <c r="AA128" s="65" t="s">
        <v>2000</v>
      </c>
      <c r="AB128" s="65" t="s">
        <v>2310</v>
      </c>
      <c r="AC128" s="5" t="str">
        <f>VLOOKUP(B128,label!A:G,6,FALSE)</f>
        <v>measurableDescriptionItemType</v>
      </c>
      <c r="AD128" s="65" t="s">
        <v>1938</v>
      </c>
      <c r="AE128" s="5" t="str">
        <f>VLOOKUP(B128,label!A:G,5,FALSE)</f>
        <v>measurableDescription</v>
      </c>
    </row>
    <row r="129" spans="1:31" ht="19" customHeight="1">
      <c r="A129" s="5">
        <v>129</v>
      </c>
      <c r="B129" s="66" t="s">
        <v>4382</v>
      </c>
      <c r="C129" s="5">
        <f>VLOOKUP(B129,label!A:G,3,FALSE)</f>
        <v>6</v>
      </c>
      <c r="D129" s="5" t="str">
        <f>VLOOKUP(B129,label!A:E,4,FALSE)</f>
        <v>cen</v>
      </c>
      <c r="E129" s="46" t="str">
        <f>VLOOKUP(B129,label!A:E,5,FALSE)</f>
        <v>itemSeller'SIdentifier</v>
      </c>
      <c r="F129" s="38" t="s">
        <v>4494</v>
      </c>
      <c r="G129" s="33" t="s">
        <v>2313</v>
      </c>
      <c r="H129" s="88" t="str">
        <f>VLOOKUP(G129,'EN mapping'!B:D,3,FALSE)</f>
        <v>0..1</v>
      </c>
      <c r="T129" s="33" t="s">
        <v>2313</v>
      </c>
      <c r="U129" s="37" t="str">
        <f t="shared" si="25"/>
        <v>corG-4</v>
      </c>
      <c r="V129" s="36" t="str">
        <f t="shared" si="26"/>
        <v>corG-5</v>
      </c>
      <c r="W129" s="36" t="str">
        <f t="shared" si="27"/>
        <v>busG-21</v>
      </c>
      <c r="X129" s="37" t="str">
        <f t="shared" si="28"/>
        <v>bus-143</v>
      </c>
      <c r="Y129" s="36" t="str">
        <f t="shared" si="29"/>
        <v>cen-155</v>
      </c>
      <c r="Z129" s="33" t="s">
        <v>2313</v>
      </c>
      <c r="AA129" s="65" t="s">
        <v>2000</v>
      </c>
      <c r="AB129" s="65" t="s">
        <v>2314</v>
      </c>
      <c r="AC129" s="5" t="str">
        <f>VLOOKUP(B129,label!A:G,6,FALSE)</f>
        <v>identifierItemType</v>
      </c>
      <c r="AD129" s="65" t="s">
        <v>1918</v>
      </c>
      <c r="AE129" s="5" t="str">
        <f>VLOOKUP(B129,label!A:G,5,FALSE)</f>
        <v>itemSeller'SIdentifier</v>
      </c>
    </row>
    <row r="130" spans="1:31" ht="19" customHeight="1">
      <c r="A130" s="5">
        <v>130</v>
      </c>
      <c r="B130" s="66" t="s">
        <v>4381</v>
      </c>
      <c r="C130" s="5">
        <f>VLOOKUP(B130,label!A:G,3,FALSE)</f>
        <v>6</v>
      </c>
      <c r="D130" s="5" t="str">
        <f>VLOOKUP(B130,label!A:E,4,FALSE)</f>
        <v>cen</v>
      </c>
      <c r="E130" s="46" t="str">
        <f>VLOOKUP(B130,label!A:E,5,FALSE)</f>
        <v>itemBuyer'SIdentifier</v>
      </c>
      <c r="F130" s="38" t="s">
        <v>4495</v>
      </c>
      <c r="G130" s="33" t="s">
        <v>2315</v>
      </c>
      <c r="H130" s="88" t="str">
        <f>VLOOKUP(G130,'EN mapping'!B:D,3,FALSE)</f>
        <v>0..1</v>
      </c>
      <c r="T130" s="33" t="s">
        <v>2315</v>
      </c>
      <c r="U130" s="37" t="str">
        <f t="shared" si="25"/>
        <v>corG-4</v>
      </c>
      <c r="V130" s="36" t="str">
        <f t="shared" si="26"/>
        <v>corG-5</v>
      </c>
      <c r="W130" s="36" t="str">
        <f t="shared" si="27"/>
        <v>busG-21</v>
      </c>
      <c r="X130" s="37" t="str">
        <f t="shared" si="28"/>
        <v>bus-143</v>
      </c>
      <c r="Y130" s="36" t="str">
        <f t="shared" si="29"/>
        <v>cen-156</v>
      </c>
      <c r="Z130" s="33" t="s">
        <v>2315</v>
      </c>
      <c r="AA130" s="65" t="s">
        <v>2000</v>
      </c>
      <c r="AB130" s="65" t="s">
        <v>2316</v>
      </c>
      <c r="AC130" s="5" t="str">
        <f>VLOOKUP(B130,label!A:G,6,FALSE)</f>
        <v>identifierItemType</v>
      </c>
      <c r="AD130" s="65" t="s">
        <v>1918</v>
      </c>
      <c r="AE130" s="5" t="str">
        <f>VLOOKUP(B130,label!A:G,5,FALSE)</f>
        <v>itemBuyer'SIdentifier</v>
      </c>
    </row>
    <row r="131" spans="1:31" ht="19" customHeight="1">
      <c r="A131" s="5">
        <v>131</v>
      </c>
      <c r="B131" s="66" t="s">
        <v>1421</v>
      </c>
      <c r="C131" s="5">
        <f>VLOOKUP(B131,label!A:G,3,FALSE)</f>
        <v>5</v>
      </c>
      <c r="D131" s="5" t="str">
        <f>VLOOKUP(B131,label!A:E,4,FALSE)</f>
        <v>bus</v>
      </c>
      <c r="E131" s="46" t="str">
        <f>VLOOKUP(B131,label!A:E,5,FALSE)</f>
        <v>measurableID</v>
      </c>
      <c r="F131" s="38" t="s">
        <v>4489</v>
      </c>
      <c r="G131" s="33" t="s">
        <v>2317</v>
      </c>
      <c r="H131" s="88" t="str">
        <f>VLOOKUP(G131,'EN mapping'!B:D,3,FALSE)</f>
        <v>0..1</v>
      </c>
      <c r="T131" s="33" t="s">
        <v>2317</v>
      </c>
      <c r="U131" s="37" t="str">
        <f t="shared" si="25"/>
        <v>corG-4</v>
      </c>
      <c r="V131" s="36" t="str">
        <f t="shared" si="26"/>
        <v>corG-5</v>
      </c>
      <c r="W131" s="36" t="str">
        <f t="shared" si="27"/>
        <v>busG-21</v>
      </c>
      <c r="X131" s="37" t="str">
        <f t="shared" si="28"/>
        <v>bus-139</v>
      </c>
      <c r="Y131" s="36" t="str">
        <f t="shared" si="29"/>
        <v/>
      </c>
      <c r="Z131" s="33" t="s">
        <v>2317</v>
      </c>
      <c r="AA131" s="65" t="s">
        <v>2000</v>
      </c>
      <c r="AB131" s="65" t="s">
        <v>2318</v>
      </c>
      <c r="AC131" s="5" t="str">
        <f>VLOOKUP(B131,label!A:G,6,FALSE)</f>
        <v>measurableIDItemType</v>
      </c>
      <c r="AD131" s="65" t="s">
        <v>1918</v>
      </c>
      <c r="AE131" s="5" t="str">
        <f>VLOOKUP(B131,label!A:G,5,FALSE)</f>
        <v>measurableID</v>
      </c>
    </row>
    <row r="132" spans="1:31" ht="19" customHeight="1">
      <c r="A132" s="5">
        <v>132</v>
      </c>
      <c r="B132" s="66" t="s">
        <v>1422</v>
      </c>
      <c r="C132" s="5">
        <f>VLOOKUP(B132,label!A:G,3,FALSE)</f>
        <v>5</v>
      </c>
      <c r="D132" s="5" t="str">
        <f>VLOOKUP(B132,label!A:E,4,FALSE)</f>
        <v>bus</v>
      </c>
      <c r="E132" s="46" t="str">
        <f>VLOOKUP(B132,label!A:E,5,FALSE)</f>
        <v>measurableIDSchema</v>
      </c>
      <c r="F132" s="38" t="s">
        <v>4490</v>
      </c>
      <c r="G132" s="33" t="s">
        <v>2319</v>
      </c>
      <c r="H132" s="88" t="str">
        <f>VLOOKUP(G132,'EN mapping'!B:D,3,FALSE)</f>
        <v>1..1</v>
      </c>
      <c r="T132" s="33" t="s">
        <v>2319</v>
      </c>
      <c r="U132" s="37" t="str">
        <f t="shared" si="25"/>
        <v>corG-4</v>
      </c>
      <c r="V132" s="36" t="str">
        <f t="shared" si="26"/>
        <v>corG-5</v>
      </c>
      <c r="W132" s="36" t="str">
        <f t="shared" si="27"/>
        <v>busG-21</v>
      </c>
      <c r="X132" s="37" t="str">
        <f t="shared" si="28"/>
        <v>bus-140</v>
      </c>
      <c r="Y132" s="36" t="str">
        <f t="shared" si="29"/>
        <v/>
      </c>
      <c r="Z132" s="33" t="s">
        <v>2319</v>
      </c>
      <c r="AA132" s="65" t="s">
        <v>2000</v>
      </c>
      <c r="AB132" s="65" t="s">
        <v>1952</v>
      </c>
      <c r="AC132" s="5" t="str">
        <f>VLOOKUP(B132,label!A:G,6,FALSE)</f>
        <v>measurableIDSchemaItemType</v>
      </c>
      <c r="AD132" s="65"/>
      <c r="AE132" s="5" t="str">
        <f>VLOOKUP(B132,label!A:G,5,FALSE)</f>
        <v>measurableIDSchema</v>
      </c>
    </row>
    <row r="133" spans="1:31" ht="19" customHeight="1">
      <c r="A133" s="5">
        <v>133</v>
      </c>
      <c r="B133" s="66" t="s">
        <v>1426</v>
      </c>
      <c r="C133" s="5">
        <f>VLOOKUP(B133,label!A:G,3,FALSE)</f>
        <v>5</v>
      </c>
      <c r="D133" s="5" t="str">
        <f>VLOOKUP(B133,label!A:E,4,FALSE)</f>
        <v>bus</v>
      </c>
      <c r="E133" s="46" t="str">
        <f>VLOOKUP(B133,label!A:E,5,FALSE)</f>
        <v>measurableQuantity</v>
      </c>
      <c r="F133" s="38" t="s">
        <v>4492</v>
      </c>
      <c r="G133" s="33" t="s">
        <v>2246</v>
      </c>
      <c r="H133" s="88" t="str">
        <f>VLOOKUP(G133,'EN mapping'!B:D,3,FALSE)</f>
        <v>1..1</v>
      </c>
      <c r="T133" s="33" t="s">
        <v>2246</v>
      </c>
      <c r="U133" s="37" t="str">
        <f t="shared" si="25"/>
        <v>corG-4</v>
      </c>
      <c r="V133" s="36" t="str">
        <f t="shared" si="26"/>
        <v>corG-5</v>
      </c>
      <c r="W133" s="36" t="str">
        <f t="shared" si="27"/>
        <v>busG-21</v>
      </c>
      <c r="X133" s="37" t="str">
        <f t="shared" si="28"/>
        <v>bus-144</v>
      </c>
      <c r="Y133" s="36" t="str">
        <f t="shared" si="29"/>
        <v/>
      </c>
      <c r="Z133" s="33" t="s">
        <v>2246</v>
      </c>
      <c r="AA133" s="65" t="s">
        <v>1961</v>
      </c>
      <c r="AB133" s="65" t="s">
        <v>2248</v>
      </c>
      <c r="AC133" s="5" t="str">
        <f>VLOOKUP(B133,label!A:G,6,FALSE)</f>
        <v>measurableQuantityItemType</v>
      </c>
      <c r="AD133" s="65" t="s">
        <v>2247</v>
      </c>
      <c r="AE133" s="5" t="str">
        <f>VLOOKUP(B133,label!A:G,5,FALSE)</f>
        <v>measurableQuantity</v>
      </c>
    </row>
    <row r="134" spans="1:31" ht="19" customHeight="1">
      <c r="A134" s="5">
        <v>134</v>
      </c>
      <c r="B134" s="66" t="s">
        <v>1427</v>
      </c>
      <c r="C134" s="5">
        <f>VLOOKUP(B134,label!A:G,3,FALSE)</f>
        <v>5</v>
      </c>
      <c r="D134" s="5" t="str">
        <f>VLOOKUP(B134,label!A:E,4,FALSE)</f>
        <v>bus</v>
      </c>
      <c r="E134" s="46" t="str">
        <f>VLOOKUP(B134,label!A:E,5,FALSE)</f>
        <v>measurableQualifier</v>
      </c>
      <c r="F134" s="38" t="s">
        <v>4493</v>
      </c>
      <c r="G134" s="33" t="s">
        <v>2320</v>
      </c>
      <c r="H134" s="88" t="str">
        <f>VLOOKUP(G134,'EN mapping'!B:D,3,FALSE)</f>
        <v>0..n</v>
      </c>
      <c r="T134" s="33" t="s">
        <v>2320</v>
      </c>
      <c r="U134" s="37" t="str">
        <f t="shared" si="25"/>
        <v>corG-4</v>
      </c>
      <c r="V134" s="36" t="str">
        <f t="shared" si="26"/>
        <v>corG-5</v>
      </c>
      <c r="W134" s="36" t="str">
        <f t="shared" si="27"/>
        <v>busG-21</v>
      </c>
      <c r="X134" s="37" t="str">
        <f t="shared" si="28"/>
        <v>bus-145</v>
      </c>
      <c r="Y134" s="36" t="str">
        <f t="shared" si="29"/>
        <v/>
      </c>
      <c r="Z134" s="33" t="s">
        <v>2320</v>
      </c>
      <c r="AA134" s="65" t="s">
        <v>2000</v>
      </c>
      <c r="AB134" s="65" t="s">
        <v>2321</v>
      </c>
      <c r="AC134" s="5" t="str">
        <f>VLOOKUP(B134,label!A:G,6,FALSE)</f>
        <v>measurableQualifierItemType</v>
      </c>
      <c r="AD134" s="65" t="s">
        <v>1918</v>
      </c>
      <c r="AE134" s="5" t="str">
        <f>VLOOKUP(B134,label!A:G,5,FALSE)</f>
        <v>measurableQualifier</v>
      </c>
    </row>
    <row r="135" spans="1:31" ht="19" customHeight="1">
      <c r="A135" s="5">
        <v>135</v>
      </c>
      <c r="B135" s="40" t="s">
        <v>4359</v>
      </c>
      <c r="C135" s="5">
        <f>VLOOKUP(B135,label!A:G,3,FALSE)</f>
        <v>6</v>
      </c>
      <c r="D135" s="5" t="str">
        <f>VLOOKUP(B135,label!A:E,4,FALSE)</f>
        <v>cen</v>
      </c>
      <c r="E135" s="46" t="str">
        <f>VLOOKUP(B135,label!A:E,5,FALSE)</f>
        <v>itemCountryOfOrigin</v>
      </c>
      <c r="F135" s="38" t="s">
        <v>4496</v>
      </c>
      <c r="G135" s="33" t="s">
        <v>2325</v>
      </c>
      <c r="H135" s="88" t="str">
        <f>VLOOKUP(G135,'EN mapping'!B:D,3,FALSE)</f>
        <v>0..1</v>
      </c>
      <c r="T135" s="33" t="s">
        <v>2325</v>
      </c>
      <c r="U135" s="37" t="str">
        <f t="shared" si="25"/>
        <v>corG-4</v>
      </c>
      <c r="V135" s="36" t="str">
        <f t="shared" si="26"/>
        <v>corG-5</v>
      </c>
      <c r="W135" s="36" t="str">
        <f t="shared" si="27"/>
        <v>busG-21</v>
      </c>
      <c r="X135" s="37" t="str">
        <f t="shared" si="28"/>
        <v>bus-145</v>
      </c>
      <c r="Y135" s="36" t="str">
        <f t="shared" si="29"/>
        <v>cen-159</v>
      </c>
      <c r="Z135" s="33" t="s">
        <v>2325</v>
      </c>
      <c r="AA135" s="65" t="s">
        <v>2000</v>
      </c>
      <c r="AB135" s="65" t="s">
        <v>2326</v>
      </c>
      <c r="AC135" s="5" t="str">
        <f>VLOOKUP(B135,label!A:G,6,FALSE)</f>
        <v>codeItemType</v>
      </c>
      <c r="AD135" s="65" t="s">
        <v>1924</v>
      </c>
      <c r="AE135" s="5" t="str">
        <f>VLOOKUP(B135,label!A:G,5,FALSE)</f>
        <v>itemCountryOfOrigin</v>
      </c>
    </row>
    <row r="136" spans="1:31" ht="19" customHeight="1">
      <c r="A136" s="5">
        <v>136</v>
      </c>
      <c r="B136" s="66" t="s">
        <v>1428</v>
      </c>
      <c r="C136" s="5">
        <f>VLOOKUP(B136,label!A:G,3,FALSE)</f>
        <v>5</v>
      </c>
      <c r="D136" s="5" t="str">
        <f>VLOOKUP(B136,label!A:E,4,FALSE)</f>
        <v>bus</v>
      </c>
      <c r="E136" s="46" t="str">
        <f>VLOOKUP(B136,label!A:E,5,FALSE)</f>
        <v>measurableUnitOfMeasure</v>
      </c>
      <c r="F136" s="38" t="s">
        <v>4497</v>
      </c>
      <c r="G136" s="33" t="s">
        <v>2249</v>
      </c>
      <c r="H136" s="88" t="str">
        <f>VLOOKUP(G136,'EN mapping'!B:D,3,FALSE)</f>
        <v>1..1</v>
      </c>
      <c r="T136" s="33" t="s">
        <v>2249</v>
      </c>
      <c r="U136" s="37" t="str">
        <f t="shared" si="25"/>
        <v>corG-4</v>
      </c>
      <c r="V136" s="36" t="str">
        <f t="shared" si="26"/>
        <v>corG-5</v>
      </c>
      <c r="W136" s="36" t="str">
        <f t="shared" si="27"/>
        <v>busG-21</v>
      </c>
      <c r="X136" s="37" t="str">
        <f t="shared" si="28"/>
        <v>bus-146</v>
      </c>
      <c r="Y136" s="36" t="str">
        <f t="shared" si="29"/>
        <v/>
      </c>
      <c r="Z136" s="33" t="s">
        <v>2249</v>
      </c>
      <c r="AA136" s="65" t="s">
        <v>1961</v>
      </c>
      <c r="AB136" s="65" t="s">
        <v>2250</v>
      </c>
      <c r="AC136" s="5" t="str">
        <f>VLOOKUP(B136,label!A:G,6,FALSE)</f>
        <v>measurableUnitOfMeasureItemType</v>
      </c>
      <c r="AD136" s="65" t="s">
        <v>1924</v>
      </c>
      <c r="AE136" s="5" t="str">
        <f>VLOOKUP(B136,label!A:G,5,FALSE)</f>
        <v>measurableUnitOfMeasure</v>
      </c>
    </row>
    <row r="137" spans="1:31" ht="19" customHeight="1">
      <c r="A137" s="5">
        <v>137</v>
      </c>
      <c r="B137" s="5" t="s">
        <v>3655</v>
      </c>
      <c r="C137" s="72">
        <f>VLOOKUP(B137,label!A:G,3,FALSE)</f>
        <v>5</v>
      </c>
      <c r="D137" s="72" t="str">
        <f>VLOOKUP(B137,label!A:E,4,FALSE)</f>
        <v>cen</v>
      </c>
      <c r="E137" s="55" t="str">
        <f>VLOOKUP(B137,label!A:E,5,FALSE)</f>
        <v>invoiceLinePeriod</v>
      </c>
      <c r="F137" s="38" t="s">
        <v>4471</v>
      </c>
      <c r="G137" s="68" t="s">
        <v>2257</v>
      </c>
      <c r="H137" s="88" t="str">
        <f>VLOOKUP(G137,'EN mapping'!B:D,3,FALSE)</f>
        <v>0..1</v>
      </c>
      <c r="U137" s="37" t="str">
        <f t="shared" si="25"/>
        <v>corG-4</v>
      </c>
      <c r="V137" s="36" t="str">
        <f t="shared" si="26"/>
        <v>corG-5</v>
      </c>
      <c r="W137" s="36" t="str">
        <f t="shared" si="27"/>
        <v>busG-21</v>
      </c>
      <c r="X137" s="37" t="str">
        <f t="shared" si="28"/>
        <v>cenG-26</v>
      </c>
      <c r="Y137" s="36" t="str">
        <f t="shared" si="29"/>
        <v/>
      </c>
      <c r="Z137" s="68" t="s">
        <v>2257</v>
      </c>
      <c r="AA137" s="65" t="s">
        <v>1961</v>
      </c>
      <c r="AB137" s="69" t="s">
        <v>2258</v>
      </c>
      <c r="AC137" s="5" t="str">
        <f>VLOOKUP(B137,label!A:G,6,FALSE)</f>
        <v/>
      </c>
      <c r="AD137" s="69"/>
      <c r="AE137" s="5" t="str">
        <f>VLOOKUP(B137,label!A:G,5,FALSE)</f>
        <v>invoiceLinePeriod</v>
      </c>
    </row>
    <row r="138" spans="1:31" ht="19" customHeight="1">
      <c r="A138" s="5">
        <v>138</v>
      </c>
      <c r="B138" s="5" t="s">
        <v>3511</v>
      </c>
      <c r="C138" s="5">
        <f>VLOOKUP(B138,label!A:G,3,FALSE)</f>
        <v>5</v>
      </c>
      <c r="D138" s="5" t="str">
        <f>VLOOKUP(B138,label!A:E,4,FALSE)</f>
        <v>bus</v>
      </c>
      <c r="E138" s="46" t="str">
        <f>VLOOKUP(B138,label!A:E,5,FALSE)</f>
        <v>measurableStartDateTime</v>
      </c>
      <c r="F138" s="38" t="s">
        <v>4542</v>
      </c>
      <c r="G138" s="33" t="s">
        <v>2259</v>
      </c>
      <c r="H138" s="88" t="str">
        <f>VLOOKUP(G138,'EN mapping'!B:D,3,FALSE)</f>
        <v>0..1</v>
      </c>
      <c r="U138" s="37" t="str">
        <f t="shared" si="25"/>
        <v>corG-4</v>
      </c>
      <c r="V138" s="36" t="str">
        <f t="shared" si="26"/>
        <v>corG-5</v>
      </c>
      <c r="W138" s="36" t="str">
        <f t="shared" si="27"/>
        <v>busG-21</v>
      </c>
      <c r="X138" s="37" t="str">
        <f t="shared" si="28"/>
        <v>bus-148</v>
      </c>
      <c r="Y138" s="36" t="str">
        <f t="shared" si="29"/>
        <v/>
      </c>
      <c r="Z138" s="33" t="s">
        <v>2259</v>
      </c>
      <c r="AA138" s="65" t="s">
        <v>2000</v>
      </c>
      <c r="AB138" s="65" t="s">
        <v>2260</v>
      </c>
      <c r="AC138" s="5" t="str">
        <f>VLOOKUP(B138,label!A:G,6,FALSE)</f>
        <v>measurableStartDateTimeItemType</v>
      </c>
      <c r="AD138" s="65" t="s">
        <v>1921</v>
      </c>
      <c r="AE138" s="5" t="str">
        <f>VLOOKUP(B138,label!A:G,5,FALSE)</f>
        <v>measurableStartDateTime</v>
      </c>
    </row>
    <row r="139" spans="1:31" ht="19" customHeight="1">
      <c r="A139" s="5">
        <v>139</v>
      </c>
      <c r="B139" s="66" t="s">
        <v>3512</v>
      </c>
      <c r="C139" s="5">
        <f>VLOOKUP(B139,label!A:G,3,FALSE)</f>
        <v>5</v>
      </c>
      <c r="D139" s="5" t="str">
        <f>VLOOKUP(B139,label!A:E,4,FALSE)</f>
        <v>bus</v>
      </c>
      <c r="E139" s="46" t="str">
        <f>VLOOKUP(B139,label!A:E,5,FALSE)</f>
        <v>measurableEndDateTime</v>
      </c>
      <c r="F139" s="38" t="s">
        <v>4543</v>
      </c>
      <c r="G139" s="33" t="s">
        <v>2261</v>
      </c>
      <c r="H139" s="88" t="str">
        <f>VLOOKUP(G139,'EN mapping'!B:D,3,FALSE)</f>
        <v>0..1</v>
      </c>
      <c r="U139" s="37" t="str">
        <f t="shared" si="25"/>
        <v>corG-4</v>
      </c>
      <c r="V139" s="36" t="str">
        <f t="shared" si="26"/>
        <v>corG-5</v>
      </c>
      <c r="W139" s="36" t="str">
        <f t="shared" si="27"/>
        <v>busG-21</v>
      </c>
      <c r="X139" s="37" t="str">
        <f t="shared" si="28"/>
        <v>bus-149</v>
      </c>
      <c r="Y139" s="36" t="str">
        <f t="shared" si="29"/>
        <v/>
      </c>
      <c r="Z139" s="33" t="s">
        <v>2261</v>
      </c>
      <c r="AA139" s="65" t="s">
        <v>2000</v>
      </c>
      <c r="AB139" s="65" t="s">
        <v>2262</v>
      </c>
      <c r="AC139" s="5" t="str">
        <f>VLOOKUP(B139,label!A:G,6,FALSE)</f>
        <v>measurableEndDateTimeItemType</v>
      </c>
      <c r="AD139" s="65" t="s">
        <v>1921</v>
      </c>
      <c r="AE139" s="5" t="str">
        <f>VLOOKUP(B139,label!A:G,5,FALSE)</f>
        <v>measurableEndDateTime</v>
      </c>
    </row>
    <row r="140" spans="1:31" ht="19" customHeight="1">
      <c r="A140" s="5">
        <v>140</v>
      </c>
      <c r="B140" s="40" t="s">
        <v>838</v>
      </c>
      <c r="C140" s="72">
        <f>VLOOKUP(B140,label!A:G,3,FALSE)</f>
        <v>4</v>
      </c>
      <c r="D140" s="72" t="str">
        <f>VLOOKUP(B140,label!A:E,4,FALSE)</f>
        <v>cor</v>
      </c>
      <c r="E140" s="55" t="str">
        <f>VLOOKUP(B140,label!A:E,5,FALSE)</f>
        <v>taxes</v>
      </c>
      <c r="F140" s="38" t="s">
        <v>4501</v>
      </c>
      <c r="G140" s="68" t="s">
        <v>2300</v>
      </c>
      <c r="H140" s="88" t="str">
        <f>VLOOKUP(G140,'EN mapping'!B:D,3,FALSE)</f>
        <v>1..1</v>
      </c>
      <c r="U140" s="37" t="str">
        <f t="shared" si="25"/>
        <v>corG-4</v>
      </c>
      <c r="V140" s="36" t="str">
        <f t="shared" si="26"/>
        <v>corG-5</v>
      </c>
      <c r="W140" s="36" t="str">
        <f t="shared" si="27"/>
        <v>corG-19</v>
      </c>
      <c r="X140" s="37" t="str">
        <f t="shared" si="28"/>
        <v/>
      </c>
      <c r="Y140" s="36" t="str">
        <f t="shared" si="29"/>
        <v/>
      </c>
      <c r="Z140" s="68" t="s">
        <v>2300</v>
      </c>
      <c r="AA140" s="65" t="s">
        <v>1961</v>
      </c>
      <c r="AB140" s="69" t="s">
        <v>2301</v>
      </c>
      <c r="AC140" s="5" t="str">
        <f>VLOOKUP(B140,label!A:G,6,FALSE)</f>
        <v>_</v>
      </c>
      <c r="AD140" s="69"/>
      <c r="AE140" s="5" t="str">
        <f>VLOOKUP(B140,label!A:G,5,FALSE)</f>
        <v>taxes</v>
      </c>
    </row>
    <row r="141" spans="1:31" ht="19" customHeight="1">
      <c r="A141" s="5">
        <v>141</v>
      </c>
      <c r="B141" s="40" t="s">
        <v>1471</v>
      </c>
      <c r="C141" s="5">
        <f>VLOOKUP(B141,label!A:G,3,FALSE)</f>
        <v>5</v>
      </c>
      <c r="D141" s="5" t="str">
        <f>VLOOKUP(B141,label!A:E,4,FALSE)</f>
        <v>cor</v>
      </c>
      <c r="E141" s="46" t="str">
        <f>VLOOKUP(B141,label!A:E,5,FALSE)</f>
        <v>taxAmount</v>
      </c>
      <c r="F141" s="38" t="s">
        <v>4502</v>
      </c>
      <c r="G141" s="33" t="s">
        <v>2196</v>
      </c>
      <c r="H141" s="88" t="str">
        <f>VLOOKUP(G141,'EN mapping'!B:D,3,FALSE)</f>
        <v>0..1</v>
      </c>
      <c r="U141" s="37" t="str">
        <f t="shared" si="25"/>
        <v>corG-4</v>
      </c>
      <c r="V141" s="36" t="str">
        <f t="shared" si="26"/>
        <v>corG-5</v>
      </c>
      <c r="W141" s="36" t="str">
        <f t="shared" si="27"/>
        <v>corG-19</v>
      </c>
      <c r="X141" s="37" t="str">
        <f t="shared" si="28"/>
        <v>cor-95</v>
      </c>
      <c r="Y141" s="36" t="str">
        <f t="shared" si="29"/>
        <v/>
      </c>
      <c r="Z141" s="33" t="s">
        <v>2196</v>
      </c>
      <c r="AA141" s="65" t="s">
        <v>1961</v>
      </c>
      <c r="AB141" s="65" t="s">
        <v>2197</v>
      </c>
      <c r="AC141" s="5" t="str">
        <f>VLOOKUP(B141,label!A:G,6,FALSE)</f>
        <v>taxAmountItemType</v>
      </c>
      <c r="AD141" s="65" t="s">
        <v>1699</v>
      </c>
      <c r="AE141" s="5" t="str">
        <f>VLOOKUP(B141,label!A:G,5,FALSE)</f>
        <v>taxAmount</v>
      </c>
    </row>
    <row r="142" spans="1:31" ht="19" customHeight="1">
      <c r="A142" s="5">
        <v>142</v>
      </c>
      <c r="B142" s="5" t="s">
        <v>3514</v>
      </c>
      <c r="C142" s="5">
        <f>VLOOKUP(B142,label!A:G,3,FALSE)</f>
        <v>5</v>
      </c>
      <c r="D142" s="5" t="str">
        <f>VLOOKUP(B142,label!A:E,4,FALSE)</f>
        <v>cor</v>
      </c>
      <c r="E142" s="46" t="str">
        <f>VLOOKUP(B142,label!A:E,5,FALSE)</f>
        <v>taxAmount</v>
      </c>
      <c r="F142" s="38" t="s">
        <v>4502</v>
      </c>
      <c r="G142" s="67" t="s">
        <v>2212</v>
      </c>
      <c r="H142" s="88" t="str">
        <f>VLOOKUP(G142,'EN mapping'!B:D,3,FALSE)</f>
        <v>1..1</v>
      </c>
      <c r="U142" s="37" t="str">
        <f t="shared" ref="U142:U161" si="30">IF(2=C142,B142,IF(1&lt;C142,U141,""))</f>
        <v>corG-4</v>
      </c>
      <c r="V142" s="36" t="str">
        <f t="shared" ref="V142:V161" si="31">IF(3=C142,B142,IF(2&lt;C142,V141,""))</f>
        <v>corG-5</v>
      </c>
      <c r="W142" s="36" t="str">
        <f t="shared" ref="W142:W161" si="32">IF(4=C142,B142,IF(3&lt;C142,W141,""))</f>
        <v>corG-19</v>
      </c>
      <c r="X142" s="37" t="str">
        <f t="shared" ref="X142:X161" si="33">IF(5=C142,B142,IF(4&lt;C142,X141,""))</f>
        <v>cor-95</v>
      </c>
      <c r="Y142" s="36" t="str">
        <f t="shared" ref="Y142:Y161" si="34">IF(6=C142,B142,IF(5&lt;C142,Y141,""))</f>
        <v/>
      </c>
      <c r="Z142" s="67" t="s">
        <v>2212</v>
      </c>
      <c r="AA142" s="65" t="s">
        <v>1961</v>
      </c>
      <c r="AB142" s="65" t="s">
        <v>2213</v>
      </c>
      <c r="AC142" s="5" t="str">
        <f>VLOOKUP(B142,label!A:G,6,FALSE)</f>
        <v>taxAmountItemType</v>
      </c>
      <c r="AD142" s="65" t="s">
        <v>1699</v>
      </c>
      <c r="AE142" s="5" t="str">
        <f>VLOOKUP(B142,label!A:G,5,FALSE)</f>
        <v>taxAmount</v>
      </c>
    </row>
    <row r="143" spans="1:31" ht="19" customHeight="1">
      <c r="A143" s="5">
        <v>143</v>
      </c>
      <c r="B143" s="40" t="s">
        <v>1474</v>
      </c>
      <c r="C143" s="5">
        <f>VLOOKUP(B143,label!A:G,3,FALSE)</f>
        <v>5</v>
      </c>
      <c r="D143" s="5" t="str">
        <f>VLOOKUP(B143,label!A:E,4,FALSE)</f>
        <v>cor</v>
      </c>
      <c r="E143" s="46" t="str">
        <f>VLOOKUP(B143,label!A:E,5,FALSE)</f>
        <v>taxPercentageRate</v>
      </c>
      <c r="F143" s="38" t="s">
        <v>4503</v>
      </c>
      <c r="G143" s="67" t="s">
        <v>2216</v>
      </c>
      <c r="H143" s="88" t="str">
        <f>VLOOKUP(G143,'EN mapping'!B:D,3,FALSE)</f>
        <v>0..1</v>
      </c>
      <c r="U143" s="37" t="str">
        <f t="shared" si="30"/>
        <v>corG-4</v>
      </c>
      <c r="V143" s="36" t="str">
        <f t="shared" si="31"/>
        <v>corG-5</v>
      </c>
      <c r="W143" s="36" t="str">
        <f t="shared" si="32"/>
        <v>corG-19</v>
      </c>
      <c r="X143" s="37" t="str">
        <f t="shared" si="33"/>
        <v>cor-98</v>
      </c>
      <c r="Y143" s="36" t="str">
        <f t="shared" si="34"/>
        <v/>
      </c>
      <c r="Z143" s="67" t="s">
        <v>2216</v>
      </c>
      <c r="AA143" s="65" t="s">
        <v>1961</v>
      </c>
      <c r="AB143" s="65" t="s">
        <v>2217</v>
      </c>
      <c r="AC143" s="5" t="str">
        <f>VLOOKUP(B143,label!A:G,6,FALSE)</f>
        <v>taxPercentageRateItemType</v>
      </c>
      <c r="AD143" s="65" t="s">
        <v>2160</v>
      </c>
      <c r="AE143" s="5" t="str">
        <f>VLOOKUP(B143,label!A:G,5,FALSE)</f>
        <v>taxPercentageRate</v>
      </c>
    </row>
    <row r="144" spans="1:31" ht="19" customHeight="1">
      <c r="A144" s="5">
        <v>144</v>
      </c>
      <c r="B144" s="66" t="s">
        <v>1474</v>
      </c>
      <c r="C144" s="5">
        <f>VLOOKUP(B144,label!A:G,3,FALSE)</f>
        <v>5</v>
      </c>
      <c r="D144" s="5" t="str">
        <f>VLOOKUP(B144,label!A:E,4,FALSE)</f>
        <v>cor</v>
      </c>
      <c r="E144" s="46" t="str">
        <f>VLOOKUP(B144,label!A:E,5,FALSE)</f>
        <v>taxPercentageRate</v>
      </c>
      <c r="F144" s="38" t="s">
        <v>4503</v>
      </c>
      <c r="G144" s="33" t="s">
        <v>2304</v>
      </c>
      <c r="H144" s="88" t="str">
        <f>VLOOKUP(G144,'EN mapping'!B:D,3,FALSE)</f>
        <v>0..1</v>
      </c>
      <c r="U144" s="37" t="str">
        <f t="shared" si="30"/>
        <v>corG-4</v>
      </c>
      <c r="V144" s="36" t="str">
        <f t="shared" si="31"/>
        <v>corG-5</v>
      </c>
      <c r="W144" s="36" t="str">
        <f t="shared" si="32"/>
        <v>corG-19</v>
      </c>
      <c r="X144" s="37" t="str">
        <f t="shared" si="33"/>
        <v>cor-98</v>
      </c>
      <c r="Y144" s="36" t="str">
        <f t="shared" si="34"/>
        <v/>
      </c>
      <c r="Z144" s="33" t="s">
        <v>2304</v>
      </c>
      <c r="AA144" s="65" t="s">
        <v>2000</v>
      </c>
      <c r="AB144" s="65" t="s">
        <v>2306</v>
      </c>
      <c r="AC144" s="5" t="str">
        <f>VLOOKUP(B144,label!A:G,6,FALSE)</f>
        <v>taxPercentageRateItemType</v>
      </c>
      <c r="AD144" s="65" t="s">
        <v>2305</v>
      </c>
      <c r="AE144" s="5" t="str">
        <f>VLOOKUP(B144,label!A:G,5,FALSE)</f>
        <v>taxPercentageRate</v>
      </c>
    </row>
    <row r="145" spans="1:31" ht="19" customHeight="1">
      <c r="A145" s="5">
        <v>145</v>
      </c>
      <c r="B145" s="40" t="s">
        <v>1475</v>
      </c>
      <c r="C145" s="5">
        <f>VLOOKUP(B145,label!A:G,3,FALSE)</f>
        <v>5</v>
      </c>
      <c r="D145" s="5" t="str">
        <f>VLOOKUP(B145,label!A:E,4,FALSE)</f>
        <v>cor</v>
      </c>
      <c r="E145" s="46" t="str">
        <f>VLOOKUP(B145,label!A:E,5,FALSE)</f>
        <v>taxCode</v>
      </c>
      <c r="F145" s="38" t="s">
        <v>4504</v>
      </c>
      <c r="G145" s="67" t="s">
        <v>2214</v>
      </c>
      <c r="H145" s="88" t="str">
        <f>VLOOKUP(G145,'EN mapping'!B:D,3,FALSE)</f>
        <v>1..1</v>
      </c>
      <c r="U145" s="37" t="str">
        <f t="shared" si="30"/>
        <v>corG-4</v>
      </c>
      <c r="V145" s="36" t="str">
        <f t="shared" si="31"/>
        <v>corG-5</v>
      </c>
      <c r="W145" s="36" t="str">
        <f t="shared" si="32"/>
        <v>corG-19</v>
      </c>
      <c r="X145" s="37" t="str">
        <f t="shared" si="33"/>
        <v>cor-99</v>
      </c>
      <c r="Y145" s="36" t="str">
        <f t="shared" si="34"/>
        <v/>
      </c>
      <c r="Z145" s="67" t="s">
        <v>2214</v>
      </c>
      <c r="AA145" s="65" t="s">
        <v>1961</v>
      </c>
      <c r="AB145" s="65" t="s">
        <v>2215</v>
      </c>
      <c r="AC145" s="5" t="str">
        <f>VLOOKUP(B145,label!A:G,6,FALSE)</f>
        <v>taxCodeItemType</v>
      </c>
      <c r="AD145" s="65" t="s">
        <v>1924</v>
      </c>
      <c r="AE145" s="5" t="str">
        <f>VLOOKUP(B145,label!A:G,5,FALSE)</f>
        <v>taxCode</v>
      </c>
    </row>
    <row r="146" spans="1:31" ht="19" customHeight="1">
      <c r="A146" s="5">
        <v>146</v>
      </c>
      <c r="B146" s="66" t="s">
        <v>1475</v>
      </c>
      <c r="C146" s="5">
        <f>VLOOKUP(B146,label!A:G,3,FALSE)</f>
        <v>5</v>
      </c>
      <c r="D146" s="5" t="str">
        <f>VLOOKUP(B146,label!A:E,4,FALSE)</f>
        <v>cor</v>
      </c>
      <c r="E146" s="46" t="str">
        <f>VLOOKUP(B146,label!A:E,5,FALSE)</f>
        <v>taxCode</v>
      </c>
      <c r="F146" s="38" t="s">
        <v>4504</v>
      </c>
      <c r="G146" s="33" t="s">
        <v>2302</v>
      </c>
      <c r="H146" s="88" t="str">
        <f>VLOOKUP(G146,'EN mapping'!B:D,3,FALSE)</f>
        <v>1..1</v>
      </c>
      <c r="U146" s="37" t="str">
        <f t="shared" si="30"/>
        <v>corG-4</v>
      </c>
      <c r="V146" s="36" t="str">
        <f t="shared" si="31"/>
        <v>corG-5</v>
      </c>
      <c r="W146" s="36" t="str">
        <f t="shared" si="32"/>
        <v>corG-19</v>
      </c>
      <c r="X146" s="37" t="str">
        <f t="shared" si="33"/>
        <v>cor-99</v>
      </c>
      <c r="Y146" s="36" t="str">
        <f t="shared" si="34"/>
        <v/>
      </c>
      <c r="Z146" s="33" t="s">
        <v>2302</v>
      </c>
      <c r="AA146" s="65" t="s">
        <v>2000</v>
      </c>
      <c r="AB146" s="65" t="s">
        <v>2303</v>
      </c>
      <c r="AC146" s="5" t="str">
        <f>VLOOKUP(B146,label!A:G,6,FALSE)</f>
        <v>taxCodeItemType</v>
      </c>
      <c r="AD146" s="65" t="s">
        <v>1924</v>
      </c>
      <c r="AE146" s="5" t="str">
        <f>VLOOKUP(B146,label!A:G,5,FALSE)</f>
        <v>taxCode</v>
      </c>
    </row>
    <row r="147" spans="1:31" ht="19" customHeight="1">
      <c r="A147" s="5">
        <v>147</v>
      </c>
      <c r="B147" s="40" t="s">
        <v>1478</v>
      </c>
      <c r="C147" s="5">
        <f>VLOOKUP(B147,label!A:G,3,FALSE)</f>
        <v>5</v>
      </c>
      <c r="D147" s="5" t="str">
        <f>VLOOKUP(B147,label!A:E,4,FALSE)</f>
        <v>muc</v>
      </c>
      <c r="E147" s="46" t="str">
        <f>VLOOKUP(B147,label!A:E,5,FALSE)</f>
        <v>taxCurrency</v>
      </c>
      <c r="F147" s="38" t="s">
        <v>4505</v>
      </c>
      <c r="G147" s="67" t="s">
        <v>1928</v>
      </c>
      <c r="H147" s="88" t="str">
        <f>VLOOKUP(G147,'EN mapping'!B:D,3,FALSE)</f>
        <v>0..1</v>
      </c>
      <c r="U147" s="37" t="str">
        <f t="shared" si="30"/>
        <v>corG-4</v>
      </c>
      <c r="V147" s="36" t="str">
        <f t="shared" si="31"/>
        <v>corG-5</v>
      </c>
      <c r="W147" s="36" t="str">
        <f t="shared" si="32"/>
        <v>corG-19</v>
      </c>
      <c r="X147" s="37" t="str">
        <f t="shared" si="33"/>
        <v>muc-33</v>
      </c>
      <c r="Y147" s="36" t="str">
        <f t="shared" si="34"/>
        <v/>
      </c>
      <c r="Z147" s="67" t="s">
        <v>1928</v>
      </c>
      <c r="AA147" s="65" t="s">
        <v>1916</v>
      </c>
      <c r="AB147" s="65" t="s">
        <v>1930</v>
      </c>
      <c r="AC147" s="5" t="str">
        <f>VLOOKUP(B147,label!A:G,6,FALSE)</f>
        <v>currencyItemType</v>
      </c>
      <c r="AD147" s="65" t="s">
        <v>1924</v>
      </c>
      <c r="AE147" s="5" t="str">
        <f>VLOOKUP(B147,label!A:G,5,FALSE)</f>
        <v>taxCurrency</v>
      </c>
    </row>
    <row r="148" spans="1:31" ht="19" customHeight="1">
      <c r="A148" s="5">
        <v>148</v>
      </c>
      <c r="B148" s="5" t="s">
        <v>3656</v>
      </c>
      <c r="C148" s="72">
        <f>VLOOKUP(B148,label!A:G,3,FALSE)</f>
        <v>5</v>
      </c>
      <c r="D148" s="72" t="str">
        <f>VLOOKUP(B148,label!A:E,4,FALSE)</f>
        <v>cen</v>
      </c>
      <c r="E148" s="55" t="str">
        <f>VLOOKUP(B148,label!A:E,5,FALSE)</f>
        <v>invoiceLineAllowances</v>
      </c>
      <c r="F148" s="38" t="s">
        <v>4472</v>
      </c>
      <c r="G148" s="68" t="s">
        <v>2263</v>
      </c>
      <c r="H148" s="88" t="str">
        <f>VLOOKUP(G148,'EN mapping'!B:D,3,FALSE)</f>
        <v>0..n</v>
      </c>
      <c r="U148" s="37" t="str">
        <f t="shared" si="30"/>
        <v>corG-4</v>
      </c>
      <c r="V148" s="36" t="str">
        <f t="shared" si="31"/>
        <v>corG-5</v>
      </c>
      <c r="W148" s="36" t="str">
        <f t="shared" si="32"/>
        <v>corG-19</v>
      </c>
      <c r="X148" s="37" t="str">
        <f t="shared" si="33"/>
        <v>cenG-27</v>
      </c>
      <c r="Y148" s="36" t="str">
        <f t="shared" si="34"/>
        <v/>
      </c>
      <c r="Z148" s="68" t="s">
        <v>2263</v>
      </c>
      <c r="AA148" s="65" t="s">
        <v>1961</v>
      </c>
      <c r="AB148" s="69" t="s">
        <v>2264</v>
      </c>
      <c r="AC148" s="5" t="str">
        <f>VLOOKUP(B148,label!A:G,6,FALSE)</f>
        <v/>
      </c>
      <c r="AD148" s="69"/>
      <c r="AE148" s="5" t="str">
        <f>VLOOKUP(B148,label!A:G,5,FALSE)</f>
        <v>invoiceLineAllowances</v>
      </c>
    </row>
    <row r="149" spans="1:31" ht="19" customHeight="1">
      <c r="A149" s="5">
        <v>149</v>
      </c>
      <c r="B149" s="5" t="s">
        <v>3702</v>
      </c>
      <c r="C149" s="5">
        <f>VLOOKUP(B149,label!A:G,3,FALSE)</f>
        <v>6</v>
      </c>
      <c r="D149" s="5" t="str">
        <f>VLOOKUP(B149,label!A:E,4,FALSE)</f>
        <v>cen</v>
      </c>
      <c r="E149" s="46" t="str">
        <f>VLOOKUP(B149,label!A:E,5,FALSE)</f>
        <v>invoiceLineAllowanceBaseAmount</v>
      </c>
      <c r="F149" s="38" t="s">
        <v>4473</v>
      </c>
      <c r="G149" s="33" t="s">
        <v>2267</v>
      </c>
      <c r="H149" s="88" t="str">
        <f>VLOOKUP(G149,'EN mapping'!B:D,3,FALSE)</f>
        <v>0..1</v>
      </c>
      <c r="U149" s="37" t="str">
        <f t="shared" si="30"/>
        <v>corG-4</v>
      </c>
      <c r="V149" s="36" t="str">
        <f t="shared" si="31"/>
        <v>corG-5</v>
      </c>
      <c r="W149" s="36" t="str">
        <f t="shared" si="32"/>
        <v>corG-19</v>
      </c>
      <c r="X149" s="37" t="str">
        <f t="shared" si="33"/>
        <v>cenG-27</v>
      </c>
      <c r="Y149" s="36" t="str">
        <f t="shared" si="34"/>
        <v>cen-137</v>
      </c>
      <c r="Z149" s="33" t="s">
        <v>2267</v>
      </c>
      <c r="AA149" s="65" t="s">
        <v>2000</v>
      </c>
      <c r="AB149" s="65" t="s">
        <v>2268</v>
      </c>
      <c r="AC149" s="5" t="str">
        <f>VLOOKUP(B149,label!A:G,6,FALSE)</f>
        <v>amountItemType</v>
      </c>
      <c r="AD149" s="65" t="s">
        <v>1699</v>
      </c>
      <c r="AE149" s="5" t="str">
        <f>VLOOKUP(B149,label!A:G,5,FALSE)</f>
        <v>invoiceLineAllowanceBaseAmount</v>
      </c>
    </row>
    <row r="150" spans="1:31" ht="19" customHeight="1">
      <c r="A150" s="5">
        <v>150</v>
      </c>
      <c r="B150" s="5" t="s">
        <v>3703</v>
      </c>
      <c r="C150" s="5">
        <f>VLOOKUP(B150,label!A:G,3,FALSE)</f>
        <v>6</v>
      </c>
      <c r="D150" s="5" t="str">
        <f>VLOOKUP(B150,label!A:E,4,FALSE)</f>
        <v>cen</v>
      </c>
      <c r="E150" s="46" t="str">
        <f>VLOOKUP(B150,label!A:E,5,FALSE)</f>
        <v>invoiceLineAllowancePercentage</v>
      </c>
      <c r="F150" s="38" t="s">
        <v>4474</v>
      </c>
      <c r="G150" s="33" t="s">
        <v>2269</v>
      </c>
      <c r="H150" s="88" t="str">
        <f>VLOOKUP(G150,'EN mapping'!B:D,3,FALSE)</f>
        <v>0..1</v>
      </c>
      <c r="U150" s="37" t="str">
        <f t="shared" si="30"/>
        <v>corG-4</v>
      </c>
      <c r="V150" s="36" t="str">
        <f t="shared" si="31"/>
        <v>corG-5</v>
      </c>
      <c r="W150" s="36" t="str">
        <f t="shared" si="32"/>
        <v>corG-19</v>
      </c>
      <c r="X150" s="37" t="str">
        <f t="shared" si="33"/>
        <v>cenG-27</v>
      </c>
      <c r="Y150" s="36" t="str">
        <f t="shared" si="34"/>
        <v>cen-138</v>
      </c>
      <c r="Z150" s="33" t="s">
        <v>2269</v>
      </c>
      <c r="AA150" s="65" t="s">
        <v>2000</v>
      </c>
      <c r="AB150" s="65" t="s">
        <v>2270</v>
      </c>
      <c r="AC150" s="5" t="str">
        <f>VLOOKUP(B150,label!A:G,6,FALSE)</f>
        <v>percentageItemType</v>
      </c>
      <c r="AD150" s="65" t="s">
        <v>2160</v>
      </c>
      <c r="AE150" s="5" t="str">
        <f>VLOOKUP(B150,label!A:G,5,FALSE)</f>
        <v>invoiceLineAllowancePercentage</v>
      </c>
    </row>
    <row r="151" spans="1:31" ht="19" customHeight="1">
      <c r="A151" s="5">
        <v>151</v>
      </c>
      <c r="B151" s="5" t="s">
        <v>3704</v>
      </c>
      <c r="C151" s="5">
        <f>VLOOKUP(B151,label!A:G,3,FALSE)</f>
        <v>6</v>
      </c>
      <c r="D151" s="5" t="str">
        <f>VLOOKUP(B151,label!A:E,4,FALSE)</f>
        <v>cen</v>
      </c>
      <c r="E151" s="46" t="str">
        <f>VLOOKUP(B151,label!A:E,5,FALSE)</f>
        <v>invoiceLineAllowanceReason</v>
      </c>
      <c r="F151" s="38" t="s">
        <v>4475</v>
      </c>
      <c r="G151" s="33" t="s">
        <v>2271</v>
      </c>
      <c r="H151" s="88" t="str">
        <f>VLOOKUP(G151,'EN mapping'!B:D,3,FALSE)</f>
        <v>0..1</v>
      </c>
      <c r="U151" s="37" t="str">
        <f t="shared" si="30"/>
        <v>corG-4</v>
      </c>
      <c r="V151" s="36" t="str">
        <f t="shared" si="31"/>
        <v>corG-5</v>
      </c>
      <c r="W151" s="36" t="str">
        <f t="shared" si="32"/>
        <v>corG-19</v>
      </c>
      <c r="X151" s="37" t="str">
        <f t="shared" si="33"/>
        <v>cenG-27</v>
      </c>
      <c r="Y151" s="36" t="str">
        <f t="shared" si="34"/>
        <v>cen-139</v>
      </c>
      <c r="Z151" s="33" t="s">
        <v>2271</v>
      </c>
      <c r="AA151" s="65" t="s">
        <v>2000</v>
      </c>
      <c r="AB151" s="65" t="s">
        <v>2272</v>
      </c>
      <c r="AC151" s="5" t="str">
        <f>VLOOKUP(B151,label!A:G,6,FALSE)</f>
        <v>textItemType</v>
      </c>
      <c r="AD151" s="65" t="s">
        <v>1938</v>
      </c>
      <c r="AE151" s="5" t="str">
        <f>VLOOKUP(B151,label!A:G,5,FALSE)</f>
        <v>invoiceLineAllowanceReason</v>
      </c>
    </row>
    <row r="152" spans="1:31" ht="19" customHeight="1">
      <c r="A152" s="5">
        <v>152</v>
      </c>
      <c r="B152" s="5" t="s">
        <v>3705</v>
      </c>
      <c r="C152" s="5">
        <f>VLOOKUP(B152,label!A:G,3,FALSE)</f>
        <v>6</v>
      </c>
      <c r="D152" s="5" t="str">
        <f>VLOOKUP(B152,label!A:E,4,FALSE)</f>
        <v>cen</v>
      </c>
      <c r="E152" s="46" t="str">
        <f>VLOOKUP(B152,label!A:E,5,FALSE)</f>
        <v>invoiceLineAllowanceReasonCode</v>
      </c>
      <c r="F152" s="38" t="s">
        <v>4476</v>
      </c>
      <c r="G152" s="33" t="s">
        <v>2273</v>
      </c>
      <c r="H152" s="88" t="str">
        <f>VLOOKUP(G152,'EN mapping'!B:D,3,FALSE)</f>
        <v>0..1</v>
      </c>
      <c r="U152" s="37" t="str">
        <f t="shared" si="30"/>
        <v>corG-4</v>
      </c>
      <c r="V152" s="36" t="str">
        <f t="shared" si="31"/>
        <v>corG-5</v>
      </c>
      <c r="W152" s="36" t="str">
        <f t="shared" si="32"/>
        <v>corG-19</v>
      </c>
      <c r="X152" s="37" t="str">
        <f t="shared" si="33"/>
        <v>cenG-27</v>
      </c>
      <c r="Y152" s="36" t="str">
        <f t="shared" si="34"/>
        <v>cen-140</v>
      </c>
      <c r="Z152" s="33" t="s">
        <v>2273</v>
      </c>
      <c r="AA152" s="65" t="s">
        <v>2000</v>
      </c>
      <c r="AB152" s="65" t="s">
        <v>2274</v>
      </c>
      <c r="AC152" s="5" t="str">
        <f>VLOOKUP(B152,label!A:G,6,FALSE)</f>
        <v>codeItemType</v>
      </c>
      <c r="AD152" s="65" t="s">
        <v>1924</v>
      </c>
      <c r="AE152" s="5" t="str">
        <f>VLOOKUP(B152,label!A:G,5,FALSE)</f>
        <v>invoiceLineAllowanceReasonCode</v>
      </c>
    </row>
    <row r="153" spans="1:31" ht="19" customHeight="1">
      <c r="A153" s="5">
        <v>153</v>
      </c>
      <c r="B153" s="5" t="s">
        <v>3657</v>
      </c>
      <c r="C153" s="72">
        <f>VLOOKUP(B153,label!A:G,3,FALSE)</f>
        <v>5</v>
      </c>
      <c r="D153" s="72" t="str">
        <f>VLOOKUP(B153,label!A:E,4,FALSE)</f>
        <v>cen</v>
      </c>
      <c r="E153" s="55" t="str">
        <f>VLOOKUP(B153,label!A:E,5,FALSE)</f>
        <v>invoiceLineCharges</v>
      </c>
      <c r="F153" s="38" t="s">
        <v>4477</v>
      </c>
      <c r="G153" s="68" t="s">
        <v>2275</v>
      </c>
      <c r="H153" s="88" t="str">
        <f>VLOOKUP(G153,'EN mapping'!B:D,3,FALSE)</f>
        <v>0..n</v>
      </c>
      <c r="U153" s="37" t="str">
        <f t="shared" si="30"/>
        <v>corG-4</v>
      </c>
      <c r="V153" s="36" t="str">
        <f t="shared" si="31"/>
        <v>corG-5</v>
      </c>
      <c r="W153" s="36" t="str">
        <f t="shared" si="32"/>
        <v>corG-19</v>
      </c>
      <c r="X153" s="37" t="str">
        <f t="shared" si="33"/>
        <v>cenG-28</v>
      </c>
      <c r="Y153" s="36" t="str">
        <f t="shared" si="34"/>
        <v/>
      </c>
      <c r="Z153" s="68" t="s">
        <v>2275</v>
      </c>
      <c r="AA153" s="65" t="s">
        <v>1961</v>
      </c>
      <c r="AB153" s="69" t="s">
        <v>2276</v>
      </c>
      <c r="AC153" s="5" t="str">
        <f>VLOOKUP(B153,label!A:G,6,FALSE)</f>
        <v/>
      </c>
      <c r="AD153" s="69"/>
      <c r="AE153" s="5" t="str">
        <f>VLOOKUP(B153,label!A:G,5,FALSE)</f>
        <v>invoiceLineCharges</v>
      </c>
    </row>
    <row r="154" spans="1:31" ht="19" customHeight="1">
      <c r="A154" s="5">
        <v>154</v>
      </c>
      <c r="B154" s="5" t="s">
        <v>3706</v>
      </c>
      <c r="C154" s="5">
        <f>VLOOKUP(B154,label!A:G,3,FALSE)</f>
        <v>6</v>
      </c>
      <c r="D154" s="5" t="str">
        <f>VLOOKUP(B154,label!A:E,4,FALSE)</f>
        <v>cen</v>
      </c>
      <c r="E154" s="46" t="str">
        <f>VLOOKUP(B154,label!A:E,5,FALSE)</f>
        <v>invoiceLineChargeBaseAmount</v>
      </c>
      <c r="F154" s="38" t="s">
        <v>4478</v>
      </c>
      <c r="G154" s="33" t="s">
        <v>2279</v>
      </c>
      <c r="H154" s="88" t="str">
        <f>VLOOKUP(G154,'EN mapping'!B:D,3,FALSE)</f>
        <v>0..1</v>
      </c>
      <c r="U154" s="37" t="str">
        <f t="shared" si="30"/>
        <v>corG-4</v>
      </c>
      <c r="V154" s="36" t="str">
        <f t="shared" si="31"/>
        <v>corG-5</v>
      </c>
      <c r="W154" s="36" t="str">
        <f t="shared" si="32"/>
        <v>corG-19</v>
      </c>
      <c r="X154" s="37" t="str">
        <f t="shared" si="33"/>
        <v>cenG-28</v>
      </c>
      <c r="Y154" s="36" t="str">
        <f t="shared" si="34"/>
        <v>cen-142</v>
      </c>
      <c r="Z154" s="33" t="s">
        <v>2279</v>
      </c>
      <c r="AA154" s="65" t="s">
        <v>2000</v>
      </c>
      <c r="AB154" s="65" t="s">
        <v>2280</v>
      </c>
      <c r="AC154" s="5" t="str">
        <f>VLOOKUP(B154,label!A:G,6,FALSE)</f>
        <v>amountItemType</v>
      </c>
      <c r="AD154" s="65" t="s">
        <v>1699</v>
      </c>
      <c r="AE154" s="5" t="str">
        <f>VLOOKUP(B154,label!A:G,5,FALSE)</f>
        <v>invoiceLineChargeBaseAmount</v>
      </c>
    </row>
    <row r="155" spans="1:31" ht="19" customHeight="1">
      <c r="A155" s="5">
        <v>155</v>
      </c>
      <c r="B155" s="5" t="s">
        <v>3707</v>
      </c>
      <c r="C155" s="5">
        <f>VLOOKUP(B155,label!A:G,3,FALSE)</f>
        <v>6</v>
      </c>
      <c r="D155" s="5" t="str">
        <f>VLOOKUP(B155,label!A:E,4,FALSE)</f>
        <v>cen</v>
      </c>
      <c r="E155" s="46" t="str">
        <f>VLOOKUP(B155,label!A:E,5,FALSE)</f>
        <v>invoiceLineChargePercentage</v>
      </c>
      <c r="F155" s="38" t="s">
        <v>4479</v>
      </c>
      <c r="G155" s="33" t="s">
        <v>2281</v>
      </c>
      <c r="H155" s="88" t="str">
        <f>VLOOKUP(G155,'EN mapping'!B:D,3,FALSE)</f>
        <v>0..1</v>
      </c>
      <c r="U155" s="37" t="str">
        <f t="shared" si="30"/>
        <v>corG-4</v>
      </c>
      <c r="V155" s="36" t="str">
        <f t="shared" si="31"/>
        <v>corG-5</v>
      </c>
      <c r="W155" s="36" t="str">
        <f t="shared" si="32"/>
        <v>corG-19</v>
      </c>
      <c r="X155" s="37" t="str">
        <f t="shared" si="33"/>
        <v>cenG-28</v>
      </c>
      <c r="Y155" s="36" t="str">
        <f t="shared" si="34"/>
        <v>cen-143</v>
      </c>
      <c r="Z155" s="33" t="s">
        <v>2281</v>
      </c>
      <c r="AA155" s="65" t="s">
        <v>2000</v>
      </c>
      <c r="AB155" s="65" t="s">
        <v>2282</v>
      </c>
      <c r="AC155" s="5" t="str">
        <f>VLOOKUP(B155,label!A:G,6,FALSE)</f>
        <v>percentageItemType</v>
      </c>
      <c r="AD155" s="65" t="s">
        <v>2160</v>
      </c>
      <c r="AE155" s="5" t="str">
        <f>VLOOKUP(B155,label!A:G,5,FALSE)</f>
        <v>invoiceLineChargePercentage</v>
      </c>
    </row>
    <row r="156" spans="1:31" ht="19" customHeight="1">
      <c r="A156" s="5">
        <v>156</v>
      </c>
      <c r="B156" s="5" t="s">
        <v>3708</v>
      </c>
      <c r="C156" s="5">
        <f>VLOOKUP(B156,label!A:G,3,FALSE)</f>
        <v>6</v>
      </c>
      <c r="D156" s="5" t="str">
        <f>VLOOKUP(B156,label!A:E,4,FALSE)</f>
        <v>cen</v>
      </c>
      <c r="E156" s="46" t="str">
        <f>VLOOKUP(B156,label!A:E,5,FALSE)</f>
        <v>invoiceLineChargeReason</v>
      </c>
      <c r="F156" s="38" t="s">
        <v>4480</v>
      </c>
      <c r="G156" s="33" t="s">
        <v>2283</v>
      </c>
      <c r="H156" s="88" t="str">
        <f>VLOOKUP(G156,'EN mapping'!B:D,3,FALSE)</f>
        <v>0..1</v>
      </c>
      <c r="U156" s="37" t="str">
        <f t="shared" si="30"/>
        <v>corG-4</v>
      </c>
      <c r="V156" s="36" t="str">
        <f t="shared" si="31"/>
        <v>corG-5</v>
      </c>
      <c r="W156" s="36" t="str">
        <f t="shared" si="32"/>
        <v>corG-19</v>
      </c>
      <c r="X156" s="37" t="str">
        <f t="shared" si="33"/>
        <v>cenG-28</v>
      </c>
      <c r="Y156" s="36" t="str">
        <f t="shared" si="34"/>
        <v>cen-144</v>
      </c>
      <c r="Z156" s="33" t="s">
        <v>2283</v>
      </c>
      <c r="AA156" s="65" t="s">
        <v>2000</v>
      </c>
      <c r="AB156" s="65" t="s">
        <v>2284</v>
      </c>
      <c r="AC156" s="5" t="str">
        <f>VLOOKUP(B156,label!A:G,6,FALSE)</f>
        <v>textItemType</v>
      </c>
      <c r="AD156" s="65" t="s">
        <v>1938</v>
      </c>
      <c r="AE156" s="5" t="str">
        <f>VLOOKUP(B156,label!A:G,5,FALSE)</f>
        <v>invoiceLineChargeReason</v>
      </c>
    </row>
    <row r="157" spans="1:31" ht="19" customHeight="1">
      <c r="A157" s="5">
        <v>157</v>
      </c>
      <c r="B157" s="5" t="s">
        <v>3709</v>
      </c>
      <c r="C157" s="5">
        <f>VLOOKUP(B157,label!A:G,3,FALSE)</f>
        <v>6</v>
      </c>
      <c r="D157" s="5" t="str">
        <f>VLOOKUP(B157,label!A:E,4,FALSE)</f>
        <v>cen</v>
      </c>
      <c r="E157" s="46" t="str">
        <f>VLOOKUP(B157,label!A:E,5,FALSE)</f>
        <v>invoiceLineChargeReasonCode</v>
      </c>
      <c r="F157" s="38" t="s">
        <v>4481</v>
      </c>
      <c r="G157" s="33" t="s">
        <v>2285</v>
      </c>
      <c r="H157" s="88" t="str">
        <f>VLOOKUP(G157,'EN mapping'!B:D,3,FALSE)</f>
        <v>0..1</v>
      </c>
      <c r="U157" s="37" t="str">
        <f t="shared" si="30"/>
        <v>corG-4</v>
      </c>
      <c r="V157" s="36" t="str">
        <f t="shared" si="31"/>
        <v>corG-5</v>
      </c>
      <c r="W157" s="36" t="str">
        <f t="shared" si="32"/>
        <v>corG-19</v>
      </c>
      <c r="X157" s="37" t="str">
        <f t="shared" si="33"/>
        <v>cenG-28</v>
      </c>
      <c r="Y157" s="36" t="str">
        <f t="shared" si="34"/>
        <v>cen-145</v>
      </c>
      <c r="Z157" s="33" t="s">
        <v>2285</v>
      </c>
      <c r="AA157" s="65" t="s">
        <v>2000</v>
      </c>
      <c r="AB157" s="65" t="s">
        <v>2286</v>
      </c>
      <c r="AC157" s="5" t="str">
        <f>VLOOKUP(B157,label!A:G,6,FALSE)</f>
        <v>codeItemType</v>
      </c>
      <c r="AD157" s="65" t="s">
        <v>1924</v>
      </c>
      <c r="AE157" s="5" t="str">
        <f>VLOOKUP(B157,label!A:G,5,FALSE)</f>
        <v>invoiceLineChargeReasonCode</v>
      </c>
    </row>
    <row r="158" spans="1:31" ht="19" customHeight="1">
      <c r="A158" s="5">
        <v>158</v>
      </c>
      <c r="B158" s="5" t="s">
        <v>3710</v>
      </c>
      <c r="C158" s="5">
        <f>VLOOKUP(B158,label!A:G,3,FALSE)</f>
        <v>6</v>
      </c>
      <c r="D158" s="5" t="str">
        <f>VLOOKUP(B158,label!A:E,4,FALSE)</f>
        <v>cen</v>
      </c>
      <c r="E158" s="46" t="str">
        <f>VLOOKUP(B158,label!A:E,5,FALSE)</f>
        <v>itemDescription</v>
      </c>
      <c r="F158" s="38" t="s">
        <v>4482</v>
      </c>
      <c r="G158" s="33" t="s">
        <v>2311</v>
      </c>
      <c r="H158" s="88" t="str">
        <f>VLOOKUP(G158,'EN mapping'!B:D,3,FALSE)</f>
        <v>0..1</v>
      </c>
      <c r="U158" s="37" t="str">
        <f t="shared" si="30"/>
        <v>corG-4</v>
      </c>
      <c r="V158" s="36" t="str">
        <f t="shared" si="31"/>
        <v>corG-5</v>
      </c>
      <c r="W158" s="36" t="str">
        <f t="shared" si="32"/>
        <v>corG-19</v>
      </c>
      <c r="X158" s="37" t="str">
        <f t="shared" si="33"/>
        <v>cenG-28</v>
      </c>
      <c r="Y158" s="36" t="str">
        <f t="shared" si="34"/>
        <v>cen-154</v>
      </c>
      <c r="Z158" s="33" t="s">
        <v>2311</v>
      </c>
      <c r="AA158" s="65" t="s">
        <v>2000</v>
      </c>
      <c r="AB158" s="65" t="s">
        <v>2312</v>
      </c>
      <c r="AC158" s="5" t="str">
        <f>VLOOKUP(B158,label!A:G,6,FALSE)</f>
        <v>textItemType</v>
      </c>
      <c r="AD158" s="65" t="s">
        <v>1938</v>
      </c>
      <c r="AE158" s="5" t="str">
        <f>VLOOKUP(B158,label!A:G,5,FALSE)</f>
        <v>itemDescription</v>
      </c>
    </row>
    <row r="159" spans="1:31" ht="19" customHeight="1">
      <c r="A159" s="5">
        <v>159</v>
      </c>
      <c r="B159" s="5" t="s">
        <v>3658</v>
      </c>
      <c r="C159" s="73">
        <v>4</v>
      </c>
      <c r="D159" s="73" t="str">
        <f>VLOOKUP(B159,label!A:E,4,FALSE)</f>
        <v>cen</v>
      </c>
      <c r="E159" s="54" t="str">
        <f>VLOOKUP(B159,label!A:E,5,FALSE)</f>
        <v>itemAttributes</v>
      </c>
      <c r="F159" s="38" t="s">
        <v>4544</v>
      </c>
      <c r="G159" s="68" t="s">
        <v>2327</v>
      </c>
      <c r="H159" s="88" t="str">
        <f>VLOOKUP(G159,'EN mapping'!B:D,3,FALSE)</f>
        <v>0..n</v>
      </c>
      <c r="U159" s="37" t="str">
        <f t="shared" si="30"/>
        <v>corG-4</v>
      </c>
      <c r="V159" s="36" t="str">
        <f t="shared" si="31"/>
        <v>corG-5</v>
      </c>
      <c r="W159" s="36" t="str">
        <f t="shared" si="32"/>
        <v>cenG-32</v>
      </c>
      <c r="X159" s="37" t="str">
        <f t="shared" si="33"/>
        <v/>
      </c>
      <c r="Y159" s="36" t="str">
        <f t="shared" si="34"/>
        <v/>
      </c>
      <c r="Z159" s="68" t="s">
        <v>2327</v>
      </c>
      <c r="AA159" s="65" t="s">
        <v>2000</v>
      </c>
      <c r="AB159" s="68" t="s">
        <v>2328</v>
      </c>
      <c r="AC159" s="5" t="str">
        <f>VLOOKUP(B159,label!A:G,6,FALSE)</f>
        <v/>
      </c>
      <c r="AD159" s="83"/>
      <c r="AE159" s="5" t="str">
        <f>VLOOKUP(B159,label!A:G,5,FALSE)</f>
        <v>itemAttributes</v>
      </c>
    </row>
    <row r="160" spans="1:31" ht="19" customHeight="1">
      <c r="A160" s="5">
        <v>160</v>
      </c>
      <c r="B160" s="5" t="s">
        <v>3711</v>
      </c>
      <c r="C160" s="5">
        <v>5</v>
      </c>
      <c r="D160" s="5" t="str">
        <f>VLOOKUP(B160,label!A:E,4,FALSE)</f>
        <v>cen</v>
      </c>
      <c r="E160" s="46" t="str">
        <f>VLOOKUP(B160,label!A:E,5,FALSE)</f>
        <v>itemAttributeName</v>
      </c>
      <c r="F160" s="38" t="s">
        <v>4545</v>
      </c>
      <c r="G160" s="33" t="s">
        <v>2329</v>
      </c>
      <c r="H160" s="88" t="str">
        <f>VLOOKUP(G160,'EN mapping'!B:D,3,FALSE)</f>
        <v>1..1</v>
      </c>
      <c r="U160" s="37" t="str">
        <f t="shared" si="30"/>
        <v>corG-4</v>
      </c>
      <c r="V160" s="36" t="str">
        <f t="shared" si="31"/>
        <v>corG-5</v>
      </c>
      <c r="W160" s="36" t="str">
        <f t="shared" si="32"/>
        <v>cenG-32</v>
      </c>
      <c r="X160" s="37" t="str">
        <f t="shared" si="33"/>
        <v>cen-160</v>
      </c>
      <c r="Y160" s="36" t="str">
        <f t="shared" si="34"/>
        <v/>
      </c>
      <c r="Z160" s="33" t="s">
        <v>2329</v>
      </c>
      <c r="AA160" s="65" t="s">
        <v>2330</v>
      </c>
      <c r="AB160" s="65" t="s">
        <v>2331</v>
      </c>
      <c r="AC160" s="5" t="str">
        <f>VLOOKUP(B160,label!A:G,6,FALSE)</f>
        <v>textItemType</v>
      </c>
      <c r="AD160" s="65" t="s">
        <v>1938</v>
      </c>
      <c r="AE160" s="5" t="str">
        <f>VLOOKUP(B160,label!A:G,5,FALSE)</f>
        <v>itemAttributeName</v>
      </c>
    </row>
    <row r="161" spans="1:31" ht="19" customHeight="1">
      <c r="A161" s="5">
        <f t="shared" ref="A161" si="35">ROW()-1</f>
        <v>160</v>
      </c>
      <c r="B161" s="5" t="s">
        <v>3712</v>
      </c>
      <c r="C161" s="5">
        <v>5</v>
      </c>
      <c r="D161" s="5" t="str">
        <f>VLOOKUP(B161,label!A:E,4,FALSE)</f>
        <v>cen</v>
      </c>
      <c r="E161" s="46" t="str">
        <f>VLOOKUP(B161,label!A:E,5,FALSE)</f>
        <v>itemAttributeValue</v>
      </c>
      <c r="F161" s="38" t="s">
        <v>4546</v>
      </c>
      <c r="G161" s="33" t="s">
        <v>2332</v>
      </c>
      <c r="H161" s="88" t="str">
        <f>VLOOKUP(G161,'EN mapping'!B:D,3,FALSE)</f>
        <v>1..1</v>
      </c>
      <c r="U161" s="37" t="str">
        <f t="shared" si="30"/>
        <v>corG-4</v>
      </c>
      <c r="V161" s="36" t="str">
        <f t="shared" si="31"/>
        <v>corG-5</v>
      </c>
      <c r="W161" s="36" t="str">
        <f t="shared" si="32"/>
        <v>cenG-32</v>
      </c>
      <c r="X161" s="37" t="str">
        <f t="shared" si="33"/>
        <v>cen-161</v>
      </c>
      <c r="Y161" s="36" t="str">
        <f t="shared" si="34"/>
        <v/>
      </c>
      <c r="Z161" s="33" t="s">
        <v>2332</v>
      </c>
      <c r="AA161" s="65" t="s">
        <v>2330</v>
      </c>
      <c r="AB161" s="65" t="s">
        <v>2333</v>
      </c>
      <c r="AC161" s="5" t="str">
        <f>VLOOKUP(B161,label!A:G,6,FALSE)</f>
        <v>textItemType</v>
      </c>
      <c r="AD161" s="65" t="s">
        <v>1938</v>
      </c>
      <c r="AE161" s="5" t="str">
        <f>VLOOKUP(B161,label!A:G,5,FALSE)</f>
        <v>itemAttributeValue</v>
      </c>
    </row>
  </sheetData>
  <autoFilter ref="B1:AN161" xr:uid="{A6575B6A-F0DA-A545-ACB7-744CABFD2B6F}"/>
  <phoneticPr fontId="3"/>
  <conditionalFormatting sqref="AI139">
    <cfRule type="containsText" dxfId="42" priority="4" operator="containsText" text="G">
      <formula>NOT(ISERROR(SEARCH("G",AI139)))</formula>
    </cfRule>
  </conditionalFormatting>
  <conditionalFormatting sqref="B1:B32 B136:B1048576 B122:B126 B128:B134 B34:B120">
    <cfRule type="containsText" dxfId="41" priority="3" operator="containsText" text="G-">
      <formula>NOT(ISERROR(SEARCH("G-",B1)))</formula>
    </cfRule>
  </conditionalFormatting>
  <conditionalFormatting sqref="D1:D1048576">
    <cfRule type="containsText" dxfId="40" priority="2" operator="containsText" text="cen">
      <formula>NOT(ISERROR(SEARCH("cen",D1)))</formula>
    </cfRule>
  </conditionalFormatting>
  <conditionalFormatting sqref="H1:H1048576">
    <cfRule type="containsText" dxfId="39" priority="1" operator="containsText" text="n">
      <formula>NOT(ISERROR(SEARCH("n",H1)))</formula>
    </cfRule>
  </conditionalFormatting>
  <pageMargins left="0.25" right="0.25" top="0.75" bottom="0.75" header="0.3" footer="0.3"/>
  <pageSetup paperSize="9" scale="52" fitToHeight="4"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codeName="Sheet4">
    <pageSetUpPr fitToPage="1"/>
  </sheetPr>
  <dimension ref="A1:Q219"/>
  <sheetViews>
    <sheetView zoomScaleNormal="90" workbookViewId="0">
      <pane ySplit="1" topLeftCell="A2" activePane="bottomLeft" state="frozen"/>
      <selection pane="bottomLeft" activeCell="K8" sqref="K8"/>
    </sheetView>
  </sheetViews>
  <sheetFormatPr baseColWidth="10" defaultColWidth="10.7109375" defaultRowHeight="16" customHeight="1"/>
  <cols>
    <col min="1" max="1" width="4.28515625" style="5" bestFit="1" customWidth="1"/>
    <col min="2" max="2" width="7.85546875" style="5" customWidth="1"/>
    <col min="3" max="3" width="5.28515625" style="5" customWidth="1"/>
    <col min="4" max="4" width="3.7109375" style="5" customWidth="1"/>
    <col min="5" max="5" width="16" style="5" customWidth="1"/>
    <col min="6" max="6" width="28.7109375" style="5" customWidth="1"/>
    <col min="7" max="7" width="2.5703125" style="5" bestFit="1" customWidth="1"/>
    <col min="8" max="8" width="9.42578125" style="5" customWidth="1"/>
    <col min="9" max="9" width="7.42578125" style="36" bestFit="1" customWidth="1"/>
    <col min="10" max="10" width="7.85546875" style="5" customWidth="1"/>
    <col min="11" max="11" width="4.42578125" style="5" customWidth="1"/>
    <col min="12" max="12" width="38.7109375" style="5" customWidth="1"/>
    <col min="13" max="14" width="25.28515625" style="5" customWidth="1"/>
    <col min="15" max="16384" width="10.7109375" style="5"/>
  </cols>
  <sheetData>
    <row r="1" spans="1:14" ht="16" customHeight="1">
      <c r="A1" s="5" t="s">
        <v>3519</v>
      </c>
      <c r="B1" s="62" t="s">
        <v>1910</v>
      </c>
      <c r="C1" s="62" t="s">
        <v>1911</v>
      </c>
      <c r="D1" s="62" t="s">
        <v>1912</v>
      </c>
      <c r="E1" s="62" t="s">
        <v>1913</v>
      </c>
      <c r="F1" s="63" t="s">
        <v>1914</v>
      </c>
      <c r="G1" s="62" t="s">
        <v>4383</v>
      </c>
      <c r="H1" s="62"/>
      <c r="I1" s="63"/>
      <c r="J1" s="62" t="s">
        <v>2334</v>
      </c>
      <c r="K1" s="5" t="s">
        <v>4383</v>
      </c>
      <c r="M1" s="5" t="s">
        <v>3509</v>
      </c>
      <c r="N1" s="5" t="s">
        <v>2353</v>
      </c>
    </row>
    <row r="2" spans="1:14" ht="16" customHeight="1">
      <c r="A2" s="5">
        <v>1</v>
      </c>
      <c r="B2" s="67" t="s">
        <v>1915</v>
      </c>
      <c r="C2" s="65" t="s">
        <v>1916</v>
      </c>
      <c r="D2" s="65" t="s">
        <v>1917</v>
      </c>
      <c r="E2" s="65" t="s">
        <v>1918</v>
      </c>
      <c r="F2" s="65" t="s">
        <v>1919</v>
      </c>
      <c r="G2" s="66">
        <f t="shared" ref="G2:G10" si="0">LEN(C2)</f>
        <v>1</v>
      </c>
      <c r="H2" s="66" t="str">
        <f>VLOOKUP(B2,Sheet1!A:C,2,FALSE)</f>
        <v>cor-76</v>
      </c>
      <c r="I2" s="89" t="str">
        <f t="shared" ref="I2:I10" si="1">IF(H2=J2,"","*")</f>
        <v/>
      </c>
      <c r="J2" s="66" t="s">
        <v>1384</v>
      </c>
      <c r="K2" s="5">
        <f>VLOOKUP(J2,label!A:G,3,FALSE)</f>
        <v>4</v>
      </c>
      <c r="L2" s="5" t="s">
        <v>4506</v>
      </c>
      <c r="M2" s="5" t="str">
        <f>VLOOKUP(J2,label!A:G,6,FALSE)</f>
        <v>documentNumberItemType</v>
      </c>
      <c r="N2" s="5" t="str">
        <f>VLOOKUP(J2,label!A:G,5,FALSE)</f>
        <v>documentNumber</v>
      </c>
    </row>
    <row r="3" spans="1:14" ht="16" customHeight="1">
      <c r="A3" s="5">
        <v>2</v>
      </c>
      <c r="B3" s="67" t="s">
        <v>1920</v>
      </c>
      <c r="C3" s="65" t="s">
        <v>1916</v>
      </c>
      <c r="D3" s="65" t="s">
        <v>1917</v>
      </c>
      <c r="E3" s="65" t="s">
        <v>1921</v>
      </c>
      <c r="F3" s="65" t="s">
        <v>1922</v>
      </c>
      <c r="G3" s="66">
        <f t="shared" si="0"/>
        <v>1</v>
      </c>
      <c r="H3" s="66" t="str">
        <f>VLOOKUP(B3,Sheet1!A:C,2,FALSE)</f>
        <v>cor-79</v>
      </c>
      <c r="I3" s="89" t="str">
        <f t="shared" si="1"/>
        <v/>
      </c>
      <c r="J3" s="5" t="s">
        <v>2342</v>
      </c>
      <c r="K3" s="5">
        <f>VLOOKUP(J3,label!A:G,3,FALSE)</f>
        <v>4</v>
      </c>
      <c r="L3" s="5" t="s">
        <v>4507</v>
      </c>
      <c r="M3" s="5" t="str">
        <f>VLOOKUP(J3,label!A:G,6,FALSE)</f>
        <v>documentDateItemType</v>
      </c>
      <c r="N3" s="5" t="str">
        <f>VLOOKUP(J3,label!A:G,5,FALSE)</f>
        <v>documentDate</v>
      </c>
    </row>
    <row r="4" spans="1:14" ht="16" customHeight="1">
      <c r="A4" s="5">
        <v>3</v>
      </c>
      <c r="B4" s="67" t="s">
        <v>1923</v>
      </c>
      <c r="C4" s="65" t="s">
        <v>1916</v>
      </c>
      <c r="D4" s="65" t="s">
        <v>1917</v>
      </c>
      <c r="E4" s="65" t="s">
        <v>1924</v>
      </c>
      <c r="F4" s="65" t="s">
        <v>1925</v>
      </c>
      <c r="G4" s="66">
        <f t="shared" si="0"/>
        <v>1</v>
      </c>
      <c r="H4" s="66" t="str">
        <f>VLOOKUP(B4,Sheet1!A:C,2,FALSE)</f>
        <v>cor-73</v>
      </c>
      <c r="I4" s="89" t="str">
        <f t="shared" si="1"/>
        <v/>
      </c>
      <c r="J4" s="66" t="s">
        <v>1381</v>
      </c>
      <c r="K4" s="5">
        <f>VLOOKUP(J4,label!A:G,3,FALSE)</f>
        <v>4</v>
      </c>
      <c r="L4" s="5" t="s">
        <v>4508</v>
      </c>
      <c r="M4" s="5" t="str">
        <f>VLOOKUP(J4,label!A:G,6,FALSE)</f>
        <v>gl-gen:documentTypeItemType</v>
      </c>
      <c r="N4" s="5" t="str">
        <f>VLOOKUP(J4,label!A:G,5,FALSE)</f>
        <v>documentType</v>
      </c>
    </row>
    <row r="5" spans="1:14" ht="16" customHeight="1">
      <c r="A5" s="5">
        <v>4</v>
      </c>
      <c r="B5" s="67" t="s">
        <v>1926</v>
      </c>
      <c r="C5" s="65" t="s">
        <v>1916</v>
      </c>
      <c r="D5" s="65" t="s">
        <v>1917</v>
      </c>
      <c r="E5" s="65" t="s">
        <v>1924</v>
      </c>
      <c r="F5" s="65" t="s">
        <v>1927</v>
      </c>
      <c r="G5" s="66">
        <f t="shared" si="0"/>
        <v>1</v>
      </c>
      <c r="H5" s="66" t="str">
        <f>VLOOKUP(B5,Sheet1!A:C,2,FALSE)</f>
        <v>muc-4</v>
      </c>
      <c r="I5" s="89" t="str">
        <f t="shared" si="1"/>
        <v/>
      </c>
      <c r="J5" s="66" t="s">
        <v>1307</v>
      </c>
      <c r="K5" s="5">
        <f>VLOOKUP(J5,label!A:G,3,FALSE)</f>
        <v>4</v>
      </c>
      <c r="L5" s="5" t="s">
        <v>4509</v>
      </c>
      <c r="M5" s="5" t="str">
        <f>VLOOKUP(J5,label!A:G,6,FALSE)</f>
        <v>currencyItemType</v>
      </c>
      <c r="N5" s="5" t="str">
        <f>VLOOKUP(J5,label!A:G,5,FALSE)</f>
        <v>amountOriginalCurrency</v>
      </c>
    </row>
    <row r="6" spans="1:14" ht="16" customHeight="1">
      <c r="A6" s="5">
        <v>5</v>
      </c>
      <c r="B6" s="67" t="s">
        <v>1928</v>
      </c>
      <c r="C6" s="65" t="s">
        <v>1916</v>
      </c>
      <c r="D6" s="65" t="s">
        <v>1929</v>
      </c>
      <c r="E6" s="65" t="s">
        <v>1924</v>
      </c>
      <c r="F6" s="65" t="s">
        <v>1930</v>
      </c>
      <c r="G6" s="66">
        <f t="shared" si="0"/>
        <v>1</v>
      </c>
      <c r="H6" s="66" t="str">
        <f>VLOOKUP(B6,Sheet1!A:C,2,FALSE)</f>
        <v>muc-33</v>
      </c>
      <c r="I6" s="89" t="str">
        <f t="shared" si="1"/>
        <v/>
      </c>
      <c r="J6" s="40" t="s">
        <v>1478</v>
      </c>
      <c r="K6" s="90">
        <f>VLOOKUP(J6,label!A:G,3,FALSE)</f>
        <v>5</v>
      </c>
      <c r="L6" s="91" t="s">
        <v>4548</v>
      </c>
      <c r="M6" s="5" t="str">
        <f>VLOOKUP(J6,label!A:G,6,FALSE)</f>
        <v>currencyItemType</v>
      </c>
      <c r="N6" s="5" t="str">
        <f>VLOOKUP(J6,label!A:G,5,FALSE)</f>
        <v>taxCurrency</v>
      </c>
    </row>
    <row r="7" spans="1:14" ht="16" customHeight="1">
      <c r="A7" s="5">
        <v>6</v>
      </c>
      <c r="B7" s="67" t="s">
        <v>1931</v>
      </c>
      <c r="C7" s="65" t="s">
        <v>1916</v>
      </c>
      <c r="D7" s="65" t="s">
        <v>1929</v>
      </c>
      <c r="E7" s="65" t="s">
        <v>1921</v>
      </c>
      <c r="F7" s="65" t="s">
        <v>1932</v>
      </c>
      <c r="G7" s="66">
        <f t="shared" si="0"/>
        <v>1</v>
      </c>
      <c r="H7" s="66" t="str">
        <f>VLOOKUP(B7,Sheet1!A:C,2,FALSE)</f>
        <v>cor-43</v>
      </c>
      <c r="I7" s="89" t="str">
        <f t="shared" si="1"/>
        <v/>
      </c>
      <c r="J7" s="40" t="s">
        <v>1322</v>
      </c>
      <c r="K7" s="5">
        <f>VLOOKUP(J7,label!A:G,3,FALSE)</f>
        <v>4</v>
      </c>
      <c r="L7" s="5" t="s">
        <v>4510</v>
      </c>
      <c r="M7" s="5" t="str">
        <f>VLOOKUP(J7,label!A:G,6,FALSE)</f>
        <v>postingDateItemType</v>
      </c>
      <c r="N7" s="5" t="str">
        <f>VLOOKUP(J7,label!A:G,5,FALSE)</f>
        <v>postingDate</v>
      </c>
    </row>
    <row r="8" spans="1:14" ht="16" customHeight="1">
      <c r="A8" s="5">
        <v>7</v>
      </c>
      <c r="B8" s="67" t="s">
        <v>1933</v>
      </c>
      <c r="C8" s="65" t="s">
        <v>1916</v>
      </c>
      <c r="D8" s="65" t="s">
        <v>1929</v>
      </c>
      <c r="E8" s="65" t="s">
        <v>1924</v>
      </c>
      <c r="F8" s="65" t="s">
        <v>1934</v>
      </c>
      <c r="G8" s="66">
        <f t="shared" si="0"/>
        <v>1</v>
      </c>
      <c r="H8" s="66" t="str">
        <f>VLOOKUP(B8,Sheet1!A:C,2,FALSE)</f>
        <v>cen-8</v>
      </c>
      <c r="I8" s="89" t="str">
        <f t="shared" si="1"/>
        <v/>
      </c>
      <c r="J8" s="5" t="s">
        <v>3700</v>
      </c>
      <c r="K8" s="5">
        <f>VLOOKUP(J8,label!A:G,3,FALSE)</f>
        <v>3</v>
      </c>
      <c r="L8" s="5" t="s">
        <v>4511</v>
      </c>
      <c r="M8" s="5" t="str">
        <f>VLOOKUP(J8,label!A:G,6,FALSE)</f>
        <v>codeItemType</v>
      </c>
      <c r="N8" s="5" t="str">
        <f>VLOOKUP(J8,label!A:G,5,FALSE)</f>
        <v>valueAddedTaxPointDateCode</v>
      </c>
    </row>
    <row r="9" spans="1:14" ht="16" customHeight="1">
      <c r="A9" s="5">
        <v>8</v>
      </c>
      <c r="B9" s="67" t="s">
        <v>1935</v>
      </c>
      <c r="C9" s="65" t="s">
        <v>1916</v>
      </c>
      <c r="D9" s="65" t="s">
        <v>1929</v>
      </c>
      <c r="E9" s="65" t="s">
        <v>1921</v>
      </c>
      <c r="F9" s="65" t="s">
        <v>1936</v>
      </c>
      <c r="G9" s="66">
        <f t="shared" si="0"/>
        <v>1</v>
      </c>
      <c r="H9" s="66" t="str">
        <f>VLOOKUP(B9,Sheet1!A:C,2,FALSE)</f>
        <v>cor-90</v>
      </c>
      <c r="I9" s="89" t="str">
        <f t="shared" si="1"/>
        <v/>
      </c>
      <c r="J9" s="66" t="s">
        <v>1416</v>
      </c>
      <c r="K9" s="90">
        <f>VLOOKUP(J9,label!A:G,3,FALSE)</f>
        <v>4</v>
      </c>
      <c r="L9" s="74" t="s">
        <v>4549</v>
      </c>
      <c r="M9" s="5" t="str">
        <f>VLOOKUP(J9,label!A:G,6,FALSE)</f>
        <v>maturityDateItemType</v>
      </c>
      <c r="N9" s="5" t="str">
        <f>VLOOKUP(J9,label!A:G,5,FALSE)</f>
        <v>maturityDate</v>
      </c>
    </row>
    <row r="10" spans="1:14" ht="16" customHeight="1">
      <c r="A10" s="5">
        <v>9</v>
      </c>
      <c r="B10" s="33" t="s">
        <v>1937</v>
      </c>
      <c r="C10" s="65" t="s">
        <v>1916</v>
      </c>
      <c r="D10" s="65" t="s">
        <v>1929</v>
      </c>
      <c r="E10" s="65" t="s">
        <v>1938</v>
      </c>
      <c r="F10" s="65" t="s">
        <v>1939</v>
      </c>
      <c r="G10" s="66">
        <f t="shared" si="0"/>
        <v>1</v>
      </c>
      <c r="H10" s="66" t="str">
        <f>VLOOKUP(B10,Sheet1!A:C,2,FALSE)</f>
        <v>bus-35</v>
      </c>
      <c r="I10" s="89" t="str">
        <f t="shared" si="1"/>
        <v/>
      </c>
      <c r="J10" s="66" t="s">
        <v>1182</v>
      </c>
      <c r="K10" s="90">
        <f>VLOOKUP(J10,label!A:G,3,FALSE)</f>
        <v>4</v>
      </c>
      <c r="L10" s="92" t="s">
        <v>4550</v>
      </c>
      <c r="M10" s="5" t="str">
        <f>VLOOKUP(J10,label!A:G,6,FALSE)</f>
        <v>contactAttentionLineItemType</v>
      </c>
      <c r="N10" s="5" t="str">
        <f>VLOOKUP(J10,label!A:G,5,FALSE)</f>
        <v>contactAttentionLine</v>
      </c>
    </row>
    <row r="11" spans="1:14" ht="16" customHeight="1">
      <c r="A11" s="5">
        <v>10</v>
      </c>
      <c r="B11" s="70"/>
      <c r="C11" s="65"/>
      <c r="D11" s="65"/>
      <c r="E11" s="65"/>
      <c r="F11" s="65"/>
      <c r="G11" s="66"/>
      <c r="H11" s="66"/>
      <c r="I11" s="89"/>
      <c r="J11" s="66"/>
      <c r="N11" s="5" t="e">
        <f>VLOOKUP(J11,label!A:G,5,FALSE)</f>
        <v>#N/A</v>
      </c>
    </row>
    <row r="12" spans="1:14" ht="16" customHeight="1">
      <c r="A12" s="5">
        <v>11</v>
      </c>
      <c r="B12" s="70"/>
      <c r="C12" s="65"/>
      <c r="D12" s="65"/>
      <c r="E12" s="65"/>
      <c r="F12" s="65"/>
      <c r="G12" s="40"/>
      <c r="H12" s="66"/>
      <c r="I12" s="93"/>
      <c r="J12" s="40"/>
      <c r="N12" s="5" t="e">
        <f>VLOOKUP(J12,label!A:G,5,FALSE)</f>
        <v>#N/A</v>
      </c>
    </row>
    <row r="13" spans="1:14" ht="16" customHeight="1">
      <c r="A13" s="5">
        <v>12</v>
      </c>
      <c r="B13" s="33" t="s">
        <v>1940</v>
      </c>
      <c r="C13" s="65" t="s">
        <v>1916</v>
      </c>
      <c r="D13" s="65" t="s">
        <v>1929</v>
      </c>
      <c r="E13" s="65" t="s">
        <v>1941</v>
      </c>
      <c r="F13" s="65" t="s">
        <v>1942</v>
      </c>
      <c r="G13" s="66">
        <f t="shared" ref="G13:G30" si="2">LEN(C13)</f>
        <v>1</v>
      </c>
      <c r="H13" s="66" t="str">
        <f>"cen-"&amp;MID(B13,4,LEN(B13)-3)</f>
        <v>cen-11</v>
      </c>
      <c r="I13" s="36" t="s">
        <v>2343</v>
      </c>
      <c r="J13" s="5" t="s">
        <v>2343</v>
      </c>
      <c r="K13" s="5">
        <f>VLOOKUP(J13,label!A:G,3,FALSE)</f>
        <v>5</v>
      </c>
      <c r="L13" s="5" t="s">
        <v>4514</v>
      </c>
      <c r="M13" s="5" t="str">
        <f>VLOOKUP(J13,label!A:G,6,FALSE)</f>
        <v>originatingDocumentNumberItemType</v>
      </c>
      <c r="N13" s="5" t="str">
        <f>VLOOKUP(J13,label!A:G,5,FALSE)</f>
        <v>originatingDocumentNumber</v>
      </c>
    </row>
    <row r="14" spans="1:14" ht="16" customHeight="1">
      <c r="A14" s="5">
        <v>13</v>
      </c>
      <c r="B14" s="33" t="s">
        <v>1943</v>
      </c>
      <c r="C14" s="65" t="s">
        <v>1916</v>
      </c>
      <c r="D14" s="65" t="s">
        <v>1929</v>
      </c>
      <c r="E14" s="65" t="s">
        <v>1941</v>
      </c>
      <c r="F14" s="65" t="s">
        <v>1944</v>
      </c>
      <c r="G14" s="66">
        <f t="shared" si="2"/>
        <v>1</v>
      </c>
      <c r="H14" s="66" t="str">
        <f>"cen-"&amp;MID(B14,4,LEN(B14)-3)</f>
        <v>cen-13</v>
      </c>
      <c r="I14" s="36" t="s">
        <v>2343</v>
      </c>
      <c r="J14" s="5" t="s">
        <v>2343</v>
      </c>
      <c r="K14" s="5">
        <f>VLOOKUP(J14,label!A:G,3,FALSE)</f>
        <v>5</v>
      </c>
      <c r="L14" s="5" t="s">
        <v>4514</v>
      </c>
      <c r="M14" s="5" t="str">
        <f>VLOOKUP(J14,label!A:G,6,FALSE)</f>
        <v>originatingDocumentNumberItemType</v>
      </c>
      <c r="N14" s="5" t="str">
        <f>VLOOKUP(J14,label!A:G,5,FALSE)</f>
        <v>originatingDocumentNumber</v>
      </c>
    </row>
    <row r="15" spans="1:14" ht="16" customHeight="1">
      <c r="A15" s="5">
        <v>14</v>
      </c>
      <c r="B15" s="33" t="s">
        <v>1945</v>
      </c>
      <c r="C15" s="65" t="s">
        <v>1916</v>
      </c>
      <c r="D15" s="65" t="s">
        <v>1929</v>
      </c>
      <c r="E15" s="65" t="s">
        <v>1941</v>
      </c>
      <c r="F15" s="65" t="s">
        <v>1946</v>
      </c>
      <c r="G15" s="66">
        <f t="shared" si="2"/>
        <v>1</v>
      </c>
      <c r="H15" s="66" t="str">
        <f>"cen-"&amp;MID(B15,4,LEN(B15)-3)</f>
        <v>cen-15</v>
      </c>
      <c r="I15" s="36" t="s">
        <v>2343</v>
      </c>
      <c r="J15" s="5" t="s">
        <v>2343</v>
      </c>
      <c r="K15" s="5">
        <f>VLOOKUP(J15,label!A:G,3,FALSE)</f>
        <v>5</v>
      </c>
      <c r="L15" s="5" t="s">
        <v>4514</v>
      </c>
      <c r="M15" s="5" t="str">
        <f>VLOOKUP(J15,label!A:G,6,FALSE)</f>
        <v>originatingDocumentNumberItemType</v>
      </c>
      <c r="N15" s="5" t="str">
        <f>VLOOKUP(J15,label!A:G,5,FALSE)</f>
        <v>originatingDocumentNumber</v>
      </c>
    </row>
    <row r="16" spans="1:14" ht="16" customHeight="1">
      <c r="A16" s="5">
        <v>15</v>
      </c>
      <c r="B16" s="33" t="s">
        <v>1947</v>
      </c>
      <c r="C16" s="65" t="s">
        <v>1916</v>
      </c>
      <c r="D16" s="65" t="s">
        <v>1929</v>
      </c>
      <c r="E16" s="65" t="s">
        <v>1941</v>
      </c>
      <c r="F16" s="65" t="s">
        <v>1948</v>
      </c>
      <c r="G16" s="66">
        <f t="shared" si="2"/>
        <v>1</v>
      </c>
      <c r="H16" s="66" t="str">
        <f>"cen-"&amp;MID(B16,4,LEN(B16)-3)</f>
        <v>cen-17</v>
      </c>
      <c r="I16" s="36" t="s">
        <v>2343</v>
      </c>
      <c r="J16" s="5" t="s">
        <v>2343</v>
      </c>
      <c r="K16" s="5">
        <f>VLOOKUP(J16,label!A:G,3,FALSE)</f>
        <v>5</v>
      </c>
      <c r="L16" s="5" t="s">
        <v>4514</v>
      </c>
      <c r="M16" s="5" t="str">
        <f>VLOOKUP(J16,label!A:G,6,FALSE)</f>
        <v>originatingDocumentNumberItemType</v>
      </c>
      <c r="N16" s="5" t="str">
        <f>VLOOKUP(J16,label!A:G,5,FALSE)</f>
        <v>originatingDocumentNumber</v>
      </c>
    </row>
    <row r="17" spans="1:14" ht="16" customHeight="1">
      <c r="A17" s="5">
        <v>16</v>
      </c>
      <c r="B17" s="33" t="s">
        <v>1949</v>
      </c>
      <c r="C17" s="65" t="s">
        <v>1916</v>
      </c>
      <c r="D17" s="65" t="s">
        <v>1929</v>
      </c>
      <c r="E17" s="65" t="s">
        <v>1918</v>
      </c>
      <c r="F17" s="65" t="s">
        <v>1950</v>
      </c>
      <c r="G17" s="66">
        <f t="shared" si="2"/>
        <v>1</v>
      </c>
      <c r="H17" s="66" t="str">
        <f>VLOOKUP(B17,Sheet1!A:C,2,FALSE)</f>
        <v>cen-18</v>
      </c>
      <c r="I17" s="89" t="str">
        <f>IF(H17=J17,"","*")</f>
        <v/>
      </c>
      <c r="J17" s="5" t="s">
        <v>3701</v>
      </c>
      <c r="K17" s="5">
        <f>VLOOKUP(J17,label!A:G,3,FALSE)</f>
        <v>3</v>
      </c>
      <c r="L17" s="5" t="s">
        <v>4516</v>
      </c>
      <c r="M17" s="5" t="str">
        <f>VLOOKUP(J17,label!A:G,6,FALSE)</f>
        <v>identifierItemType</v>
      </c>
      <c r="N17" s="5" t="str">
        <f>VLOOKUP(J17,label!A:G,5,FALSE)</f>
        <v>invoicedObjectIdentifier</v>
      </c>
    </row>
    <row r="18" spans="1:14" ht="16" customHeight="1">
      <c r="A18" s="5">
        <v>17</v>
      </c>
      <c r="B18" s="33" t="s">
        <v>1951</v>
      </c>
      <c r="C18" s="65" t="s">
        <v>1916</v>
      </c>
      <c r="D18" s="65" t="s">
        <v>1929</v>
      </c>
      <c r="E18" s="65"/>
      <c r="F18" s="65" t="s">
        <v>1952</v>
      </c>
      <c r="G18" s="66">
        <f t="shared" si="2"/>
        <v>1</v>
      </c>
      <c r="H18" s="66"/>
      <c r="I18" s="89"/>
      <c r="N18" s="5" t="e">
        <f>VLOOKUP(J18,label!A:G,5,FALSE)</f>
        <v>#N/A</v>
      </c>
    </row>
    <row r="19" spans="1:14" ht="16" customHeight="1">
      <c r="A19" s="5">
        <v>18</v>
      </c>
      <c r="B19" s="33" t="s">
        <v>1953</v>
      </c>
      <c r="C19" s="65" t="s">
        <v>1916</v>
      </c>
      <c r="D19" s="65" t="s">
        <v>1929</v>
      </c>
      <c r="E19" s="65" t="s">
        <v>1938</v>
      </c>
      <c r="F19" s="65" t="s">
        <v>1954</v>
      </c>
      <c r="G19" s="66">
        <f t="shared" si="2"/>
        <v>1</v>
      </c>
      <c r="H19" s="66" t="str">
        <f>VLOOKUP(B19,Sheet1!A:C,2,FALSE)</f>
        <v>cor-23</v>
      </c>
      <c r="I19" s="89" t="str">
        <f t="shared" ref="I19:I27" si="3">IF(H19=J19,"","*")</f>
        <v/>
      </c>
      <c r="J19" s="94" t="s">
        <v>1283</v>
      </c>
      <c r="K19" s="90">
        <f>VLOOKUP(J19,label!A:G,3,FALSE)</f>
        <v>5</v>
      </c>
      <c r="L19" s="92" t="s">
        <v>4551</v>
      </c>
      <c r="M19" s="5" t="str">
        <f>VLOOKUP(J19,label!A:G,6,FALSE)</f>
        <v>accountMainIDItemType</v>
      </c>
      <c r="N19" s="5" t="str">
        <f>VLOOKUP(J19,label!A:G,5,FALSE)</f>
        <v>accountMainID</v>
      </c>
    </row>
    <row r="20" spans="1:14" ht="16" customHeight="1">
      <c r="A20" s="5">
        <v>19</v>
      </c>
      <c r="B20" s="33" t="s">
        <v>1955</v>
      </c>
      <c r="C20" s="65" t="s">
        <v>1916</v>
      </c>
      <c r="D20" s="65" t="s">
        <v>1929</v>
      </c>
      <c r="E20" s="65" t="s">
        <v>1938</v>
      </c>
      <c r="F20" s="65" t="s">
        <v>1956</v>
      </c>
      <c r="G20" s="66">
        <f t="shared" si="2"/>
        <v>1</v>
      </c>
      <c r="H20" s="66" t="str">
        <f>VLOOKUP(B20,Sheet1!A:C,2,FALSE)</f>
        <v>cor-91</v>
      </c>
      <c r="I20" s="89" t="str">
        <f t="shared" si="3"/>
        <v/>
      </c>
      <c r="J20" s="94" t="s">
        <v>1417</v>
      </c>
      <c r="K20" s="90">
        <f>VLOOKUP(J20,label!A:G,3,FALSE)</f>
        <v>4</v>
      </c>
      <c r="L20" s="74" t="s">
        <v>4552</v>
      </c>
      <c r="M20" s="5" t="str">
        <f>VLOOKUP(J20,label!A:G,6,FALSE)</f>
        <v>termsItemType</v>
      </c>
      <c r="N20" s="5" t="str">
        <f>VLOOKUP(J20,label!A:G,5,FALSE)</f>
        <v>terms</v>
      </c>
    </row>
    <row r="21" spans="1:14" ht="16" customHeight="1">
      <c r="A21" s="5">
        <v>20</v>
      </c>
      <c r="B21" s="68" t="s">
        <v>1957</v>
      </c>
      <c r="C21" s="65" t="s">
        <v>1916</v>
      </c>
      <c r="D21" s="95" t="s">
        <v>1958</v>
      </c>
      <c r="E21" s="96"/>
      <c r="F21" s="69" t="s">
        <v>1959</v>
      </c>
      <c r="G21" s="66">
        <f t="shared" si="2"/>
        <v>1</v>
      </c>
      <c r="H21" s="66" t="str">
        <f>VLOOKUP(B21,Sheet1!A:C,2,FALSE)</f>
        <v>cenG-1</v>
      </c>
      <c r="I21" s="89" t="str">
        <f t="shared" si="3"/>
        <v/>
      </c>
      <c r="J21" s="5" t="s">
        <v>3643</v>
      </c>
      <c r="K21" s="5">
        <f>VLOOKUP(J21,label!A:G,3,FALSE)</f>
        <v>3</v>
      </c>
      <c r="L21" s="5" t="s">
        <v>4416</v>
      </c>
      <c r="M21" s="5" t="str">
        <f>VLOOKUP(J21,label!A:G,6,FALSE)</f>
        <v/>
      </c>
      <c r="N21" s="5" t="str">
        <f>VLOOKUP(J21,label!A:G,5,FALSE)</f>
        <v>invoiceNote</v>
      </c>
    </row>
    <row r="22" spans="1:14" ht="16" customHeight="1">
      <c r="A22" s="5">
        <v>21</v>
      </c>
      <c r="B22" s="33" t="s">
        <v>1960</v>
      </c>
      <c r="C22" s="65" t="s">
        <v>1961</v>
      </c>
      <c r="D22" s="65" t="s">
        <v>1929</v>
      </c>
      <c r="E22" s="65" t="s">
        <v>1924</v>
      </c>
      <c r="F22" s="65" t="s">
        <v>1962</v>
      </c>
      <c r="G22" s="66">
        <f t="shared" si="2"/>
        <v>2</v>
      </c>
      <c r="H22" s="66" t="str">
        <f>VLOOKUP(B22,Sheet1!A:C,2,FALSE)</f>
        <v>cen-21</v>
      </c>
      <c r="I22" s="89" t="str">
        <f t="shared" si="3"/>
        <v/>
      </c>
      <c r="J22" s="5" t="s">
        <v>3660</v>
      </c>
      <c r="K22" s="5">
        <f>VLOOKUP(J22,label!A:G,3,FALSE)</f>
        <v>4</v>
      </c>
      <c r="L22" s="5" t="s">
        <v>4417</v>
      </c>
      <c r="M22" s="5" t="str">
        <f>VLOOKUP(J22,label!A:G,6,FALSE)</f>
        <v>codeItemType</v>
      </c>
      <c r="N22" s="5" t="str">
        <f>VLOOKUP(J22,label!A:G,5,FALSE)</f>
        <v>invoiceNoteSubjectCode</v>
      </c>
    </row>
    <row r="23" spans="1:14" ht="16" customHeight="1">
      <c r="A23" s="5">
        <v>22</v>
      </c>
      <c r="B23" s="33" t="s">
        <v>1963</v>
      </c>
      <c r="C23" s="65" t="s">
        <v>1961</v>
      </c>
      <c r="D23" s="65" t="s">
        <v>1917</v>
      </c>
      <c r="E23" s="65" t="s">
        <v>1938</v>
      </c>
      <c r="F23" s="65" t="s">
        <v>1964</v>
      </c>
      <c r="G23" s="66">
        <f t="shared" si="2"/>
        <v>2</v>
      </c>
      <c r="H23" s="5" t="s">
        <v>3661</v>
      </c>
      <c r="I23" s="89" t="str">
        <f t="shared" si="3"/>
        <v/>
      </c>
      <c r="J23" s="5" t="s">
        <v>3661</v>
      </c>
      <c r="K23" s="5">
        <v>4</v>
      </c>
      <c r="L23" s="90" t="e">
        <v>#N/A</v>
      </c>
      <c r="M23" s="5" t="str">
        <f>VLOOKUP(J23,label!A:G,6,FALSE)</f>
        <v>textItemType</v>
      </c>
      <c r="N23" s="5" t="str">
        <f>VLOOKUP(J23,label!A:G,5,FALSE)</f>
        <v>invoiceNote</v>
      </c>
    </row>
    <row r="24" spans="1:14" ht="16" customHeight="1">
      <c r="A24" s="5">
        <v>23</v>
      </c>
      <c r="B24" s="68" t="s">
        <v>1965</v>
      </c>
      <c r="C24" s="65" t="s">
        <v>1916</v>
      </c>
      <c r="D24" s="65" t="s">
        <v>1917</v>
      </c>
      <c r="E24" s="96"/>
      <c r="F24" s="69" t="s">
        <v>1966</v>
      </c>
      <c r="G24" s="66">
        <f t="shared" si="2"/>
        <v>1</v>
      </c>
      <c r="H24" s="66" t="str">
        <f>VLOOKUP(B24,Sheet1!A:C,2,FALSE)</f>
        <v>cenG-2</v>
      </c>
      <c r="I24" s="89" t="str">
        <f t="shared" si="3"/>
        <v/>
      </c>
      <c r="J24" s="5" t="s">
        <v>3644</v>
      </c>
      <c r="K24" s="97">
        <f>VLOOKUP(J24,label!A:G,3,FALSE)</f>
        <v>3</v>
      </c>
      <c r="L24" s="5" t="s">
        <v>4418</v>
      </c>
      <c r="M24" s="5" t="str">
        <f>VLOOKUP(J24,label!A:G,6,FALSE)</f>
        <v/>
      </c>
      <c r="N24" s="5" t="str">
        <f>VLOOKUP(J24,label!A:G,5,FALSE)</f>
        <v>processControl</v>
      </c>
    </row>
    <row r="25" spans="1:14" ht="16" customHeight="1">
      <c r="A25" s="5">
        <v>24</v>
      </c>
      <c r="B25" s="33" t="s">
        <v>1967</v>
      </c>
      <c r="C25" s="65" t="s">
        <v>1961</v>
      </c>
      <c r="D25" s="65" t="s">
        <v>1929</v>
      </c>
      <c r="E25" s="65" t="s">
        <v>1938</v>
      </c>
      <c r="F25" s="65" t="s">
        <v>1968</v>
      </c>
      <c r="G25" s="66">
        <f t="shared" si="2"/>
        <v>2</v>
      </c>
      <c r="H25" s="66" t="str">
        <f>VLOOKUP(B25,Sheet1!A:C,2,FALSE)</f>
        <v>cen-23</v>
      </c>
      <c r="I25" s="89" t="str">
        <f t="shared" si="3"/>
        <v/>
      </c>
      <c r="J25" s="5" t="s">
        <v>3662</v>
      </c>
      <c r="K25" s="97">
        <f>VLOOKUP(J25,label!A:G,3,FALSE)</f>
        <v>4</v>
      </c>
      <c r="L25" s="5" t="s">
        <v>4419</v>
      </c>
      <c r="M25" s="5" t="str">
        <f>VLOOKUP(J25,label!A:G,6,FALSE)</f>
        <v>textItemType</v>
      </c>
      <c r="N25" s="5" t="str">
        <f>VLOOKUP(J25,label!A:G,5,FALSE)</f>
        <v>businessProcessType</v>
      </c>
    </row>
    <row r="26" spans="1:14" ht="16" customHeight="1">
      <c r="A26" s="5">
        <v>25</v>
      </c>
      <c r="B26" s="33" t="s">
        <v>1969</v>
      </c>
      <c r="C26" s="65" t="s">
        <v>1961</v>
      </c>
      <c r="D26" s="65" t="s">
        <v>1917</v>
      </c>
      <c r="E26" s="65" t="s">
        <v>1918</v>
      </c>
      <c r="F26" s="65" t="s">
        <v>1970</v>
      </c>
      <c r="G26" s="66">
        <f t="shared" si="2"/>
        <v>2</v>
      </c>
      <c r="H26" s="66" t="str">
        <f>VLOOKUP(B26,Sheet1!A:C,2,FALSE)</f>
        <v>cen-24</v>
      </c>
      <c r="I26" s="89" t="str">
        <f t="shared" si="3"/>
        <v/>
      </c>
      <c r="J26" s="5" t="s">
        <v>3663</v>
      </c>
      <c r="K26" s="97">
        <f>VLOOKUP(J26,label!A:G,3,FALSE)</f>
        <v>4</v>
      </c>
      <c r="L26" s="5" t="s">
        <v>4420</v>
      </c>
      <c r="M26" s="5" t="str">
        <f>VLOOKUP(J26,label!A:G,6,FALSE)</f>
        <v>identifierItemType</v>
      </c>
      <c r="N26" s="5" t="str">
        <f>VLOOKUP(J26,label!A:G,5,FALSE)</f>
        <v>specificationIdentifier</v>
      </c>
    </row>
    <row r="27" spans="1:14" ht="16" customHeight="1">
      <c r="A27" s="5">
        <v>26</v>
      </c>
      <c r="B27" s="68" t="s">
        <v>1971</v>
      </c>
      <c r="C27" s="65" t="s">
        <v>1916</v>
      </c>
      <c r="D27" s="95" t="s">
        <v>1958</v>
      </c>
      <c r="E27" s="96"/>
      <c r="F27" s="69" t="s">
        <v>1972</v>
      </c>
      <c r="G27" s="66">
        <f t="shared" si="2"/>
        <v>1</v>
      </c>
      <c r="H27" s="66" t="str">
        <f>VLOOKUP(B27,Sheet1!A:C,2,FALSE)</f>
        <v>cenG-3</v>
      </c>
      <c r="I27" s="89" t="str">
        <f t="shared" si="3"/>
        <v/>
      </c>
      <c r="J27" s="5" t="s">
        <v>3645</v>
      </c>
      <c r="K27" s="97">
        <f>VLOOKUP(J27,label!A:G,3,FALSE)</f>
        <v>3</v>
      </c>
      <c r="L27" s="5" t="s">
        <v>4415</v>
      </c>
      <c r="M27" s="5" t="str">
        <f>VLOOKUP(J27,label!A:G,6,FALSE)</f>
        <v/>
      </c>
      <c r="N27" s="5" t="str">
        <f>VLOOKUP(J27,label!A:G,5,FALSE)</f>
        <v>precedingInvoiceReference</v>
      </c>
    </row>
    <row r="28" spans="1:14" ht="16" customHeight="1">
      <c r="A28" s="5">
        <v>27</v>
      </c>
      <c r="B28" s="33" t="s">
        <v>1973</v>
      </c>
      <c r="C28" s="65" t="s">
        <v>1961</v>
      </c>
      <c r="D28" s="65" t="s">
        <v>1917</v>
      </c>
      <c r="E28" s="65" t="s">
        <v>1941</v>
      </c>
      <c r="F28" s="65" t="s">
        <v>1974</v>
      </c>
      <c r="G28" s="66">
        <f t="shared" si="2"/>
        <v>2</v>
      </c>
      <c r="H28" s="66" t="str">
        <f>"cen-"&amp;MID(B28,4,LEN(B28)-3)</f>
        <v>cen-25</v>
      </c>
      <c r="I28" s="36" t="s">
        <v>2343</v>
      </c>
      <c r="J28" s="5" t="s">
        <v>2343</v>
      </c>
      <c r="K28" s="97">
        <f>VLOOKUP(J28,label!A:G,3,FALSE)</f>
        <v>5</v>
      </c>
      <c r="L28" s="5" t="s">
        <v>4514</v>
      </c>
      <c r="M28" s="5" t="str">
        <f>VLOOKUP(J28,label!A:G,6,FALSE)</f>
        <v>originatingDocumentNumberItemType</v>
      </c>
      <c r="N28" s="5" t="str">
        <f>VLOOKUP(J28,label!A:G,5,FALSE)</f>
        <v>originatingDocumentNumber</v>
      </c>
    </row>
    <row r="29" spans="1:14" ht="16" customHeight="1">
      <c r="A29" s="5">
        <v>28</v>
      </c>
      <c r="B29" s="33" t="s">
        <v>1975</v>
      </c>
      <c r="C29" s="65" t="s">
        <v>1961</v>
      </c>
      <c r="D29" s="65" t="s">
        <v>1929</v>
      </c>
      <c r="E29" s="65" t="s">
        <v>1921</v>
      </c>
      <c r="F29" s="65" t="s">
        <v>1976</v>
      </c>
      <c r="G29" s="66">
        <f t="shared" si="2"/>
        <v>2</v>
      </c>
      <c r="H29" s="66" t="str">
        <f>"cen-"&amp;MID(B29,4,LEN(B29)-3)</f>
        <v>cen-26</v>
      </c>
      <c r="I29" s="89" t="s">
        <v>1497</v>
      </c>
      <c r="J29" s="66" t="s">
        <v>1497</v>
      </c>
      <c r="K29" s="97">
        <f>VLOOKUP(J29,label!A:G,3,FALSE)</f>
        <v>5</v>
      </c>
      <c r="L29" s="5" t="s">
        <v>4515</v>
      </c>
      <c r="M29" s="5" t="str">
        <f>VLOOKUP(J29,label!A:G,6,FALSE)</f>
        <v>originatingDocumentDateItemType</v>
      </c>
      <c r="N29" s="5" t="str">
        <f>VLOOKUP(J29,label!A:G,5,FALSE)</f>
        <v>originatingDocumentDate</v>
      </c>
    </row>
    <row r="30" spans="1:14" ht="16" customHeight="1">
      <c r="A30" s="5">
        <v>29</v>
      </c>
      <c r="B30" s="68" t="s">
        <v>1977</v>
      </c>
      <c r="C30" s="65" t="s">
        <v>1916</v>
      </c>
      <c r="D30" s="65" t="s">
        <v>1917</v>
      </c>
      <c r="E30" s="96"/>
      <c r="F30" s="69" t="s">
        <v>4566</v>
      </c>
      <c r="G30" s="66">
        <f t="shared" si="2"/>
        <v>1</v>
      </c>
      <c r="H30" s="66" t="str">
        <f>"cenG-"&amp;MID(B30,4,LEN(B30)-3)</f>
        <v>cenG-4</v>
      </c>
      <c r="I30" s="89" t="s">
        <v>823</v>
      </c>
      <c r="J30" s="66" t="s">
        <v>823</v>
      </c>
      <c r="K30" s="97">
        <f>VLOOKUP(J30,label!A:G,3,FALSE)</f>
        <v>3</v>
      </c>
      <c r="L30" s="5" t="s">
        <v>4421</v>
      </c>
      <c r="M30" s="5" t="str">
        <f>VLOOKUP(J30,label!A:G,6,FALSE)</f>
        <v>_</v>
      </c>
      <c r="N30" s="5" t="str">
        <f>VLOOKUP(J30,label!A:G,5,FALSE)</f>
        <v>identifierReference</v>
      </c>
    </row>
    <row r="31" spans="1:14" ht="16" customHeight="1">
      <c r="A31" s="5">
        <v>30</v>
      </c>
      <c r="B31" s="70"/>
      <c r="C31" s="76"/>
      <c r="D31" s="76"/>
      <c r="E31" s="88"/>
      <c r="F31" s="76"/>
      <c r="G31" s="66"/>
      <c r="H31" s="66"/>
      <c r="I31" s="89"/>
      <c r="J31" s="66"/>
      <c r="K31" s="97"/>
      <c r="N31" s="5" t="e">
        <f>VLOOKUP(J31,label!A:G,5,FALSE)</f>
        <v>#N/A</v>
      </c>
    </row>
    <row r="32" spans="1:14" ht="16" customHeight="1">
      <c r="A32" s="5">
        <v>31</v>
      </c>
      <c r="B32" s="33" t="s">
        <v>1979</v>
      </c>
      <c r="C32" s="65" t="s">
        <v>1961</v>
      </c>
      <c r="D32" s="65" t="s">
        <v>1917</v>
      </c>
      <c r="E32" s="65" t="s">
        <v>1938</v>
      </c>
      <c r="F32" s="65" t="s">
        <v>1980</v>
      </c>
      <c r="G32" s="66">
        <f t="shared" ref="G32:G55" si="4">LEN(C32)</f>
        <v>2</v>
      </c>
      <c r="H32" s="66" t="str">
        <f>"cen-"&amp;MID(B32,4,LEN(B32)-3)</f>
        <v>cen-27</v>
      </c>
      <c r="I32" s="89" t="s">
        <v>1346</v>
      </c>
      <c r="J32" s="66" t="s">
        <v>1346</v>
      </c>
      <c r="K32" s="97">
        <f>VLOOKUP(J32,label!A:G,3,FALSE)</f>
        <v>4</v>
      </c>
      <c r="L32" s="5" t="s">
        <v>4425</v>
      </c>
      <c r="M32" s="5" t="str">
        <f>VLOOKUP(J32,label!A:G,6,FALSE)</f>
        <v>identifierDescriptionItemType</v>
      </c>
      <c r="N32" s="5" t="str">
        <f>VLOOKUP(J32,label!A:G,5,FALSE)</f>
        <v>identifierDescription</v>
      </c>
    </row>
    <row r="33" spans="1:14" ht="16" customHeight="1">
      <c r="A33" s="5">
        <v>32</v>
      </c>
      <c r="B33" s="33" t="s">
        <v>1981</v>
      </c>
      <c r="C33" s="65" t="s">
        <v>1961</v>
      </c>
      <c r="D33" s="65" t="s">
        <v>1929</v>
      </c>
      <c r="E33" s="65" t="s">
        <v>1938</v>
      </c>
      <c r="F33" s="65" t="s">
        <v>1982</v>
      </c>
      <c r="G33" s="66">
        <f t="shared" si="4"/>
        <v>2</v>
      </c>
      <c r="H33" s="66" t="str">
        <f>"cen-"&amp;MID(B33,4,LEN(B33)-3)</f>
        <v>cen-28</v>
      </c>
      <c r="I33" s="36" t="s">
        <v>3664</v>
      </c>
      <c r="J33" s="5" t="s">
        <v>3664</v>
      </c>
      <c r="K33" s="97">
        <f>VLOOKUP(J33,label!A:G,3,FALSE)</f>
        <v>4</v>
      </c>
      <c r="L33" s="5" t="s">
        <v>4423</v>
      </c>
      <c r="M33" s="5" t="str">
        <f>VLOOKUP(J33,label!A:G,6,FALSE)</f>
        <v>textItemType</v>
      </c>
      <c r="N33" s="5" t="str">
        <f>VLOOKUP(J33,label!A:G,5,FALSE)</f>
        <v>sellerTradingName</v>
      </c>
    </row>
    <row r="34" spans="1:14" ht="16" customHeight="1">
      <c r="A34" s="5">
        <v>33</v>
      </c>
      <c r="B34" s="33" t="s">
        <v>1983</v>
      </c>
      <c r="C34" s="65" t="s">
        <v>1961</v>
      </c>
      <c r="D34" s="95" t="s">
        <v>1958</v>
      </c>
      <c r="E34" s="65" t="s">
        <v>1918</v>
      </c>
      <c r="F34" s="65" t="s">
        <v>1984</v>
      </c>
      <c r="G34" s="66">
        <f t="shared" si="4"/>
        <v>2</v>
      </c>
      <c r="H34" s="66" t="str">
        <f>"cen-"&amp;MID(B34,4,LEN(B34)-3)</f>
        <v>cen-29</v>
      </c>
      <c r="I34" s="89" t="s">
        <v>3521</v>
      </c>
      <c r="J34" s="66" t="s">
        <v>3521</v>
      </c>
      <c r="K34" s="97">
        <f>VLOOKUP(J34,label!A:G,3,FALSE)</f>
        <v>4</v>
      </c>
      <c r="L34" s="5" t="s">
        <v>4422</v>
      </c>
      <c r="M34" s="5" t="str">
        <f>VLOOKUP(J34,label!A:G,6,FALSE)</f>
        <v>identifierCodeItemType</v>
      </c>
      <c r="N34" s="5" t="str">
        <f>VLOOKUP(J34,label!A:G,5,FALSE)</f>
        <v>identifierCode</v>
      </c>
    </row>
    <row r="35" spans="1:14" ht="16" customHeight="1">
      <c r="A35" s="5">
        <v>34</v>
      </c>
      <c r="B35" s="33" t="s">
        <v>1985</v>
      </c>
      <c r="C35" s="65" t="s">
        <v>1961</v>
      </c>
      <c r="D35" s="65" t="s">
        <v>1929</v>
      </c>
      <c r="E35" s="65"/>
      <c r="F35" s="65" t="s">
        <v>1952</v>
      </c>
      <c r="G35" s="66">
        <f t="shared" si="4"/>
        <v>2</v>
      </c>
      <c r="H35" s="66"/>
      <c r="I35" s="89"/>
      <c r="J35" s="66"/>
      <c r="K35" s="97"/>
      <c r="N35" s="5" t="e">
        <f>VLOOKUP(J35,label!A:G,5,FALSE)</f>
        <v>#N/A</v>
      </c>
    </row>
    <row r="36" spans="1:14" ht="16" customHeight="1">
      <c r="A36" s="5">
        <v>35</v>
      </c>
      <c r="B36" s="33" t="s">
        <v>1986</v>
      </c>
      <c r="C36" s="65" t="s">
        <v>1961</v>
      </c>
      <c r="D36" s="65" t="s">
        <v>1929</v>
      </c>
      <c r="E36" s="65" t="s">
        <v>1918</v>
      </c>
      <c r="F36" s="65" t="s">
        <v>1987</v>
      </c>
      <c r="G36" s="66">
        <f t="shared" si="4"/>
        <v>2</v>
      </c>
      <c r="H36" s="66" t="str">
        <f>"cen-"&amp;MID(B36,4,LEN(B36)-3)</f>
        <v>cen-30</v>
      </c>
      <c r="I36" s="89" t="s">
        <v>1341</v>
      </c>
      <c r="J36" s="66" t="s">
        <v>1341</v>
      </c>
      <c r="K36" s="97">
        <f>VLOOKUP(J36,label!A:G,3,FALSE)</f>
        <v>5</v>
      </c>
      <c r="L36" s="5" t="s">
        <v>4525</v>
      </c>
      <c r="M36" s="5" t="str">
        <f>VLOOKUP(J36,label!A:G,6,FALSE)</f>
        <v>identifierAuthorityCodeItemType</v>
      </c>
      <c r="N36" s="5" t="str">
        <f>VLOOKUP(J36,label!A:G,5,FALSE)</f>
        <v>identifierAuthorityCode</v>
      </c>
    </row>
    <row r="37" spans="1:14" ht="16" customHeight="1">
      <c r="A37" s="5">
        <v>36</v>
      </c>
      <c r="B37" s="33" t="s">
        <v>1988</v>
      </c>
      <c r="C37" s="65" t="s">
        <v>1961</v>
      </c>
      <c r="D37" s="65" t="s">
        <v>1929</v>
      </c>
      <c r="E37" s="65"/>
      <c r="F37" s="65" t="s">
        <v>1952</v>
      </c>
      <c r="G37" s="66">
        <f t="shared" si="4"/>
        <v>2</v>
      </c>
      <c r="H37" s="66"/>
      <c r="I37" s="89"/>
      <c r="J37" s="66"/>
      <c r="K37" s="97"/>
      <c r="N37" s="5" t="e">
        <f>VLOOKUP(J37,label!A:G,5,FALSE)</f>
        <v>#N/A</v>
      </c>
    </row>
    <row r="38" spans="1:14" ht="16" customHeight="1">
      <c r="A38" s="5">
        <v>37</v>
      </c>
      <c r="B38" s="33" t="s">
        <v>1989</v>
      </c>
      <c r="C38" s="65" t="s">
        <v>1961</v>
      </c>
      <c r="D38" s="65" t="s">
        <v>1929</v>
      </c>
      <c r="E38" s="65" t="s">
        <v>1918</v>
      </c>
      <c r="F38" s="65" t="s">
        <v>1990</v>
      </c>
      <c r="G38" s="66">
        <f t="shared" si="4"/>
        <v>2</v>
      </c>
      <c r="H38" s="66" t="str">
        <f>"cen-"&amp;MID(B38,4,LEN(B38)-3)</f>
        <v>cen-31</v>
      </c>
      <c r="I38" s="89" t="s">
        <v>1341</v>
      </c>
      <c r="J38" s="66" t="s">
        <v>1341</v>
      </c>
      <c r="K38" s="97">
        <f>VLOOKUP(J38,label!A:G,3,FALSE)</f>
        <v>5</v>
      </c>
      <c r="L38" s="5" t="s">
        <v>4525</v>
      </c>
      <c r="M38" s="5" t="str">
        <f>VLOOKUP(J38,label!A:G,6,FALSE)</f>
        <v>identifierAuthorityCodeItemType</v>
      </c>
      <c r="N38" s="5" t="str">
        <f>VLOOKUP(J38,label!A:G,5,FALSE)</f>
        <v>identifierAuthorityCode</v>
      </c>
    </row>
    <row r="39" spans="1:14" ht="16" customHeight="1">
      <c r="A39" s="5">
        <v>38</v>
      </c>
      <c r="B39" s="33" t="s">
        <v>1991</v>
      </c>
      <c r="C39" s="65" t="s">
        <v>1961</v>
      </c>
      <c r="D39" s="65" t="s">
        <v>1929</v>
      </c>
      <c r="E39" s="65" t="s">
        <v>1918</v>
      </c>
      <c r="F39" s="65" t="s">
        <v>1992</v>
      </c>
      <c r="G39" s="66">
        <f t="shared" si="4"/>
        <v>2</v>
      </c>
      <c r="H39" s="66" t="str">
        <f>"cen-"&amp;MID(B39,4,LEN(B39)-3)</f>
        <v>cen-32</v>
      </c>
      <c r="I39" s="89" t="s">
        <v>1341</v>
      </c>
      <c r="J39" s="66" t="s">
        <v>1341</v>
      </c>
      <c r="K39" s="97">
        <f>VLOOKUP(J39,label!A:G,3,FALSE)</f>
        <v>5</v>
      </c>
      <c r="L39" s="5" t="s">
        <v>4525</v>
      </c>
      <c r="M39" s="5" t="str">
        <f>VLOOKUP(J39,label!A:G,6,FALSE)</f>
        <v>identifierAuthorityCodeItemType</v>
      </c>
      <c r="N39" s="5" t="str">
        <f>VLOOKUP(J39,label!A:G,5,FALSE)</f>
        <v>identifierAuthorityCode</v>
      </c>
    </row>
    <row r="40" spans="1:14" ht="16" customHeight="1">
      <c r="A40" s="5">
        <v>39</v>
      </c>
      <c r="B40" s="5" t="s">
        <v>4576</v>
      </c>
      <c r="C40" s="65" t="s">
        <v>1961</v>
      </c>
      <c r="D40" s="65" t="s">
        <v>1929</v>
      </c>
      <c r="E40" s="65" t="s">
        <v>1938</v>
      </c>
      <c r="F40" s="65" t="s">
        <v>1994</v>
      </c>
      <c r="G40" s="66">
        <f t="shared" si="4"/>
        <v>2</v>
      </c>
      <c r="H40" s="66" t="str">
        <f>VLOOKUP(B40,Sheet1!A:C,2,FALSE)</f>
        <v>cen-33</v>
      </c>
      <c r="I40" s="89" t="str">
        <f>IF(H40=J40,"","*")</f>
        <v/>
      </c>
      <c r="J40" s="5" t="s">
        <v>3665</v>
      </c>
      <c r="K40" s="97">
        <f>VLOOKUP(J40,label!A:G,3,FALSE)</f>
        <v>4</v>
      </c>
      <c r="L40" s="5" t="s">
        <v>4424</v>
      </c>
      <c r="M40" s="5" t="str">
        <f>VLOOKUP(J40,label!A:G,6,FALSE)</f>
        <v>textItemType</v>
      </c>
      <c r="N40" s="5" t="str">
        <f>VLOOKUP(J40,label!A:G,5,FALSE)</f>
        <v>sellerAdditionalLegalInformation</v>
      </c>
    </row>
    <row r="41" spans="1:14" ht="16" customHeight="1">
      <c r="A41" s="5">
        <v>40</v>
      </c>
      <c r="B41" s="33" t="s">
        <v>1995</v>
      </c>
      <c r="C41" s="65" t="s">
        <v>1961</v>
      </c>
      <c r="D41" s="65" t="s">
        <v>1929</v>
      </c>
      <c r="E41" s="65" t="s">
        <v>1918</v>
      </c>
      <c r="F41" s="65" t="s">
        <v>3920</v>
      </c>
      <c r="G41" s="66">
        <f t="shared" si="4"/>
        <v>2</v>
      </c>
      <c r="H41" s="66" t="str">
        <f>VLOOKUP(B41,Sheet1!A:C,2,FALSE)</f>
        <v>cen-34</v>
      </c>
      <c r="I41" s="89" t="str">
        <f>IF(H41=J41,"","*")</f>
        <v/>
      </c>
      <c r="J41" s="37" t="s">
        <v>3789</v>
      </c>
      <c r="K41" s="97">
        <f>VLOOKUP(J41,label!A:G,3,FALSE)</f>
        <v>4</v>
      </c>
      <c r="L41" s="5" t="s">
        <v>4553</v>
      </c>
      <c r="M41" s="5" t="str">
        <f>VLOOKUP(J41,label!A:G,6,FALSE)</f>
        <v>identifierItemType</v>
      </c>
      <c r="N41" s="5" t="str">
        <f>VLOOKUP(J41,label!A:G,5,FALSE)</f>
        <v>sellerElectronicAddress</v>
      </c>
    </row>
    <row r="42" spans="1:14" ht="16" customHeight="1">
      <c r="A42" s="5">
        <v>41</v>
      </c>
      <c r="B42" s="33" t="s">
        <v>1996</v>
      </c>
      <c r="C42" s="65" t="s">
        <v>1961</v>
      </c>
      <c r="D42" s="65" t="s">
        <v>1917</v>
      </c>
      <c r="E42" s="65"/>
      <c r="F42" s="65" t="s">
        <v>1952</v>
      </c>
      <c r="G42" s="66">
        <f t="shared" si="4"/>
        <v>2</v>
      </c>
      <c r="H42" s="66"/>
      <c r="I42" s="89"/>
      <c r="K42" s="97"/>
      <c r="N42" s="5" t="e">
        <f>VLOOKUP(J42,label!A:G,5,FALSE)</f>
        <v>#N/A</v>
      </c>
    </row>
    <row r="43" spans="1:14" ht="16" customHeight="1">
      <c r="A43" s="5">
        <v>42</v>
      </c>
      <c r="B43" s="68" t="s">
        <v>1997</v>
      </c>
      <c r="C43" s="65" t="s">
        <v>1961</v>
      </c>
      <c r="D43" s="65" t="s">
        <v>1917</v>
      </c>
      <c r="E43" s="96"/>
      <c r="F43" s="69" t="s">
        <v>1998</v>
      </c>
      <c r="G43" s="66">
        <f t="shared" si="4"/>
        <v>2</v>
      </c>
      <c r="H43" s="66" t="str">
        <f>"cenG-"&amp;MID(B43,4,LEN(B43)-3)</f>
        <v>cenG-5</v>
      </c>
      <c r="I43" s="89" t="s">
        <v>828</v>
      </c>
      <c r="J43" s="66" t="s">
        <v>828</v>
      </c>
      <c r="K43" s="97">
        <f>VLOOKUP(J43,label!A:G,3,FALSE)</f>
        <v>4</v>
      </c>
      <c r="L43" s="5" t="s">
        <v>4427</v>
      </c>
      <c r="M43" s="5" t="str">
        <f>VLOOKUP(J43,label!A:G,6,FALSE)</f>
        <v>_</v>
      </c>
      <c r="N43" s="5" t="str">
        <f>VLOOKUP(J43,label!A:G,5,FALSE)</f>
        <v>identifierAddress</v>
      </c>
    </row>
    <row r="44" spans="1:14" ht="16" customHeight="1">
      <c r="A44" s="5">
        <v>43</v>
      </c>
      <c r="B44" s="67" t="s">
        <v>1999</v>
      </c>
      <c r="C44" s="65" t="s">
        <v>2000</v>
      </c>
      <c r="D44" s="65" t="s">
        <v>1929</v>
      </c>
      <c r="E44" s="65" t="s">
        <v>1938</v>
      </c>
      <c r="F44" s="65" t="s">
        <v>2001</v>
      </c>
      <c r="G44" s="66">
        <f t="shared" si="4"/>
        <v>3</v>
      </c>
      <c r="H44" s="66" t="str">
        <f t="shared" ref="H44:H50" si="5">"cen-"&amp;MID(B44,4,LEN(B44)-3)</f>
        <v>cen-35</v>
      </c>
      <c r="I44" s="89" t="s">
        <v>1359</v>
      </c>
      <c r="J44" s="66" t="s">
        <v>1359</v>
      </c>
      <c r="K44" s="97">
        <f>VLOOKUP(J44,label!A:G,3,FALSE)</f>
        <v>5</v>
      </c>
      <c r="L44" s="5" t="s">
        <v>4428</v>
      </c>
      <c r="M44" s="5" t="str">
        <f>VLOOKUP(J44,label!A:G,6,FALSE)</f>
        <v>identifierStreetItemType</v>
      </c>
      <c r="N44" s="5" t="str">
        <f>VLOOKUP(J44,label!A:G,5,FALSE)</f>
        <v>identifierStreet</v>
      </c>
    </row>
    <row r="45" spans="1:14" ht="16" customHeight="1">
      <c r="A45" s="5">
        <v>44</v>
      </c>
      <c r="B45" s="33" t="s">
        <v>2002</v>
      </c>
      <c r="C45" s="65" t="s">
        <v>2000</v>
      </c>
      <c r="D45" s="65" t="s">
        <v>1929</v>
      </c>
      <c r="E45" s="65" t="s">
        <v>1938</v>
      </c>
      <c r="F45" s="65" t="s">
        <v>2003</v>
      </c>
      <c r="G45" s="66">
        <f t="shared" si="4"/>
        <v>3</v>
      </c>
      <c r="H45" s="66" t="str">
        <f t="shared" si="5"/>
        <v>cen-36</v>
      </c>
      <c r="I45" s="89" t="s">
        <v>1360</v>
      </c>
      <c r="J45" s="66" t="s">
        <v>1360</v>
      </c>
      <c r="K45" s="97">
        <f>VLOOKUP(J45,label!A:G,3,FALSE)</f>
        <v>5</v>
      </c>
      <c r="L45" s="5" t="s">
        <v>4429</v>
      </c>
      <c r="M45" s="5" t="str">
        <f>VLOOKUP(J45,label!A:G,6,FALSE)</f>
        <v>identifierAddressStreet2ItemType</v>
      </c>
      <c r="N45" s="5" t="str">
        <f>VLOOKUP(J45,label!A:G,5,FALSE)</f>
        <v>identifierAddressStreet2</v>
      </c>
    </row>
    <row r="46" spans="1:14" ht="16" customHeight="1">
      <c r="A46" s="5">
        <v>45</v>
      </c>
      <c r="B46" s="33" t="s">
        <v>3524</v>
      </c>
      <c r="C46" s="65" t="s">
        <v>2000</v>
      </c>
      <c r="D46" s="65" t="s">
        <v>1929</v>
      </c>
      <c r="E46" s="65" t="s">
        <v>1938</v>
      </c>
      <c r="F46" s="65" t="s">
        <v>2004</v>
      </c>
      <c r="G46" s="66">
        <f t="shared" si="4"/>
        <v>3</v>
      </c>
      <c r="H46" s="66" t="str">
        <f t="shared" si="5"/>
        <v>cen-162</v>
      </c>
      <c r="I46" s="36" t="s">
        <v>3659</v>
      </c>
      <c r="J46" s="5" t="s">
        <v>3659</v>
      </c>
      <c r="K46" s="97">
        <f>VLOOKUP(J46,label!A:G,3,FALSE)</f>
        <v>5</v>
      </c>
      <c r="L46" s="5" t="s">
        <v>4430</v>
      </c>
      <c r="M46" s="5" t="str">
        <f>VLOOKUP(J46,label!A:G,6,FALSE)</f>
        <v>textItemType</v>
      </c>
      <c r="N46" s="5" t="str">
        <f>VLOOKUP(J46,label!A:G,5,FALSE)</f>
        <v>sellerAddressLine3</v>
      </c>
    </row>
    <row r="47" spans="1:14" ht="16" customHeight="1">
      <c r="A47" s="5">
        <v>46</v>
      </c>
      <c r="B47" s="67" t="s">
        <v>2005</v>
      </c>
      <c r="C47" s="65" t="s">
        <v>2000</v>
      </c>
      <c r="D47" s="65" t="s">
        <v>1929</v>
      </c>
      <c r="E47" s="65" t="s">
        <v>1938</v>
      </c>
      <c r="F47" s="65" t="s">
        <v>2006</v>
      </c>
      <c r="G47" s="66">
        <f t="shared" si="4"/>
        <v>3</v>
      </c>
      <c r="H47" s="66" t="str">
        <f t="shared" si="5"/>
        <v>cen-37</v>
      </c>
      <c r="I47" s="89" t="s">
        <v>1361</v>
      </c>
      <c r="J47" s="66" t="s">
        <v>1361</v>
      </c>
      <c r="K47" s="97">
        <f>VLOOKUP(J47,label!A:G,3,FALSE)</f>
        <v>5</v>
      </c>
      <c r="L47" s="5" t="s">
        <v>4431</v>
      </c>
      <c r="M47" s="5" t="str">
        <f>VLOOKUP(J47,label!A:G,6,FALSE)</f>
        <v>identifierCityItemType</v>
      </c>
      <c r="N47" s="5" t="str">
        <f>VLOOKUP(J47,label!A:G,5,FALSE)</f>
        <v>identifierCity</v>
      </c>
    </row>
    <row r="48" spans="1:14" ht="16" customHeight="1">
      <c r="A48" s="5">
        <v>47</v>
      </c>
      <c r="B48" s="67" t="s">
        <v>2007</v>
      </c>
      <c r="C48" s="65" t="s">
        <v>2000</v>
      </c>
      <c r="D48" s="65" t="s">
        <v>1929</v>
      </c>
      <c r="E48" s="65" t="s">
        <v>1938</v>
      </c>
      <c r="F48" s="65" t="s">
        <v>2008</v>
      </c>
      <c r="G48" s="66">
        <f t="shared" si="4"/>
        <v>3</v>
      </c>
      <c r="H48" s="66" t="str">
        <f t="shared" si="5"/>
        <v>cen-38</v>
      </c>
      <c r="I48" s="89" t="s">
        <v>1364</v>
      </c>
      <c r="J48" s="66" t="s">
        <v>1364</v>
      </c>
      <c r="K48" s="97">
        <f>VLOOKUP(J48,label!A:G,3,FALSE)</f>
        <v>5</v>
      </c>
      <c r="L48" s="5" t="s">
        <v>4434</v>
      </c>
      <c r="M48" s="5" t="str">
        <f>VLOOKUP(J48,label!A:G,6,FALSE)</f>
        <v>identifierZipOrPostalCodeItemType</v>
      </c>
      <c r="N48" s="5" t="str">
        <f>VLOOKUP(J48,label!A:G,5,FALSE)</f>
        <v>identifierZipOrPostalCode</v>
      </c>
    </row>
    <row r="49" spans="1:14" ht="16" customHeight="1">
      <c r="A49" s="5">
        <v>48</v>
      </c>
      <c r="B49" s="33" t="s">
        <v>2009</v>
      </c>
      <c r="C49" s="65" t="s">
        <v>2000</v>
      </c>
      <c r="D49" s="65" t="s">
        <v>1929</v>
      </c>
      <c r="E49" s="65" t="s">
        <v>1938</v>
      </c>
      <c r="F49" s="65" t="s">
        <v>2010</v>
      </c>
      <c r="G49" s="66">
        <f t="shared" si="4"/>
        <v>3</v>
      </c>
      <c r="H49" s="66" t="str">
        <f t="shared" si="5"/>
        <v>cen-39</v>
      </c>
      <c r="I49" s="89" t="s">
        <v>1362</v>
      </c>
      <c r="J49" s="66" t="s">
        <v>1362</v>
      </c>
      <c r="K49" s="97">
        <f>VLOOKUP(J49,label!A:G,3,FALSE)</f>
        <v>5</v>
      </c>
      <c r="L49" s="5" t="s">
        <v>4432</v>
      </c>
      <c r="M49" s="5" t="str">
        <f>VLOOKUP(J49,label!A:G,6,FALSE)</f>
        <v>identifierStateOrProvinceItemType</v>
      </c>
      <c r="N49" s="5" t="str">
        <f>VLOOKUP(J49,label!A:G,5,FALSE)</f>
        <v>identifierStateOrProvince</v>
      </c>
    </row>
    <row r="50" spans="1:14" ht="16" customHeight="1">
      <c r="A50" s="5">
        <v>49</v>
      </c>
      <c r="B50" s="67" t="s">
        <v>2011</v>
      </c>
      <c r="C50" s="65" t="s">
        <v>2000</v>
      </c>
      <c r="D50" s="65" t="s">
        <v>1917</v>
      </c>
      <c r="E50" s="65" t="s">
        <v>1924</v>
      </c>
      <c r="F50" s="65" t="s">
        <v>2012</v>
      </c>
      <c r="G50" s="66">
        <f t="shared" si="4"/>
        <v>3</v>
      </c>
      <c r="H50" s="66" t="str">
        <f t="shared" si="5"/>
        <v>cen-40</v>
      </c>
      <c r="I50" s="89" t="s">
        <v>1363</v>
      </c>
      <c r="J50" s="66" t="s">
        <v>1363</v>
      </c>
      <c r="K50" s="97">
        <f>VLOOKUP(J50,label!A:G,3,FALSE)</f>
        <v>5</v>
      </c>
      <c r="L50" s="5" t="s">
        <v>4433</v>
      </c>
      <c r="M50" s="5" t="str">
        <f>VLOOKUP(J50,label!A:G,6,FALSE)</f>
        <v>identifierCountryItemType</v>
      </c>
      <c r="N50" s="5" t="str">
        <f>VLOOKUP(J50,label!A:G,5,FALSE)</f>
        <v>identifierCountry</v>
      </c>
    </row>
    <row r="51" spans="1:14" ht="16" customHeight="1">
      <c r="A51" s="5">
        <v>50</v>
      </c>
      <c r="B51" s="68" t="s">
        <v>2013</v>
      </c>
      <c r="C51" s="65" t="s">
        <v>1961</v>
      </c>
      <c r="D51" s="65" t="s">
        <v>1929</v>
      </c>
      <c r="E51" s="96"/>
      <c r="F51" s="69" t="s">
        <v>2014</v>
      </c>
      <c r="G51" s="66">
        <f t="shared" si="4"/>
        <v>2</v>
      </c>
      <c r="H51" s="66" t="str">
        <f>"cenG-"&amp;MID(B51,4,LEN(B51)-3)</f>
        <v>cenG-6</v>
      </c>
      <c r="I51" s="36" t="s">
        <v>829</v>
      </c>
      <c r="J51" s="5" t="s">
        <v>829</v>
      </c>
      <c r="K51" s="97">
        <f>VLOOKUP(J51,label!A:G,3,FALSE)</f>
        <v>4</v>
      </c>
      <c r="L51" s="5" t="s">
        <v>4436</v>
      </c>
      <c r="M51" s="5" t="str">
        <f>VLOOKUP(J51,label!A:G,6,FALSE)</f>
        <v>_</v>
      </c>
      <c r="N51" s="5" t="str">
        <f>VLOOKUP(J51,label!A:G,5,FALSE)</f>
        <v>identifierContactInformationStructure</v>
      </c>
    </row>
    <row r="52" spans="1:14" ht="16" customHeight="1">
      <c r="A52" s="5">
        <v>51</v>
      </c>
      <c r="B52" s="33" t="s">
        <v>2015</v>
      </c>
      <c r="C52" s="65" t="s">
        <v>2000</v>
      </c>
      <c r="D52" s="65" t="s">
        <v>1929</v>
      </c>
      <c r="E52" s="65" t="s">
        <v>1938</v>
      </c>
      <c r="F52" s="65" t="s">
        <v>2016</v>
      </c>
      <c r="G52" s="66">
        <f t="shared" si="4"/>
        <v>3</v>
      </c>
      <c r="H52" s="66" t="str">
        <f>"cen-"&amp;MID(B52,4,LEN(B52)-3)</f>
        <v>cen-41</v>
      </c>
      <c r="I52" s="89" t="s">
        <v>1370</v>
      </c>
      <c r="J52" s="66" t="s">
        <v>1370</v>
      </c>
      <c r="K52" s="97">
        <f>VLOOKUP(J52,label!A:G,3,FALSE)</f>
        <v>5</v>
      </c>
      <c r="L52" s="5" t="s">
        <v>4437</v>
      </c>
      <c r="M52" s="5" t="str">
        <f>VLOOKUP(J52,label!A:G,6,FALSE)</f>
        <v>identifierContactAttentionLineItemType</v>
      </c>
      <c r="N52" s="5" t="str">
        <f>VLOOKUP(J52,label!A:G,5,FALSE)</f>
        <v>identifierContactAttentionLine</v>
      </c>
    </row>
    <row r="53" spans="1:14" ht="16" customHeight="1">
      <c r="A53" s="5">
        <v>52</v>
      </c>
      <c r="B53" s="33" t="s">
        <v>2017</v>
      </c>
      <c r="C53" s="65" t="s">
        <v>2000</v>
      </c>
      <c r="D53" s="65" t="s">
        <v>1929</v>
      </c>
      <c r="E53" s="65" t="s">
        <v>1938</v>
      </c>
      <c r="F53" s="65" t="s">
        <v>2018</v>
      </c>
      <c r="G53" s="66">
        <f t="shared" si="4"/>
        <v>3</v>
      </c>
      <c r="H53" s="66" t="str">
        <f>"cen-"&amp;MID(B53,4,LEN(B53)-3)</f>
        <v>cen-42</v>
      </c>
      <c r="I53" s="89" t="s">
        <v>1373</v>
      </c>
      <c r="J53" s="66" t="s">
        <v>1373</v>
      </c>
      <c r="K53" s="97">
        <f>VLOOKUP(J53,label!A:G,3,FALSE)</f>
        <v>6</v>
      </c>
      <c r="L53" s="5" t="s">
        <v>4527</v>
      </c>
      <c r="M53" s="5" t="str">
        <f>VLOOKUP(J53,label!A:G,6,FALSE)</f>
        <v>gl-gen:phoneNumberItemType</v>
      </c>
      <c r="N53" s="5" t="str">
        <f>VLOOKUP(J53,label!A:G,5,FALSE)</f>
        <v>identifierContactPhoneNumber</v>
      </c>
    </row>
    <row r="54" spans="1:14" ht="16" customHeight="1">
      <c r="A54" s="5">
        <v>53</v>
      </c>
      <c r="B54" s="33" t="s">
        <v>2019</v>
      </c>
      <c r="C54" s="65" t="s">
        <v>2000</v>
      </c>
      <c r="D54" s="65" t="s">
        <v>1929</v>
      </c>
      <c r="E54" s="65" t="s">
        <v>1938</v>
      </c>
      <c r="F54" s="65" t="s">
        <v>2020</v>
      </c>
      <c r="G54" s="66">
        <f t="shared" si="4"/>
        <v>3</v>
      </c>
      <c r="H54" s="66" t="str">
        <f>"cen-"&amp;MID(B54,4,LEN(B54)-3)</f>
        <v>cen-43</v>
      </c>
      <c r="I54" s="89" t="s">
        <v>1377</v>
      </c>
      <c r="J54" s="66" t="s">
        <v>1377</v>
      </c>
      <c r="K54" s="97">
        <f>VLOOKUP(J54,label!A:G,3,FALSE)</f>
        <v>6</v>
      </c>
      <c r="L54" s="5" t="s">
        <v>4529</v>
      </c>
      <c r="M54" s="5" t="str">
        <f>VLOOKUP(J54,label!A:G,6,FALSE)</f>
        <v>gl-gen:emailAddressItemType</v>
      </c>
      <c r="N54" s="5" t="str">
        <f>VLOOKUP(J54,label!A:G,5,FALSE)</f>
        <v>identifierContactEmailAddress</v>
      </c>
    </row>
    <row r="55" spans="1:14" ht="16" customHeight="1">
      <c r="A55" s="5">
        <v>54</v>
      </c>
      <c r="B55" s="68" t="s">
        <v>2021</v>
      </c>
      <c r="C55" s="65" t="s">
        <v>1916</v>
      </c>
      <c r="D55" s="65" t="s">
        <v>1917</v>
      </c>
      <c r="E55" s="96"/>
      <c r="F55" s="69" t="s">
        <v>2022</v>
      </c>
      <c r="G55" s="66">
        <f t="shared" si="4"/>
        <v>1</v>
      </c>
      <c r="H55" s="66" t="str">
        <f>"cenG-"&amp;MID(B55,4,LEN(B55)-3)</f>
        <v>cenG-7</v>
      </c>
      <c r="I55" s="89" t="s">
        <v>823</v>
      </c>
      <c r="J55" s="66" t="s">
        <v>823</v>
      </c>
      <c r="K55" s="97">
        <f>VLOOKUP(J55,label!A:G,3,FALSE)</f>
        <v>3</v>
      </c>
      <c r="L55" s="5" t="s">
        <v>4421</v>
      </c>
      <c r="M55" s="5" t="str">
        <f>VLOOKUP(J55,label!A:G,6,FALSE)</f>
        <v>_</v>
      </c>
      <c r="N55" s="5" t="str">
        <f>VLOOKUP(J55,label!A:G,5,FALSE)</f>
        <v>identifierReference</v>
      </c>
    </row>
    <row r="56" spans="1:14" ht="16" customHeight="1">
      <c r="A56" s="5">
        <v>55</v>
      </c>
      <c r="B56" s="70"/>
      <c r="C56" s="76"/>
      <c r="D56" s="76"/>
      <c r="E56" s="88"/>
      <c r="F56" s="76"/>
      <c r="G56" s="66"/>
      <c r="H56" s="66"/>
      <c r="I56" s="89"/>
      <c r="J56" s="66"/>
      <c r="K56" s="97"/>
      <c r="N56" s="5" t="e">
        <f>VLOOKUP(J56,label!A:G,5,FALSE)</f>
        <v>#N/A</v>
      </c>
    </row>
    <row r="57" spans="1:14" ht="16" customHeight="1">
      <c r="A57" s="5">
        <v>56</v>
      </c>
      <c r="B57" s="33" t="s">
        <v>2023</v>
      </c>
      <c r="C57" s="65" t="s">
        <v>1961</v>
      </c>
      <c r="D57" s="65" t="s">
        <v>1917</v>
      </c>
      <c r="E57" s="65" t="s">
        <v>1938</v>
      </c>
      <c r="F57" s="65" t="s">
        <v>2024</v>
      </c>
      <c r="G57" s="66">
        <f t="shared" ref="G57:G85" si="6">LEN(C57)</f>
        <v>2</v>
      </c>
      <c r="H57" s="66" t="str">
        <f>"cen-"&amp;MID(B57,4,LEN(B57)-3)</f>
        <v>cen-44</v>
      </c>
      <c r="I57" s="89" t="s">
        <v>1346</v>
      </c>
      <c r="J57" s="66" t="s">
        <v>1346</v>
      </c>
      <c r="K57" s="97">
        <f>VLOOKUP(J57,label!A:G,3,FALSE)</f>
        <v>4</v>
      </c>
      <c r="L57" s="5" t="s">
        <v>4425</v>
      </c>
      <c r="M57" s="5" t="str">
        <f>VLOOKUP(J57,label!A:G,6,FALSE)</f>
        <v>identifierDescriptionItemType</v>
      </c>
      <c r="N57" s="5" t="str">
        <f>VLOOKUP(J57,label!A:G,5,FALSE)</f>
        <v>identifierDescription</v>
      </c>
    </row>
    <row r="58" spans="1:14" ht="16" customHeight="1">
      <c r="A58" s="5">
        <v>57</v>
      </c>
      <c r="B58" s="33" t="s">
        <v>3525</v>
      </c>
      <c r="C58" s="65" t="s">
        <v>1961</v>
      </c>
      <c r="D58" s="65" t="s">
        <v>1929</v>
      </c>
      <c r="E58" s="65" t="s">
        <v>1938</v>
      </c>
      <c r="F58" s="65" t="s">
        <v>2025</v>
      </c>
      <c r="G58" s="66">
        <f t="shared" si="6"/>
        <v>2</v>
      </c>
      <c r="H58" s="66" t="str">
        <f>"cen-"&amp;MID(B58,4,LEN(B58)-3)</f>
        <v>cen-45</v>
      </c>
      <c r="I58" s="36" t="s">
        <v>3788</v>
      </c>
      <c r="J58" s="5" t="s">
        <v>3788</v>
      </c>
      <c r="K58" s="97">
        <f>VLOOKUP(J58,label!A:G,3,FALSE)</f>
        <v>4</v>
      </c>
      <c r="L58" s="5" t="s">
        <v>4423</v>
      </c>
      <c r="M58" s="5" t="str">
        <f>VLOOKUP(J58,label!A:G,6,FALSE)</f>
        <v>textItemType</v>
      </c>
      <c r="N58" s="5" t="str">
        <f>VLOOKUP(J58,label!A:G,5,FALSE)</f>
        <v>sellerTradingName</v>
      </c>
    </row>
    <row r="59" spans="1:14" ht="16" customHeight="1">
      <c r="A59" s="5">
        <v>58</v>
      </c>
      <c r="B59" s="33" t="s">
        <v>2026</v>
      </c>
      <c r="C59" s="65" t="s">
        <v>1961</v>
      </c>
      <c r="D59" s="65" t="s">
        <v>1929</v>
      </c>
      <c r="E59" s="65" t="s">
        <v>1918</v>
      </c>
      <c r="F59" s="65" t="s">
        <v>2027</v>
      </c>
      <c r="G59" s="66">
        <f t="shared" si="6"/>
        <v>2</v>
      </c>
      <c r="H59" s="66" t="str">
        <f>"cen-"&amp;MID(B59,4,LEN(B59)-3)</f>
        <v>cen-46</v>
      </c>
      <c r="I59" s="89" t="s">
        <v>1340</v>
      </c>
      <c r="J59" s="66" t="s">
        <v>1340</v>
      </c>
      <c r="K59" s="97">
        <f>VLOOKUP(J59,label!A:G,3,FALSE)</f>
        <v>4</v>
      </c>
      <c r="L59" s="5" t="s">
        <v>4422</v>
      </c>
      <c r="M59" s="5" t="str">
        <f>VLOOKUP(J59,label!A:G,6,FALSE)</f>
        <v>identifierCodeItemType</v>
      </c>
      <c r="N59" s="5" t="str">
        <f>VLOOKUP(J59,label!A:G,5,FALSE)</f>
        <v>identifierCode</v>
      </c>
    </row>
    <row r="60" spans="1:14" ht="16" customHeight="1">
      <c r="A60" s="5">
        <v>59</v>
      </c>
      <c r="B60" s="33" t="s">
        <v>2028</v>
      </c>
      <c r="C60" s="65" t="s">
        <v>1961</v>
      </c>
      <c r="D60" s="65" t="s">
        <v>1929</v>
      </c>
      <c r="E60" s="65"/>
      <c r="F60" s="65" t="s">
        <v>1952</v>
      </c>
      <c r="G60" s="66">
        <f t="shared" si="6"/>
        <v>2</v>
      </c>
      <c r="H60" s="66"/>
      <c r="I60" s="89"/>
      <c r="K60" s="97"/>
      <c r="N60" s="5" t="e">
        <f>VLOOKUP(J60,label!A:G,5,FALSE)</f>
        <v>#N/A</v>
      </c>
    </row>
    <row r="61" spans="1:14" ht="16" customHeight="1">
      <c r="A61" s="5">
        <v>60</v>
      </c>
      <c r="B61" s="33" t="s">
        <v>2029</v>
      </c>
      <c r="C61" s="65" t="s">
        <v>1961</v>
      </c>
      <c r="D61" s="65" t="s">
        <v>1929</v>
      </c>
      <c r="E61" s="65" t="s">
        <v>1918</v>
      </c>
      <c r="F61" s="65" t="s">
        <v>2030</v>
      </c>
      <c r="G61" s="66">
        <f t="shared" si="6"/>
        <v>2</v>
      </c>
      <c r="H61" s="66" t="str">
        <f>"cen-"&amp;MID(B61,4,LEN(B61)-3)</f>
        <v>cen-47</v>
      </c>
      <c r="I61" s="89" t="s">
        <v>1341</v>
      </c>
      <c r="J61" s="66" t="s">
        <v>1341</v>
      </c>
      <c r="K61" s="97">
        <f>VLOOKUP(J61,label!A:G,3,FALSE)</f>
        <v>5</v>
      </c>
      <c r="L61" s="5" t="s">
        <v>4525</v>
      </c>
      <c r="M61" s="5" t="str">
        <f>VLOOKUP(J61,label!A:G,6,FALSE)</f>
        <v>identifierAuthorityCodeItemType</v>
      </c>
      <c r="N61" s="5" t="str">
        <f>VLOOKUP(J61,label!A:G,5,FALSE)</f>
        <v>identifierAuthorityCode</v>
      </c>
    </row>
    <row r="62" spans="1:14" ht="16" customHeight="1">
      <c r="A62" s="5">
        <v>61</v>
      </c>
      <c r="B62" s="33" t="s">
        <v>2031</v>
      </c>
      <c r="C62" s="65" t="s">
        <v>1961</v>
      </c>
      <c r="D62" s="65" t="s">
        <v>1929</v>
      </c>
      <c r="E62" s="65"/>
      <c r="F62" s="65" t="s">
        <v>1952</v>
      </c>
      <c r="G62" s="66">
        <f t="shared" si="6"/>
        <v>2</v>
      </c>
      <c r="H62" s="66" t="str">
        <f>"cen-"&amp;MID(B62,4,LEN(B62)-3)</f>
        <v>cen-47A</v>
      </c>
      <c r="I62" s="89" t="s">
        <v>1342</v>
      </c>
      <c r="J62" s="66" t="s">
        <v>1342</v>
      </c>
      <c r="K62" s="97">
        <f>VLOOKUP(J62,label!A:G,3,FALSE)</f>
        <v>5</v>
      </c>
      <c r="L62" s="5" t="s">
        <v>4526</v>
      </c>
      <c r="M62" s="5" t="str">
        <f>VLOOKUP(J62,label!A:G,6,FALSE)</f>
        <v>identifierAuthorityItemType</v>
      </c>
      <c r="N62" s="5" t="str">
        <f>VLOOKUP(J62,label!A:G,5,FALSE)</f>
        <v>identifierAuthority</v>
      </c>
    </row>
    <row r="63" spans="1:14" ht="16" customHeight="1">
      <c r="A63" s="5">
        <v>62</v>
      </c>
      <c r="B63" s="33" t="s">
        <v>2032</v>
      </c>
      <c r="C63" s="65" t="s">
        <v>1961</v>
      </c>
      <c r="D63" s="65" t="s">
        <v>1929</v>
      </c>
      <c r="E63" s="65" t="s">
        <v>1918</v>
      </c>
      <c r="F63" s="65" t="s">
        <v>2033</v>
      </c>
      <c r="G63" s="66">
        <f t="shared" si="6"/>
        <v>2</v>
      </c>
      <c r="H63" s="66" t="str">
        <f>"cen-"&amp;MID(B63,4,LEN(B63)-3)</f>
        <v>cen-48</v>
      </c>
      <c r="I63" s="89" t="s">
        <v>1341</v>
      </c>
      <c r="J63" s="66" t="s">
        <v>1341</v>
      </c>
      <c r="K63" s="97">
        <f>VLOOKUP(J63,label!A:G,3,FALSE)</f>
        <v>5</v>
      </c>
      <c r="L63" s="5" t="s">
        <v>4525</v>
      </c>
      <c r="M63" s="5" t="str">
        <f>VLOOKUP(J63,label!A:G,6,FALSE)</f>
        <v>identifierAuthorityCodeItemType</v>
      </c>
      <c r="N63" s="5" t="str">
        <f>VLOOKUP(J63,label!A:G,5,FALSE)</f>
        <v>identifierAuthorityCode</v>
      </c>
    </row>
    <row r="64" spans="1:14" ht="16" customHeight="1">
      <c r="A64" s="5">
        <v>63</v>
      </c>
      <c r="B64" s="33" t="s">
        <v>2034</v>
      </c>
      <c r="C64" s="65" t="s">
        <v>1961</v>
      </c>
      <c r="D64" s="65" t="s">
        <v>1929</v>
      </c>
      <c r="E64" s="65" t="s">
        <v>1918</v>
      </c>
      <c r="F64" s="65" t="s">
        <v>2035</v>
      </c>
      <c r="G64" s="66">
        <f t="shared" si="6"/>
        <v>2</v>
      </c>
      <c r="H64" s="37" t="s">
        <v>4564</v>
      </c>
      <c r="I64" s="89" t="str">
        <f>IF(H64=J64,"","*")</f>
        <v/>
      </c>
      <c r="J64" s="90" t="s">
        <v>4564</v>
      </c>
      <c r="K64" s="97">
        <f>VLOOKUP(J64,label!A:G,3,FALSE)</f>
        <v>4</v>
      </c>
      <c r="L64" s="5" t="s">
        <v>4553</v>
      </c>
      <c r="M64" s="5" t="str">
        <f>VLOOKUP(J64,label!A:G,6,FALSE)</f>
        <v>identifierItemType</v>
      </c>
      <c r="N64" s="5" t="str">
        <f>VLOOKUP(J64,label!A:G,5,FALSE)</f>
        <v>buyerElectronicAddress</v>
      </c>
    </row>
    <row r="65" spans="1:14" ht="16" customHeight="1">
      <c r="A65" s="5">
        <v>64</v>
      </c>
      <c r="B65" s="33" t="s">
        <v>2036</v>
      </c>
      <c r="C65" s="65" t="s">
        <v>1961</v>
      </c>
      <c r="D65" s="65" t="s">
        <v>1917</v>
      </c>
      <c r="E65" s="65"/>
      <c r="F65" s="65" t="s">
        <v>1952</v>
      </c>
      <c r="G65" s="66">
        <f t="shared" si="6"/>
        <v>2</v>
      </c>
      <c r="H65" s="66"/>
      <c r="I65" s="89"/>
      <c r="K65" s="97"/>
      <c r="N65" s="5" t="e">
        <f>VLOOKUP(J65,label!A:G,5,FALSE)</f>
        <v>#N/A</v>
      </c>
    </row>
    <row r="66" spans="1:14" ht="16" customHeight="1">
      <c r="A66" s="5">
        <v>65</v>
      </c>
      <c r="B66" s="68" t="s">
        <v>2037</v>
      </c>
      <c r="C66" s="65" t="s">
        <v>1961</v>
      </c>
      <c r="D66" s="65" t="s">
        <v>1917</v>
      </c>
      <c r="E66" s="96"/>
      <c r="F66" s="69" t="s">
        <v>2038</v>
      </c>
      <c r="G66" s="66">
        <f t="shared" si="6"/>
        <v>2</v>
      </c>
      <c r="H66" s="66" t="str">
        <f>"cenG-"&amp;MID(B66,4,LEN(B66)-3)</f>
        <v>cenG-8</v>
      </c>
      <c r="I66" s="89" t="s">
        <v>828</v>
      </c>
      <c r="J66" s="66" t="s">
        <v>828</v>
      </c>
      <c r="K66" s="97">
        <f>VLOOKUP(J66,label!A:G,3,FALSE)</f>
        <v>4</v>
      </c>
      <c r="L66" s="5" t="s">
        <v>4427</v>
      </c>
      <c r="M66" s="5" t="str">
        <f>VLOOKUP(J66,label!A:G,6,FALSE)</f>
        <v>_</v>
      </c>
      <c r="N66" s="5" t="str">
        <f>VLOOKUP(J66,label!A:G,5,FALSE)</f>
        <v>identifierAddress</v>
      </c>
    </row>
    <row r="67" spans="1:14" ht="16" customHeight="1">
      <c r="A67" s="5">
        <v>66</v>
      </c>
      <c r="B67" s="67" t="s">
        <v>2039</v>
      </c>
      <c r="C67" s="65" t="s">
        <v>2000</v>
      </c>
      <c r="D67" s="65" t="s">
        <v>1929</v>
      </c>
      <c r="E67" s="65" t="s">
        <v>1938</v>
      </c>
      <c r="F67" s="65" t="s">
        <v>2040</v>
      </c>
      <c r="G67" s="66">
        <f t="shared" si="6"/>
        <v>3</v>
      </c>
      <c r="H67" s="66" t="str">
        <f t="shared" ref="H67:H73" si="7">"cen-"&amp;MID(B67,4,LEN(B67)-3)</f>
        <v>cen-50</v>
      </c>
      <c r="I67" s="89" t="s">
        <v>1359</v>
      </c>
      <c r="J67" s="40" t="s">
        <v>1359</v>
      </c>
      <c r="K67" s="97">
        <f>VLOOKUP(J67,label!A:G,3,FALSE)</f>
        <v>5</v>
      </c>
      <c r="L67" s="5" t="s">
        <v>4428</v>
      </c>
      <c r="M67" s="5" t="str">
        <f>VLOOKUP(J67,label!A:G,6,FALSE)</f>
        <v>identifierStreetItemType</v>
      </c>
      <c r="N67" s="5" t="str">
        <f>VLOOKUP(J67,label!A:G,5,FALSE)</f>
        <v>identifierStreet</v>
      </c>
    </row>
    <row r="68" spans="1:14" ht="16" customHeight="1">
      <c r="A68" s="5">
        <v>67</v>
      </c>
      <c r="B68" s="33" t="s">
        <v>2041</v>
      </c>
      <c r="C68" s="65" t="s">
        <v>2000</v>
      </c>
      <c r="D68" s="65" t="s">
        <v>1929</v>
      </c>
      <c r="E68" s="65" t="s">
        <v>1938</v>
      </c>
      <c r="F68" s="65" t="s">
        <v>2042</v>
      </c>
      <c r="G68" s="66">
        <f t="shared" si="6"/>
        <v>3</v>
      </c>
      <c r="H68" s="66" t="str">
        <f t="shared" si="7"/>
        <v>cen-51</v>
      </c>
      <c r="I68" s="89" t="s">
        <v>1360</v>
      </c>
      <c r="J68" s="40" t="s">
        <v>1360</v>
      </c>
      <c r="K68" s="97">
        <f>VLOOKUP(J68,label!A:G,3,FALSE)</f>
        <v>5</v>
      </c>
      <c r="L68" s="5" t="s">
        <v>4429</v>
      </c>
      <c r="M68" s="5" t="str">
        <f>VLOOKUP(J68,label!A:G,6,FALSE)</f>
        <v>identifierAddressStreet2ItemType</v>
      </c>
      <c r="N68" s="5" t="str">
        <f>VLOOKUP(J68,label!A:G,5,FALSE)</f>
        <v>identifierAddressStreet2</v>
      </c>
    </row>
    <row r="69" spans="1:14" ht="16" customHeight="1">
      <c r="A69" s="5">
        <v>68</v>
      </c>
      <c r="B69" s="33" t="s">
        <v>2043</v>
      </c>
      <c r="C69" s="65" t="s">
        <v>2000</v>
      </c>
      <c r="D69" s="65" t="s">
        <v>1929</v>
      </c>
      <c r="E69" s="65" t="s">
        <v>1938</v>
      </c>
      <c r="F69" s="65" t="s">
        <v>2044</v>
      </c>
      <c r="G69" s="66">
        <f t="shared" si="6"/>
        <v>3</v>
      </c>
      <c r="H69" s="66" t="str">
        <f t="shared" si="7"/>
        <v>cen-163</v>
      </c>
      <c r="I69" s="93" t="s">
        <v>4358</v>
      </c>
      <c r="J69" s="40" t="s">
        <v>4358</v>
      </c>
      <c r="K69" s="97">
        <f>VLOOKUP(J69,label!A:G,3,FALSE)</f>
        <v>5</v>
      </c>
      <c r="L69" s="5" t="s">
        <v>4430</v>
      </c>
      <c r="M69" s="5" t="str">
        <f>VLOOKUP(J69,label!A:G,6,FALSE)</f>
        <v>textItemType</v>
      </c>
      <c r="N69" s="5" t="str">
        <f>VLOOKUP(J69,label!A:G,5,FALSE)</f>
        <v>sellerAddressLine3</v>
      </c>
    </row>
    <row r="70" spans="1:14" ht="16" customHeight="1">
      <c r="A70" s="5">
        <v>69</v>
      </c>
      <c r="B70" s="67" t="s">
        <v>2045</v>
      </c>
      <c r="C70" s="65" t="s">
        <v>2000</v>
      </c>
      <c r="D70" s="65" t="s">
        <v>1929</v>
      </c>
      <c r="E70" s="65" t="s">
        <v>1938</v>
      </c>
      <c r="F70" s="65" t="s">
        <v>2046</v>
      </c>
      <c r="G70" s="66">
        <f t="shared" si="6"/>
        <v>3</v>
      </c>
      <c r="H70" s="66" t="str">
        <f t="shared" si="7"/>
        <v>cen-52</v>
      </c>
      <c r="I70" s="89" t="s">
        <v>1361</v>
      </c>
      <c r="J70" s="66" t="s">
        <v>1361</v>
      </c>
      <c r="K70" s="97">
        <f>VLOOKUP(J70,label!A:G,3,FALSE)</f>
        <v>5</v>
      </c>
      <c r="L70" s="5" t="s">
        <v>4431</v>
      </c>
      <c r="M70" s="5" t="str">
        <f>VLOOKUP(J70,label!A:G,6,FALSE)</f>
        <v>identifierCityItemType</v>
      </c>
      <c r="N70" s="5" t="str">
        <f>VLOOKUP(J70,label!A:G,5,FALSE)</f>
        <v>identifierCity</v>
      </c>
    </row>
    <row r="71" spans="1:14" ht="16" customHeight="1">
      <c r="A71" s="5">
        <v>70</v>
      </c>
      <c r="B71" s="67" t="s">
        <v>2047</v>
      </c>
      <c r="C71" s="65" t="s">
        <v>2000</v>
      </c>
      <c r="D71" s="65" t="s">
        <v>1929</v>
      </c>
      <c r="E71" s="65" t="s">
        <v>1938</v>
      </c>
      <c r="F71" s="65" t="s">
        <v>2048</v>
      </c>
      <c r="G71" s="66">
        <f t="shared" si="6"/>
        <v>3</v>
      </c>
      <c r="H71" s="66" t="str">
        <f t="shared" si="7"/>
        <v>cen-53</v>
      </c>
      <c r="I71" s="89" t="s">
        <v>1364</v>
      </c>
      <c r="J71" s="66" t="s">
        <v>1364</v>
      </c>
      <c r="K71" s="97">
        <f>VLOOKUP(J71,label!A:G,3,FALSE)</f>
        <v>5</v>
      </c>
      <c r="L71" s="5" t="s">
        <v>4434</v>
      </c>
      <c r="M71" s="5" t="str">
        <f>VLOOKUP(J71,label!A:G,6,FALSE)</f>
        <v>identifierZipOrPostalCodeItemType</v>
      </c>
      <c r="N71" s="5" t="str">
        <f>VLOOKUP(J71,label!A:G,5,FALSE)</f>
        <v>identifierZipOrPostalCode</v>
      </c>
    </row>
    <row r="72" spans="1:14" ht="16" customHeight="1">
      <c r="A72" s="5">
        <v>71</v>
      </c>
      <c r="B72" s="33" t="s">
        <v>2049</v>
      </c>
      <c r="C72" s="65" t="s">
        <v>2000</v>
      </c>
      <c r="D72" s="65" t="s">
        <v>1929</v>
      </c>
      <c r="E72" s="65" t="s">
        <v>1938</v>
      </c>
      <c r="F72" s="65" t="s">
        <v>2050</v>
      </c>
      <c r="G72" s="66">
        <f t="shared" si="6"/>
        <v>3</v>
      </c>
      <c r="H72" s="66" t="str">
        <f t="shared" si="7"/>
        <v>cen-54</v>
      </c>
      <c r="I72" s="89" t="s">
        <v>1362</v>
      </c>
      <c r="J72" s="66" t="s">
        <v>1362</v>
      </c>
      <c r="K72" s="97">
        <f>VLOOKUP(J72,label!A:G,3,FALSE)</f>
        <v>5</v>
      </c>
      <c r="L72" s="5" t="s">
        <v>4432</v>
      </c>
      <c r="M72" s="5" t="str">
        <f>VLOOKUP(J72,label!A:G,6,FALSE)</f>
        <v>identifierStateOrProvinceItemType</v>
      </c>
      <c r="N72" s="5" t="str">
        <f>VLOOKUP(J72,label!A:G,5,FALSE)</f>
        <v>identifierStateOrProvince</v>
      </c>
    </row>
    <row r="73" spans="1:14" ht="16" customHeight="1">
      <c r="A73" s="5">
        <v>72</v>
      </c>
      <c r="B73" s="67" t="s">
        <v>2051</v>
      </c>
      <c r="C73" s="65" t="s">
        <v>2000</v>
      </c>
      <c r="D73" s="65" t="s">
        <v>1917</v>
      </c>
      <c r="E73" s="65" t="s">
        <v>1924</v>
      </c>
      <c r="F73" s="65" t="s">
        <v>2052</v>
      </c>
      <c r="G73" s="66">
        <f t="shared" si="6"/>
        <v>3</v>
      </c>
      <c r="H73" s="66" t="str">
        <f t="shared" si="7"/>
        <v>cen-55</v>
      </c>
      <c r="I73" s="89" t="s">
        <v>1363</v>
      </c>
      <c r="J73" s="66" t="s">
        <v>1363</v>
      </c>
      <c r="K73" s="97">
        <f>VLOOKUP(J73,label!A:G,3,FALSE)</f>
        <v>5</v>
      </c>
      <c r="L73" s="5" t="s">
        <v>4433</v>
      </c>
      <c r="M73" s="5" t="str">
        <f>VLOOKUP(J73,label!A:G,6,FALSE)</f>
        <v>identifierCountryItemType</v>
      </c>
      <c r="N73" s="5" t="str">
        <f>VLOOKUP(J73,label!A:G,5,FALSE)</f>
        <v>identifierCountry</v>
      </c>
    </row>
    <row r="74" spans="1:14" ht="16" customHeight="1">
      <c r="A74" s="5">
        <v>73</v>
      </c>
      <c r="B74" s="68" t="s">
        <v>2053</v>
      </c>
      <c r="C74" s="65" t="s">
        <v>1961</v>
      </c>
      <c r="D74" s="65" t="s">
        <v>1929</v>
      </c>
      <c r="E74" s="96"/>
      <c r="F74" s="69" t="s">
        <v>2054</v>
      </c>
      <c r="G74" s="66">
        <f t="shared" si="6"/>
        <v>2</v>
      </c>
      <c r="H74" s="66" t="str">
        <f>"cenG-"&amp;MID(B74,4,LEN(B74)-3)</f>
        <v>cenG-9</v>
      </c>
      <c r="I74" s="93" t="s">
        <v>829</v>
      </c>
      <c r="J74" s="40" t="s">
        <v>829</v>
      </c>
      <c r="K74" s="97">
        <f>VLOOKUP(J74,label!A:G,3,FALSE)</f>
        <v>4</v>
      </c>
      <c r="L74" s="5" t="s">
        <v>4436</v>
      </c>
      <c r="M74" s="5" t="str">
        <f>VLOOKUP(J74,label!A:G,6,FALSE)</f>
        <v>_</v>
      </c>
      <c r="N74" s="5" t="str">
        <f>VLOOKUP(J74,label!A:G,5,FALSE)</f>
        <v>identifierContactInformationStructure</v>
      </c>
    </row>
    <row r="75" spans="1:14" ht="16" customHeight="1">
      <c r="A75" s="5">
        <v>74</v>
      </c>
      <c r="B75" s="67" t="s">
        <v>2055</v>
      </c>
      <c r="C75" s="65" t="s">
        <v>2000</v>
      </c>
      <c r="D75" s="65" t="s">
        <v>1929</v>
      </c>
      <c r="E75" s="65" t="s">
        <v>1938</v>
      </c>
      <c r="F75" s="65" t="s">
        <v>2056</v>
      </c>
      <c r="G75" s="66">
        <f t="shared" si="6"/>
        <v>3</v>
      </c>
      <c r="H75" s="66" t="str">
        <f>"cen-"&amp;MID(B75,4,LEN(B75)-3)</f>
        <v>cen-56</v>
      </c>
      <c r="I75" s="89" t="s">
        <v>1370</v>
      </c>
      <c r="J75" s="66" t="s">
        <v>1370</v>
      </c>
      <c r="K75" s="97">
        <f>VLOOKUP(J75,label!A:G,3,FALSE)</f>
        <v>5</v>
      </c>
      <c r="L75" s="5" t="s">
        <v>4437</v>
      </c>
      <c r="M75" s="5" t="str">
        <f>VLOOKUP(J75,label!A:G,6,FALSE)</f>
        <v>identifierContactAttentionLineItemType</v>
      </c>
      <c r="N75" s="5" t="str">
        <f>VLOOKUP(J75,label!A:G,5,FALSE)</f>
        <v>identifierContactAttentionLine</v>
      </c>
    </row>
    <row r="76" spans="1:14" ht="16" customHeight="1">
      <c r="A76" s="5">
        <v>75</v>
      </c>
      <c r="B76" s="33" t="s">
        <v>2057</v>
      </c>
      <c r="C76" s="65" t="s">
        <v>2000</v>
      </c>
      <c r="D76" s="65" t="s">
        <v>1929</v>
      </c>
      <c r="E76" s="65" t="s">
        <v>1938</v>
      </c>
      <c r="F76" s="65" t="s">
        <v>2058</v>
      </c>
      <c r="G76" s="66">
        <f t="shared" si="6"/>
        <v>3</v>
      </c>
      <c r="H76" s="66" t="str">
        <f>"cen-"&amp;MID(B76,4,LEN(B76)-3)</f>
        <v>cen-57</v>
      </c>
      <c r="I76" s="89" t="s">
        <v>1373</v>
      </c>
      <c r="J76" s="66" t="s">
        <v>1373</v>
      </c>
      <c r="K76" s="97">
        <f>VLOOKUP(J76,label!A:G,3,FALSE)</f>
        <v>6</v>
      </c>
      <c r="L76" s="5" t="s">
        <v>4527</v>
      </c>
      <c r="M76" s="5" t="str">
        <f>VLOOKUP(J76,label!A:G,6,FALSE)</f>
        <v>gl-gen:phoneNumberItemType</v>
      </c>
      <c r="N76" s="5" t="str">
        <f>VLOOKUP(J76,label!A:G,5,FALSE)</f>
        <v>identifierContactPhoneNumber</v>
      </c>
    </row>
    <row r="77" spans="1:14" ht="16" customHeight="1">
      <c r="A77" s="5">
        <v>76</v>
      </c>
      <c r="B77" s="33" t="s">
        <v>2059</v>
      </c>
      <c r="C77" s="65" t="s">
        <v>2000</v>
      </c>
      <c r="D77" s="65" t="s">
        <v>1929</v>
      </c>
      <c r="E77" s="65" t="s">
        <v>1938</v>
      </c>
      <c r="F77" s="65" t="s">
        <v>2060</v>
      </c>
      <c r="G77" s="66">
        <f t="shared" si="6"/>
        <v>3</v>
      </c>
      <c r="H77" s="66" t="str">
        <f>"cen-"&amp;MID(B77,4,LEN(B77)-3)</f>
        <v>cen-58</v>
      </c>
      <c r="I77" s="89" t="s">
        <v>1377</v>
      </c>
      <c r="J77" s="66" t="s">
        <v>1377</v>
      </c>
      <c r="K77" s="97">
        <f>VLOOKUP(J77,label!A:G,3,FALSE)</f>
        <v>6</v>
      </c>
      <c r="L77" s="5" t="s">
        <v>4529</v>
      </c>
      <c r="M77" s="5" t="str">
        <f>VLOOKUP(J77,label!A:G,6,FALSE)</f>
        <v>gl-gen:emailAddressItemType</v>
      </c>
      <c r="N77" s="5" t="str">
        <f>VLOOKUP(J77,label!A:G,5,FALSE)</f>
        <v>identifierContactEmailAddress</v>
      </c>
    </row>
    <row r="78" spans="1:14" ht="16" customHeight="1">
      <c r="A78" s="5">
        <v>77</v>
      </c>
      <c r="B78" s="68" t="s">
        <v>2061</v>
      </c>
      <c r="C78" s="65" t="s">
        <v>1916</v>
      </c>
      <c r="D78" s="65" t="s">
        <v>1929</v>
      </c>
      <c r="E78" s="96"/>
      <c r="F78" s="69" t="s">
        <v>2062</v>
      </c>
      <c r="G78" s="66">
        <f t="shared" si="6"/>
        <v>1</v>
      </c>
      <c r="H78" s="66" t="str">
        <f>"cenG-"&amp;MID(B78,4,LEN(B78)-3)</f>
        <v>cenG-10</v>
      </c>
      <c r="I78" s="89" t="s">
        <v>823</v>
      </c>
      <c r="J78" s="66" t="s">
        <v>823</v>
      </c>
      <c r="K78" s="97">
        <f>VLOOKUP(J78,label!A:G,3,FALSE)</f>
        <v>3</v>
      </c>
      <c r="L78" s="5" t="s">
        <v>4421</v>
      </c>
      <c r="M78" s="5" t="str">
        <f>VLOOKUP(J78,label!A:G,6,FALSE)</f>
        <v>_</v>
      </c>
      <c r="N78" s="5" t="str">
        <f>VLOOKUP(J78,label!A:G,5,FALSE)</f>
        <v>identifierReference</v>
      </c>
    </row>
    <row r="79" spans="1:14" ht="16" customHeight="1">
      <c r="A79" s="5">
        <v>78</v>
      </c>
      <c r="B79" s="70"/>
      <c r="C79" s="76"/>
      <c r="D79" s="76"/>
      <c r="E79" s="88"/>
      <c r="F79" s="76"/>
      <c r="G79" s="66">
        <f t="shared" si="6"/>
        <v>0</v>
      </c>
      <c r="H79" s="66"/>
      <c r="I79" s="89"/>
      <c r="J79" s="66"/>
      <c r="K79" s="97"/>
      <c r="N79" s="5" t="e">
        <f>VLOOKUP(J79,label!A:G,5,FALSE)</f>
        <v>#N/A</v>
      </c>
    </row>
    <row r="80" spans="1:14" ht="16" customHeight="1">
      <c r="A80" s="5">
        <v>79</v>
      </c>
      <c r="B80" s="33" t="s">
        <v>2063</v>
      </c>
      <c r="C80" s="65" t="s">
        <v>1961</v>
      </c>
      <c r="D80" s="65" t="s">
        <v>1917</v>
      </c>
      <c r="E80" s="65" t="s">
        <v>1938</v>
      </c>
      <c r="F80" s="65" t="s">
        <v>2064</v>
      </c>
      <c r="G80" s="66">
        <f t="shared" si="6"/>
        <v>2</v>
      </c>
      <c r="H80" s="66" t="str">
        <f>"cen-"&amp;MID(B80,4,LEN(B80)-3)</f>
        <v>cen-59</v>
      </c>
      <c r="I80" s="89" t="s">
        <v>1346</v>
      </c>
      <c r="J80" s="66" t="s">
        <v>1346</v>
      </c>
      <c r="K80" s="97">
        <f>VLOOKUP(J80,label!A:G,3,FALSE)</f>
        <v>4</v>
      </c>
      <c r="L80" s="5" t="s">
        <v>4425</v>
      </c>
      <c r="M80" s="5" t="str">
        <f>VLOOKUP(J80,label!A:G,6,FALSE)</f>
        <v>identifierDescriptionItemType</v>
      </c>
      <c r="N80" s="5" t="str">
        <f>VLOOKUP(J80,label!A:G,5,FALSE)</f>
        <v>identifierDescription</v>
      </c>
    </row>
    <row r="81" spans="1:14" ht="16" customHeight="1">
      <c r="A81" s="5">
        <v>80</v>
      </c>
      <c r="B81" s="33" t="s">
        <v>2065</v>
      </c>
      <c r="C81" s="65" t="s">
        <v>1961</v>
      </c>
      <c r="D81" s="65" t="s">
        <v>1929</v>
      </c>
      <c r="E81" s="65" t="s">
        <v>1918</v>
      </c>
      <c r="F81" s="65" t="s">
        <v>2066</v>
      </c>
      <c r="G81" s="66">
        <f t="shared" si="6"/>
        <v>2</v>
      </c>
      <c r="H81" s="66" t="str">
        <f>"cen-"&amp;MID(B81,4,LEN(B81)-3)</f>
        <v>cen-60</v>
      </c>
      <c r="I81" s="89" t="s">
        <v>1340</v>
      </c>
      <c r="J81" s="66" t="s">
        <v>1340</v>
      </c>
      <c r="K81" s="97">
        <f>VLOOKUP(J81,label!A:G,3,FALSE)</f>
        <v>4</v>
      </c>
      <c r="L81" s="5" t="s">
        <v>4422</v>
      </c>
      <c r="M81" s="5" t="str">
        <f>VLOOKUP(J81,label!A:G,6,FALSE)</f>
        <v>identifierCodeItemType</v>
      </c>
      <c r="N81" s="5" t="str">
        <f>VLOOKUP(J81,label!A:G,5,FALSE)</f>
        <v>identifierCode</v>
      </c>
    </row>
    <row r="82" spans="1:14" ht="16" customHeight="1">
      <c r="A82" s="5">
        <v>81</v>
      </c>
      <c r="B82" s="33" t="s">
        <v>2067</v>
      </c>
      <c r="C82" s="65" t="s">
        <v>1961</v>
      </c>
      <c r="D82" s="65" t="s">
        <v>1929</v>
      </c>
      <c r="E82" s="65"/>
      <c r="F82" s="65" t="s">
        <v>1952</v>
      </c>
      <c r="G82" s="66">
        <f t="shared" si="6"/>
        <v>2</v>
      </c>
      <c r="H82" s="66"/>
      <c r="I82" s="89"/>
      <c r="K82" s="97"/>
      <c r="N82" s="5" t="e">
        <f>VLOOKUP(J82,label!A:G,5,FALSE)</f>
        <v>#N/A</v>
      </c>
    </row>
    <row r="83" spans="1:14" ht="16" customHeight="1">
      <c r="A83" s="5">
        <v>82</v>
      </c>
      <c r="B83" s="33" t="s">
        <v>2068</v>
      </c>
      <c r="C83" s="65" t="s">
        <v>1961</v>
      </c>
      <c r="D83" s="65" t="s">
        <v>1929</v>
      </c>
      <c r="E83" s="65" t="s">
        <v>1918</v>
      </c>
      <c r="F83" s="65" t="s">
        <v>2069</v>
      </c>
      <c r="G83" s="66">
        <f t="shared" si="6"/>
        <v>2</v>
      </c>
      <c r="H83" s="66" t="str">
        <f>"cen-"&amp;MID(B83,4,LEN(B83)-3)</f>
        <v>cen-61</v>
      </c>
      <c r="I83" s="89" t="s">
        <v>1341</v>
      </c>
      <c r="J83" s="66" t="s">
        <v>1341</v>
      </c>
      <c r="K83" s="97">
        <f>VLOOKUP(J83,label!A:G,3,FALSE)</f>
        <v>5</v>
      </c>
      <c r="L83" s="5" t="s">
        <v>4525</v>
      </c>
      <c r="M83" s="5" t="str">
        <f>VLOOKUP(J83,label!A:G,6,FALSE)</f>
        <v>identifierAuthorityCodeItemType</v>
      </c>
      <c r="N83" s="5" t="str">
        <f>VLOOKUP(J83,label!A:G,5,FALSE)</f>
        <v>identifierAuthorityCode</v>
      </c>
    </row>
    <row r="84" spans="1:14" ht="16" customHeight="1">
      <c r="A84" s="5">
        <v>83</v>
      </c>
      <c r="B84" s="33" t="s">
        <v>2070</v>
      </c>
      <c r="C84" s="65" t="s">
        <v>1961</v>
      </c>
      <c r="D84" s="65" t="s">
        <v>1929</v>
      </c>
      <c r="E84" s="65"/>
      <c r="F84" s="65" t="s">
        <v>1952</v>
      </c>
      <c r="G84" s="66">
        <f t="shared" si="6"/>
        <v>2</v>
      </c>
      <c r="H84" s="66" t="str">
        <f>"cen-"&amp;MID(B84,4,LEN(B84)-3)</f>
        <v>cen-61A</v>
      </c>
      <c r="I84" s="36" t="s">
        <v>3520</v>
      </c>
      <c r="J84" s="5" t="s">
        <v>3520</v>
      </c>
      <c r="K84" s="97">
        <f>VLOOKUP(J84,label!A:G,3,FALSE)</f>
        <v>5</v>
      </c>
      <c r="L84" s="5" t="s">
        <v>4526</v>
      </c>
      <c r="M84" s="5" t="str">
        <f>VLOOKUP(J84,label!A:G,6,FALSE)</f>
        <v>identifierAuthorityItemType</v>
      </c>
      <c r="N84" s="5" t="str">
        <f>VLOOKUP(J84,label!A:G,5,FALSE)</f>
        <v>identifierAuthority</v>
      </c>
    </row>
    <row r="85" spans="1:14" ht="16" customHeight="1">
      <c r="A85" s="5">
        <v>84</v>
      </c>
      <c r="B85" s="68" t="s">
        <v>2071</v>
      </c>
      <c r="C85" s="65" t="s">
        <v>1916</v>
      </c>
      <c r="D85" s="65" t="s">
        <v>1929</v>
      </c>
      <c r="E85" s="96"/>
      <c r="F85" s="69" t="s">
        <v>2072</v>
      </c>
      <c r="G85" s="66">
        <f t="shared" si="6"/>
        <v>1</v>
      </c>
      <c r="H85" s="66" t="str">
        <f>"cenG-"&amp;MID(B85,4,LEN(B85)-3)</f>
        <v>cenG-11</v>
      </c>
      <c r="I85" s="89" t="s">
        <v>823</v>
      </c>
      <c r="J85" s="66" t="s">
        <v>823</v>
      </c>
      <c r="K85" s="97">
        <f>VLOOKUP(J85,label!A:G,3,FALSE)</f>
        <v>3</v>
      </c>
      <c r="L85" s="5" t="s">
        <v>4421</v>
      </c>
      <c r="M85" s="5" t="str">
        <f>VLOOKUP(J85,label!A:G,6,FALSE)</f>
        <v>_</v>
      </c>
      <c r="N85" s="5" t="str">
        <f>VLOOKUP(J85,label!A:G,5,FALSE)</f>
        <v>identifierReference</v>
      </c>
    </row>
    <row r="86" spans="1:14" ht="16" customHeight="1">
      <c r="A86" s="5">
        <v>85</v>
      </c>
      <c r="B86" s="70"/>
      <c r="C86" s="76"/>
      <c r="D86" s="76"/>
      <c r="E86" s="88"/>
      <c r="F86" s="76"/>
      <c r="G86" s="66"/>
      <c r="H86" s="66"/>
      <c r="I86" s="89"/>
      <c r="J86" s="66"/>
      <c r="K86" s="97"/>
      <c r="N86" s="5" t="e">
        <f>VLOOKUP(J86,label!A:G,5,FALSE)</f>
        <v>#N/A</v>
      </c>
    </row>
    <row r="87" spans="1:14" ht="16" customHeight="1">
      <c r="A87" s="5">
        <v>86</v>
      </c>
      <c r="B87" s="33" t="s">
        <v>2073</v>
      </c>
      <c r="C87" s="65" t="s">
        <v>1961</v>
      </c>
      <c r="D87" s="65" t="s">
        <v>1917</v>
      </c>
      <c r="E87" s="65" t="s">
        <v>1938</v>
      </c>
      <c r="F87" s="65" t="s">
        <v>2074</v>
      </c>
      <c r="G87" s="66">
        <f t="shared" ref="G87:G97" si="8">LEN(C87)</f>
        <v>2</v>
      </c>
      <c r="H87" s="66" t="str">
        <f>"cen-"&amp;MID(B87,4,LEN(B87)-3)</f>
        <v>cen-62</v>
      </c>
      <c r="I87" s="89" t="s">
        <v>1346</v>
      </c>
      <c r="J87" s="66" t="s">
        <v>1346</v>
      </c>
      <c r="K87" s="97">
        <f>VLOOKUP(J87,label!A:G,3,FALSE)</f>
        <v>4</v>
      </c>
      <c r="L87" s="5" t="s">
        <v>4425</v>
      </c>
      <c r="M87" s="5" t="str">
        <f>VLOOKUP(J87,label!A:G,6,FALSE)</f>
        <v>identifierDescriptionItemType</v>
      </c>
      <c r="N87" s="5" t="str">
        <f>VLOOKUP(J87,label!A:G,5,FALSE)</f>
        <v>identifierDescription</v>
      </c>
    </row>
    <row r="88" spans="1:14" ht="16" customHeight="1">
      <c r="A88" s="5">
        <v>87</v>
      </c>
      <c r="B88" s="33" t="s">
        <v>2075</v>
      </c>
      <c r="C88" s="65" t="s">
        <v>1961</v>
      </c>
      <c r="D88" s="65" t="s">
        <v>1917</v>
      </c>
      <c r="E88" s="65" t="s">
        <v>1918</v>
      </c>
      <c r="F88" s="65" t="s">
        <v>2076</v>
      </c>
      <c r="G88" s="66">
        <f t="shared" si="8"/>
        <v>2</v>
      </c>
      <c r="H88" s="66" t="str">
        <f>"cen-"&amp;MID(B88,4,LEN(B88)-3)</f>
        <v>cen-63</v>
      </c>
      <c r="I88" s="89" t="s">
        <v>1341</v>
      </c>
      <c r="J88" s="66" t="s">
        <v>1341</v>
      </c>
      <c r="K88" s="97">
        <f>VLOOKUP(J88,label!A:G,3,FALSE)</f>
        <v>5</v>
      </c>
      <c r="L88" s="5" t="s">
        <v>4525</v>
      </c>
      <c r="M88" s="5" t="str">
        <f>VLOOKUP(J88,label!A:G,6,FALSE)</f>
        <v>identifierAuthorityCodeItemType</v>
      </c>
      <c r="N88" s="5" t="str">
        <f>VLOOKUP(J88,label!A:G,5,FALSE)</f>
        <v>identifierAuthorityCode</v>
      </c>
    </row>
    <row r="89" spans="1:14" ht="16" customHeight="1">
      <c r="A89" s="5">
        <v>88</v>
      </c>
      <c r="B89" s="68" t="s">
        <v>2077</v>
      </c>
      <c r="C89" s="65" t="s">
        <v>1961</v>
      </c>
      <c r="D89" s="65" t="s">
        <v>1917</v>
      </c>
      <c r="E89" s="96"/>
      <c r="F89" s="69" t="s">
        <v>2078</v>
      </c>
      <c r="G89" s="66">
        <f t="shared" si="8"/>
        <v>2</v>
      </c>
      <c r="H89" s="66" t="str">
        <f>"cenG-"&amp;MID(B89,4,LEN(B89)-3)</f>
        <v>cenG-12</v>
      </c>
      <c r="I89" s="89" t="s">
        <v>828</v>
      </c>
      <c r="J89" s="66" t="s">
        <v>828</v>
      </c>
      <c r="K89" s="97">
        <f>VLOOKUP(J89,label!A:G,3,FALSE)</f>
        <v>4</v>
      </c>
      <c r="L89" s="5" t="s">
        <v>4427</v>
      </c>
      <c r="M89" s="5" t="str">
        <f>VLOOKUP(J89,label!A:G,6,FALSE)</f>
        <v>_</v>
      </c>
      <c r="N89" s="5" t="str">
        <f>VLOOKUP(J89,label!A:G,5,FALSE)</f>
        <v>identifierAddress</v>
      </c>
    </row>
    <row r="90" spans="1:14" ht="16" customHeight="1">
      <c r="A90" s="5">
        <v>89</v>
      </c>
      <c r="B90" s="33" t="s">
        <v>2079</v>
      </c>
      <c r="C90" s="65" t="s">
        <v>2000</v>
      </c>
      <c r="D90" s="65" t="s">
        <v>1929</v>
      </c>
      <c r="E90" s="65" t="s">
        <v>1938</v>
      </c>
      <c r="F90" s="65" t="s">
        <v>2080</v>
      </c>
      <c r="G90" s="66">
        <f t="shared" si="8"/>
        <v>3</v>
      </c>
      <c r="H90" s="66" t="str">
        <f t="shared" ref="H90:H96" si="9">"cen-"&amp;MID(B90,4,LEN(B90)-3)</f>
        <v>cen-64</v>
      </c>
      <c r="I90" s="89" t="s">
        <v>1359</v>
      </c>
      <c r="J90" s="40" t="s">
        <v>1359</v>
      </c>
      <c r="K90" s="97">
        <f>VLOOKUP(J90,label!A:G,3,FALSE)</f>
        <v>5</v>
      </c>
      <c r="L90" s="5" t="s">
        <v>4428</v>
      </c>
      <c r="M90" s="5" t="str">
        <f>VLOOKUP(J90,label!A:G,6,FALSE)</f>
        <v>identifierStreetItemType</v>
      </c>
      <c r="N90" s="5" t="str">
        <f>VLOOKUP(J90,label!A:G,5,FALSE)</f>
        <v>identifierStreet</v>
      </c>
    </row>
    <row r="91" spans="1:14" ht="16" customHeight="1">
      <c r="A91" s="5">
        <v>90</v>
      </c>
      <c r="B91" s="33" t="s">
        <v>2081</v>
      </c>
      <c r="C91" s="65" t="s">
        <v>2000</v>
      </c>
      <c r="D91" s="65" t="s">
        <v>1929</v>
      </c>
      <c r="E91" s="65" t="s">
        <v>1938</v>
      </c>
      <c r="F91" s="65" t="s">
        <v>2082</v>
      </c>
      <c r="G91" s="66">
        <f t="shared" si="8"/>
        <v>3</v>
      </c>
      <c r="H91" s="66" t="str">
        <f t="shared" si="9"/>
        <v>cen-65</v>
      </c>
      <c r="I91" s="89" t="s">
        <v>1360</v>
      </c>
      <c r="J91" s="40" t="s">
        <v>1360</v>
      </c>
      <c r="K91" s="97">
        <f>VLOOKUP(J91,label!A:G,3,FALSE)</f>
        <v>5</v>
      </c>
      <c r="L91" s="5" t="s">
        <v>4429</v>
      </c>
      <c r="M91" s="5" t="str">
        <f>VLOOKUP(J91,label!A:G,6,FALSE)</f>
        <v>identifierAddressStreet2ItemType</v>
      </c>
      <c r="N91" s="5" t="str">
        <f>VLOOKUP(J91,label!A:G,5,FALSE)</f>
        <v>identifierAddressStreet2</v>
      </c>
    </row>
    <row r="92" spans="1:14" ht="16" customHeight="1">
      <c r="A92" s="5">
        <v>91</v>
      </c>
      <c r="B92" s="33" t="s">
        <v>2083</v>
      </c>
      <c r="C92" s="65" t="s">
        <v>2000</v>
      </c>
      <c r="D92" s="65" t="s">
        <v>1929</v>
      </c>
      <c r="E92" s="65" t="s">
        <v>1938</v>
      </c>
      <c r="F92" s="65" t="s">
        <v>2084</v>
      </c>
      <c r="G92" s="66">
        <f t="shared" si="8"/>
        <v>3</v>
      </c>
      <c r="H92" s="66" t="str">
        <f t="shared" si="9"/>
        <v>cen-164</v>
      </c>
      <c r="I92" s="93" t="s">
        <v>4358</v>
      </c>
      <c r="J92" s="40" t="s">
        <v>4358</v>
      </c>
      <c r="K92" s="97">
        <f>VLOOKUP(J92,label!A:G,3,FALSE)</f>
        <v>5</v>
      </c>
      <c r="L92" s="5" t="s">
        <v>4430</v>
      </c>
      <c r="M92" s="5" t="str">
        <f>VLOOKUP(J92,label!A:G,6,FALSE)</f>
        <v>textItemType</v>
      </c>
      <c r="N92" s="5" t="str">
        <f>VLOOKUP(J92,label!A:G,5,FALSE)</f>
        <v>sellerAddressLine3</v>
      </c>
    </row>
    <row r="93" spans="1:14" ht="16" customHeight="1">
      <c r="A93" s="5">
        <v>92</v>
      </c>
      <c r="B93" s="33" t="s">
        <v>2085</v>
      </c>
      <c r="C93" s="65" t="s">
        <v>2000</v>
      </c>
      <c r="D93" s="65" t="s">
        <v>1929</v>
      </c>
      <c r="E93" s="65" t="s">
        <v>1938</v>
      </c>
      <c r="F93" s="65" t="s">
        <v>2086</v>
      </c>
      <c r="G93" s="66">
        <f t="shared" si="8"/>
        <v>3</v>
      </c>
      <c r="H93" s="66" t="str">
        <f t="shared" si="9"/>
        <v>cen-66</v>
      </c>
      <c r="I93" s="89" t="s">
        <v>1361</v>
      </c>
      <c r="J93" s="66" t="s">
        <v>1361</v>
      </c>
      <c r="K93" s="97">
        <f>VLOOKUP(J93,label!A:G,3,FALSE)</f>
        <v>5</v>
      </c>
      <c r="L93" s="5" t="s">
        <v>4431</v>
      </c>
      <c r="M93" s="5" t="str">
        <f>VLOOKUP(J93,label!A:G,6,FALSE)</f>
        <v>identifierCityItemType</v>
      </c>
      <c r="N93" s="5" t="str">
        <f>VLOOKUP(J93,label!A:G,5,FALSE)</f>
        <v>identifierCity</v>
      </c>
    </row>
    <row r="94" spans="1:14" ht="16" customHeight="1">
      <c r="A94" s="5">
        <v>93</v>
      </c>
      <c r="B94" s="33" t="s">
        <v>2087</v>
      </c>
      <c r="C94" s="65" t="s">
        <v>2000</v>
      </c>
      <c r="D94" s="65" t="s">
        <v>1929</v>
      </c>
      <c r="E94" s="65" t="s">
        <v>1938</v>
      </c>
      <c r="F94" s="65" t="s">
        <v>2088</v>
      </c>
      <c r="G94" s="66">
        <f t="shared" si="8"/>
        <v>3</v>
      </c>
      <c r="H94" s="66" t="str">
        <f t="shared" si="9"/>
        <v>cen-67</v>
      </c>
      <c r="I94" s="89" t="s">
        <v>1364</v>
      </c>
      <c r="J94" s="66" t="s">
        <v>1364</v>
      </c>
      <c r="K94" s="97">
        <f>VLOOKUP(J94,label!A:G,3,FALSE)</f>
        <v>5</v>
      </c>
      <c r="L94" s="5" t="s">
        <v>4434</v>
      </c>
      <c r="M94" s="5" t="str">
        <f>VLOOKUP(J94,label!A:G,6,FALSE)</f>
        <v>identifierZipOrPostalCodeItemType</v>
      </c>
      <c r="N94" s="5" t="str">
        <f>VLOOKUP(J94,label!A:G,5,FALSE)</f>
        <v>identifierZipOrPostalCode</v>
      </c>
    </row>
    <row r="95" spans="1:14" ht="16" customHeight="1">
      <c r="A95" s="5">
        <v>94</v>
      </c>
      <c r="B95" s="33" t="s">
        <v>2089</v>
      </c>
      <c r="C95" s="65" t="s">
        <v>2000</v>
      </c>
      <c r="D95" s="65" t="s">
        <v>1929</v>
      </c>
      <c r="E95" s="65" t="s">
        <v>1938</v>
      </c>
      <c r="F95" s="65" t="s">
        <v>2090</v>
      </c>
      <c r="G95" s="66">
        <f t="shared" si="8"/>
        <v>3</v>
      </c>
      <c r="H95" s="66" t="str">
        <f t="shared" si="9"/>
        <v>cen-68</v>
      </c>
      <c r="I95" s="89" t="s">
        <v>1362</v>
      </c>
      <c r="J95" s="66" t="s">
        <v>1362</v>
      </c>
      <c r="K95" s="97">
        <f>VLOOKUP(J95,label!A:G,3,FALSE)</f>
        <v>5</v>
      </c>
      <c r="L95" s="5" t="s">
        <v>4432</v>
      </c>
      <c r="M95" s="5" t="str">
        <f>VLOOKUP(J95,label!A:G,6,FALSE)</f>
        <v>identifierStateOrProvinceItemType</v>
      </c>
      <c r="N95" s="5" t="str">
        <f>VLOOKUP(J95,label!A:G,5,FALSE)</f>
        <v>identifierStateOrProvince</v>
      </c>
    </row>
    <row r="96" spans="1:14" ht="16" customHeight="1">
      <c r="A96" s="5">
        <v>95</v>
      </c>
      <c r="B96" s="33" t="s">
        <v>2091</v>
      </c>
      <c r="C96" s="65" t="s">
        <v>2000</v>
      </c>
      <c r="D96" s="65" t="s">
        <v>1917</v>
      </c>
      <c r="E96" s="65" t="s">
        <v>1924</v>
      </c>
      <c r="F96" s="65" t="s">
        <v>2092</v>
      </c>
      <c r="G96" s="66">
        <f t="shared" si="8"/>
        <v>3</v>
      </c>
      <c r="H96" s="66" t="str">
        <f t="shared" si="9"/>
        <v>cen-69</v>
      </c>
      <c r="I96" s="89" t="s">
        <v>1363</v>
      </c>
      <c r="J96" s="66" t="s">
        <v>1363</v>
      </c>
      <c r="K96" s="97">
        <f>VLOOKUP(J96,label!A:G,3,FALSE)</f>
        <v>5</v>
      </c>
      <c r="L96" s="5" t="s">
        <v>4433</v>
      </c>
      <c r="M96" s="5" t="str">
        <f>VLOOKUP(J96,label!A:G,6,FALSE)</f>
        <v>identifierCountryItemType</v>
      </c>
      <c r="N96" s="5" t="str">
        <f>VLOOKUP(J96,label!A:G,5,FALSE)</f>
        <v>identifierCountry</v>
      </c>
    </row>
    <row r="97" spans="1:17" ht="16" customHeight="1">
      <c r="A97" s="5">
        <v>96</v>
      </c>
      <c r="B97" s="68" t="s">
        <v>2093</v>
      </c>
      <c r="C97" s="65" t="s">
        <v>1916</v>
      </c>
      <c r="D97" s="65" t="s">
        <v>1929</v>
      </c>
      <c r="E97" s="96"/>
      <c r="F97" s="69" t="s">
        <v>2094</v>
      </c>
      <c r="G97" s="66">
        <f t="shared" si="8"/>
        <v>1</v>
      </c>
      <c r="H97" s="66" t="str">
        <f>"cenG-"&amp;MID(B97,4,LEN(B97)-3)</f>
        <v>cenG-13</v>
      </c>
      <c r="I97" s="89" t="s">
        <v>823</v>
      </c>
      <c r="J97" s="66" t="s">
        <v>823</v>
      </c>
      <c r="K97" s="5">
        <f>VLOOKUP(J97,label!A:G,3,FALSE)</f>
        <v>3</v>
      </c>
      <c r="L97" s="5" t="s">
        <v>4421</v>
      </c>
      <c r="M97" s="5" t="str">
        <f>VLOOKUP(J97,label!A:G,6,FALSE)</f>
        <v>_</v>
      </c>
      <c r="N97" s="5" t="str">
        <f>VLOOKUP(J97,label!A:G,5,FALSE)</f>
        <v>identifierReference</v>
      </c>
    </row>
    <row r="98" spans="1:17" ht="16" customHeight="1">
      <c r="A98" s="5">
        <v>97</v>
      </c>
      <c r="B98" s="98"/>
      <c r="C98" s="76"/>
      <c r="D98" s="76"/>
      <c r="E98" s="88"/>
      <c r="F98" s="76"/>
      <c r="G98" s="66"/>
      <c r="H98" s="66"/>
      <c r="I98" s="89"/>
      <c r="J98" s="66"/>
      <c r="N98" s="5" t="e">
        <f>VLOOKUP(J98,label!A:G,5,FALSE)</f>
        <v>#N/A</v>
      </c>
      <c r="Q98" s="66"/>
    </row>
    <row r="99" spans="1:17" ht="16" customHeight="1">
      <c r="A99" s="5">
        <v>98</v>
      </c>
      <c r="B99" s="33" t="s">
        <v>2095</v>
      </c>
      <c r="C99" s="65" t="s">
        <v>1961</v>
      </c>
      <c r="D99" s="65" t="s">
        <v>1929</v>
      </c>
      <c r="E99" s="65" t="s">
        <v>1938</v>
      </c>
      <c r="F99" s="65" t="s">
        <v>2096</v>
      </c>
      <c r="G99" s="66">
        <f t="shared" ref="G99:G130" si="10">LEN(C99)</f>
        <v>2</v>
      </c>
      <c r="H99" s="66" t="str">
        <f>"cen-"&amp;MID(B99,4,LEN(B99)-3)</f>
        <v>cen-70</v>
      </c>
      <c r="I99" s="89" t="s">
        <v>1346</v>
      </c>
      <c r="J99" s="66" t="s">
        <v>1346</v>
      </c>
      <c r="K99" s="5">
        <f>VLOOKUP(J99,label!A:G,3,FALSE)</f>
        <v>4</v>
      </c>
      <c r="L99" s="5" t="s">
        <v>4425</v>
      </c>
      <c r="M99" s="5" t="str">
        <f>VLOOKUP(J99,label!A:G,6,FALSE)</f>
        <v>identifierDescriptionItemType</v>
      </c>
      <c r="N99" s="5" t="str">
        <f>VLOOKUP(J99,label!A:G,5,FALSE)</f>
        <v>identifierDescription</v>
      </c>
    </row>
    <row r="100" spans="1:17" ht="16" customHeight="1">
      <c r="A100" s="5">
        <v>99</v>
      </c>
      <c r="B100" s="33" t="s">
        <v>2097</v>
      </c>
      <c r="C100" s="65" t="s">
        <v>1961</v>
      </c>
      <c r="D100" s="65" t="s">
        <v>1929</v>
      </c>
      <c r="E100" s="65" t="s">
        <v>1918</v>
      </c>
      <c r="F100" s="65" t="s">
        <v>2098</v>
      </c>
      <c r="G100" s="66">
        <f t="shared" si="10"/>
        <v>2</v>
      </c>
      <c r="H100" s="66" t="str">
        <f>"cen-"&amp;MID(B100,4,LEN(B100)-3)</f>
        <v>cen-71</v>
      </c>
      <c r="I100" s="66" t="s">
        <v>1365</v>
      </c>
      <c r="J100" s="66" t="s">
        <v>1365</v>
      </c>
      <c r="K100" s="5">
        <f>VLOOKUP(J100,label!A:G,3,FALSE)</f>
        <v>5</v>
      </c>
      <c r="L100" s="5" t="s">
        <v>4435</v>
      </c>
      <c r="M100" s="5" t="str">
        <f>VLOOKUP(J100,label!A:G,6,FALSE)</f>
        <v>locationIdentifierItemType</v>
      </c>
      <c r="N100" s="5" t="str">
        <f>VLOOKUP(J100,label!A:G,5,FALSE)</f>
        <v>identifierAddressLocationIdentifier</v>
      </c>
    </row>
    <row r="101" spans="1:17" ht="16" customHeight="1">
      <c r="A101" s="5">
        <v>100</v>
      </c>
      <c r="B101" s="33" t="s">
        <v>2099</v>
      </c>
      <c r="C101" s="65" t="s">
        <v>1961</v>
      </c>
      <c r="D101" s="65" t="s">
        <v>1929</v>
      </c>
      <c r="E101" s="65"/>
      <c r="F101" s="65" t="s">
        <v>1952</v>
      </c>
      <c r="G101" s="66">
        <f t="shared" si="10"/>
        <v>2</v>
      </c>
      <c r="H101" s="66"/>
      <c r="I101" s="89"/>
      <c r="N101" s="5" t="e">
        <f>VLOOKUP(J101,label!A:G,5,FALSE)</f>
        <v>#N/A</v>
      </c>
    </row>
    <row r="102" spans="1:17" ht="16" customHeight="1">
      <c r="A102" s="5">
        <v>101</v>
      </c>
      <c r="B102" s="70" t="s">
        <v>2100</v>
      </c>
      <c r="C102" s="65" t="s">
        <v>1961</v>
      </c>
      <c r="D102" s="65" t="s">
        <v>1929</v>
      </c>
      <c r="E102" s="65" t="s">
        <v>1921</v>
      </c>
      <c r="F102" s="65" t="s">
        <v>2101</v>
      </c>
      <c r="G102" s="66">
        <f t="shared" si="10"/>
        <v>2</v>
      </c>
      <c r="H102" s="66" t="str">
        <f>VLOOKUP(B102,Sheet1!A:C,2,FALSE)</f>
        <v>cor-89</v>
      </c>
      <c r="I102" s="89" t="str">
        <f>IF(H102=J102,"","*")</f>
        <v/>
      </c>
      <c r="J102" s="66" t="s">
        <v>1415</v>
      </c>
      <c r="K102" s="90">
        <f>VLOOKUP(J102,label!A:G,3,FALSE)</f>
        <v>4</v>
      </c>
      <c r="L102" s="74" t="s">
        <v>4547</v>
      </c>
      <c r="M102" s="5" t="str">
        <f>VLOOKUP(J102,label!A:G,6,FALSE)</f>
        <v>shipReceivedDateItemType</v>
      </c>
      <c r="N102" s="5" t="str">
        <f>VLOOKUP(J102,label!A:G,5,FALSE)</f>
        <v>shipReceivedDate</v>
      </c>
    </row>
    <row r="103" spans="1:17" ht="16" customHeight="1">
      <c r="A103" s="5">
        <v>102</v>
      </c>
      <c r="B103" s="68" t="s">
        <v>2102</v>
      </c>
      <c r="C103" s="65" t="s">
        <v>1961</v>
      </c>
      <c r="D103" s="65" t="s">
        <v>1929</v>
      </c>
      <c r="E103" s="96"/>
      <c r="F103" s="69" t="s">
        <v>2103</v>
      </c>
      <c r="G103" s="66">
        <f t="shared" si="10"/>
        <v>2</v>
      </c>
      <c r="H103" s="66" t="str">
        <f>VLOOKUP(B103,Sheet1!A:C,2,FALSE)</f>
        <v>cenG-14</v>
      </c>
      <c r="I103" s="89" t="str">
        <f>IF(H103=J103,"","*")</f>
        <v/>
      </c>
      <c r="J103" s="5" t="s">
        <v>3642</v>
      </c>
      <c r="K103" s="97">
        <f>VLOOKUP(J103,label!A:G,3,FALSE)</f>
        <v>4</v>
      </c>
      <c r="L103" s="5" t="s">
        <v>4439</v>
      </c>
      <c r="M103" s="5" t="str">
        <f>VLOOKUP(J103,label!A:G,6,FALSE)</f>
        <v/>
      </c>
      <c r="N103" s="5" t="str">
        <f>VLOOKUP(J103,label!A:G,5,FALSE)</f>
        <v>invoicingPeriod</v>
      </c>
    </row>
    <row r="104" spans="1:17" ht="16" customHeight="1">
      <c r="A104" s="5">
        <v>103</v>
      </c>
      <c r="B104" s="33" t="s">
        <v>2104</v>
      </c>
      <c r="C104" s="65" t="s">
        <v>2000</v>
      </c>
      <c r="D104" s="65" t="s">
        <v>1929</v>
      </c>
      <c r="E104" s="65" t="s">
        <v>1921</v>
      </c>
      <c r="F104" s="65" t="s">
        <v>2105</v>
      </c>
      <c r="G104" s="66">
        <f t="shared" si="10"/>
        <v>3</v>
      </c>
      <c r="H104" s="66" t="str">
        <f>VLOOKUP(B104,Sheet1!A:C,2,FALSE)</f>
        <v>cor-8</v>
      </c>
      <c r="I104" s="89" t="str">
        <f>IF(H104=J104,"","*")</f>
        <v/>
      </c>
      <c r="J104" s="66" t="s">
        <v>1145</v>
      </c>
      <c r="K104" s="97">
        <f>VLOOKUP(J104,label!A:G,3,FALSE)</f>
        <v>3</v>
      </c>
      <c r="L104" s="5" t="s">
        <v>4531</v>
      </c>
      <c r="M104" s="5" t="str">
        <f>VLOOKUP(J104,label!A:G,6,FALSE)</f>
        <v>periodCoveredStartItemType</v>
      </c>
      <c r="N104" s="5" t="str">
        <f>VLOOKUP(J104,label!A:G,5,FALSE)</f>
        <v>periodCoveredStart</v>
      </c>
    </row>
    <row r="105" spans="1:17" ht="16" customHeight="1">
      <c r="A105" s="5">
        <v>104</v>
      </c>
      <c r="B105" s="33" t="s">
        <v>2106</v>
      </c>
      <c r="C105" s="65" t="s">
        <v>2000</v>
      </c>
      <c r="D105" s="65" t="s">
        <v>1929</v>
      </c>
      <c r="E105" s="65" t="s">
        <v>1921</v>
      </c>
      <c r="F105" s="65" t="s">
        <v>2107</v>
      </c>
      <c r="G105" s="66">
        <f t="shared" si="10"/>
        <v>3</v>
      </c>
      <c r="H105" s="66" t="str">
        <f>VLOOKUP(B105,Sheet1!A:C,2,FALSE)</f>
        <v>cor-9</v>
      </c>
      <c r="I105" s="89" t="str">
        <f>IF(H105=J105,"","*")</f>
        <v/>
      </c>
      <c r="J105" s="66" t="s">
        <v>1146</v>
      </c>
      <c r="K105" s="97">
        <f>VLOOKUP(J105,label!A:G,3,FALSE)</f>
        <v>3</v>
      </c>
      <c r="L105" s="5" t="s">
        <v>4532</v>
      </c>
      <c r="M105" s="5" t="str">
        <f>VLOOKUP(J105,label!A:G,6,FALSE)</f>
        <v>periodCoveredEndItemType</v>
      </c>
      <c r="N105" s="5" t="str">
        <f>VLOOKUP(J105,label!A:G,5,FALSE)</f>
        <v>periodCoveredEnd</v>
      </c>
    </row>
    <row r="106" spans="1:17" ht="16" customHeight="1">
      <c r="A106" s="5">
        <v>105</v>
      </c>
      <c r="B106" s="68" t="s">
        <v>2108</v>
      </c>
      <c r="C106" s="65" t="s">
        <v>1961</v>
      </c>
      <c r="D106" s="65" t="s">
        <v>1929</v>
      </c>
      <c r="E106" s="96"/>
      <c r="F106" s="69" t="s">
        <v>2109</v>
      </c>
      <c r="G106" s="66">
        <f t="shared" si="10"/>
        <v>2</v>
      </c>
      <c r="H106" s="66" t="str">
        <f>"cenG-"&amp;MID(B106,4,LEN(B106)-3)</f>
        <v>cenG-15</v>
      </c>
      <c r="I106" s="89" t="s">
        <v>828</v>
      </c>
      <c r="J106" s="66" t="s">
        <v>828</v>
      </c>
      <c r="K106" s="97">
        <f>VLOOKUP(J106,label!A:G,3,FALSE)</f>
        <v>4</v>
      </c>
      <c r="L106" s="5" t="s">
        <v>4427</v>
      </c>
      <c r="M106" s="5" t="str">
        <f>VLOOKUP(J106,label!A:G,6,FALSE)</f>
        <v>_</v>
      </c>
      <c r="N106" s="5" t="str">
        <f>VLOOKUP(J106,label!A:G,5,FALSE)</f>
        <v>identifierAddress</v>
      </c>
    </row>
    <row r="107" spans="1:17" ht="16" customHeight="1">
      <c r="A107" s="5">
        <v>106</v>
      </c>
      <c r="B107" s="33" t="s">
        <v>2110</v>
      </c>
      <c r="C107" s="65" t="s">
        <v>2000</v>
      </c>
      <c r="D107" s="65" t="s">
        <v>1929</v>
      </c>
      <c r="E107" s="65" t="s">
        <v>1938</v>
      </c>
      <c r="F107" s="65" t="s">
        <v>2111</v>
      </c>
      <c r="G107" s="66">
        <f t="shared" si="10"/>
        <v>3</v>
      </c>
      <c r="H107" s="66" t="str">
        <f t="shared" ref="H107:H113" si="11">"cen-"&amp;MID(B107,4,LEN(B107)-3)</f>
        <v>cen-75</v>
      </c>
      <c r="I107" s="89" t="s">
        <v>1359</v>
      </c>
      <c r="J107" s="40" t="s">
        <v>1359</v>
      </c>
      <c r="K107" s="97">
        <f>VLOOKUP(J107,label!A:G,3,FALSE)</f>
        <v>5</v>
      </c>
      <c r="L107" s="5" t="s">
        <v>4428</v>
      </c>
      <c r="M107" s="5" t="str">
        <f>VLOOKUP(J107,label!A:G,6,FALSE)</f>
        <v>identifierStreetItemType</v>
      </c>
      <c r="N107" s="5" t="str">
        <f>VLOOKUP(J107,label!A:G,5,FALSE)</f>
        <v>identifierStreet</v>
      </c>
    </row>
    <row r="108" spans="1:17" ht="16" customHeight="1">
      <c r="A108" s="5">
        <v>107</v>
      </c>
      <c r="B108" s="33" t="s">
        <v>2112</v>
      </c>
      <c r="C108" s="65" t="s">
        <v>2000</v>
      </c>
      <c r="D108" s="65" t="s">
        <v>1929</v>
      </c>
      <c r="E108" s="65" t="s">
        <v>1938</v>
      </c>
      <c r="F108" s="65" t="s">
        <v>2113</v>
      </c>
      <c r="G108" s="66">
        <f t="shared" si="10"/>
        <v>3</v>
      </c>
      <c r="H108" s="66" t="str">
        <f t="shared" si="11"/>
        <v>cen-76</v>
      </c>
      <c r="I108" s="89" t="s">
        <v>1360</v>
      </c>
      <c r="J108" s="40" t="s">
        <v>1360</v>
      </c>
      <c r="K108" s="97">
        <f>VLOOKUP(J108,label!A:G,3,FALSE)</f>
        <v>5</v>
      </c>
      <c r="L108" s="5" t="s">
        <v>4429</v>
      </c>
      <c r="M108" s="5" t="str">
        <f>VLOOKUP(J108,label!A:G,6,FALSE)</f>
        <v>identifierAddressStreet2ItemType</v>
      </c>
      <c r="N108" s="5" t="str">
        <f>VLOOKUP(J108,label!A:G,5,FALSE)</f>
        <v>identifierAddressStreet2</v>
      </c>
    </row>
    <row r="109" spans="1:17" ht="16" customHeight="1">
      <c r="A109" s="5">
        <v>108</v>
      </c>
      <c r="B109" s="33" t="s">
        <v>2114</v>
      </c>
      <c r="C109" s="65" t="s">
        <v>2000</v>
      </c>
      <c r="D109" s="65" t="s">
        <v>1929</v>
      </c>
      <c r="E109" s="65" t="s">
        <v>1938</v>
      </c>
      <c r="F109" s="65" t="s">
        <v>2115</v>
      </c>
      <c r="G109" s="66">
        <f t="shared" si="10"/>
        <v>3</v>
      </c>
      <c r="H109" s="66" t="str">
        <f t="shared" si="11"/>
        <v>cen-165</v>
      </c>
      <c r="I109" s="93" t="s">
        <v>4358</v>
      </c>
      <c r="J109" s="40" t="s">
        <v>4358</v>
      </c>
      <c r="K109" s="97">
        <f>VLOOKUP(J109,label!A:G,3,FALSE)</f>
        <v>5</v>
      </c>
      <c r="L109" s="5" t="s">
        <v>4430</v>
      </c>
      <c r="M109" s="5" t="str">
        <f>VLOOKUP(J109,label!A:G,6,FALSE)</f>
        <v>textItemType</v>
      </c>
      <c r="N109" s="5" t="str">
        <f>VLOOKUP(J109,label!A:G,5,FALSE)</f>
        <v>sellerAddressLine3</v>
      </c>
    </row>
    <row r="110" spans="1:17" ht="16" customHeight="1">
      <c r="A110" s="5">
        <v>109</v>
      </c>
      <c r="B110" s="33" t="s">
        <v>2116</v>
      </c>
      <c r="C110" s="65" t="s">
        <v>2000</v>
      </c>
      <c r="D110" s="65" t="s">
        <v>1929</v>
      </c>
      <c r="E110" s="65" t="s">
        <v>1938</v>
      </c>
      <c r="F110" s="65" t="s">
        <v>2117</v>
      </c>
      <c r="G110" s="66">
        <f t="shared" si="10"/>
        <v>3</v>
      </c>
      <c r="H110" s="66" t="str">
        <f t="shared" si="11"/>
        <v>cen-77</v>
      </c>
      <c r="I110" s="89" t="s">
        <v>1361</v>
      </c>
      <c r="J110" s="66" t="s">
        <v>1361</v>
      </c>
      <c r="K110" s="97">
        <f>VLOOKUP(J110,label!A:G,3,FALSE)</f>
        <v>5</v>
      </c>
      <c r="L110" s="5" t="s">
        <v>4431</v>
      </c>
      <c r="M110" s="5" t="str">
        <f>VLOOKUP(J110,label!A:G,6,FALSE)</f>
        <v>identifierCityItemType</v>
      </c>
      <c r="N110" s="5" t="str">
        <f>VLOOKUP(J110,label!A:G,5,FALSE)</f>
        <v>identifierCity</v>
      </c>
    </row>
    <row r="111" spans="1:17" ht="16" customHeight="1">
      <c r="A111" s="5">
        <v>110</v>
      </c>
      <c r="B111" s="33" t="s">
        <v>2118</v>
      </c>
      <c r="C111" s="65" t="s">
        <v>2000</v>
      </c>
      <c r="D111" s="65" t="s">
        <v>1929</v>
      </c>
      <c r="E111" s="65" t="s">
        <v>1938</v>
      </c>
      <c r="F111" s="65" t="s">
        <v>2119</v>
      </c>
      <c r="G111" s="66">
        <f t="shared" si="10"/>
        <v>3</v>
      </c>
      <c r="H111" s="66" t="str">
        <f t="shared" si="11"/>
        <v>cen-78</v>
      </c>
      <c r="I111" s="89" t="s">
        <v>1364</v>
      </c>
      <c r="J111" s="66" t="s">
        <v>1364</v>
      </c>
      <c r="K111" s="97">
        <f>VLOOKUP(J111,label!A:G,3,FALSE)</f>
        <v>5</v>
      </c>
      <c r="L111" s="5" t="s">
        <v>4434</v>
      </c>
      <c r="M111" s="5" t="str">
        <f>VLOOKUP(J111,label!A:G,6,FALSE)</f>
        <v>identifierZipOrPostalCodeItemType</v>
      </c>
      <c r="N111" s="5" t="str">
        <f>VLOOKUP(J111,label!A:G,5,FALSE)</f>
        <v>identifierZipOrPostalCode</v>
      </c>
    </row>
    <row r="112" spans="1:17" ht="16" customHeight="1">
      <c r="A112" s="5">
        <v>111</v>
      </c>
      <c r="B112" s="33" t="s">
        <v>2120</v>
      </c>
      <c r="C112" s="65" t="s">
        <v>2000</v>
      </c>
      <c r="D112" s="65" t="s">
        <v>1929</v>
      </c>
      <c r="E112" s="65" t="s">
        <v>1938</v>
      </c>
      <c r="F112" s="65" t="s">
        <v>2121</v>
      </c>
      <c r="G112" s="66">
        <f t="shared" si="10"/>
        <v>3</v>
      </c>
      <c r="H112" s="66" t="str">
        <f t="shared" si="11"/>
        <v>cen-79</v>
      </c>
      <c r="I112" s="89" t="s">
        <v>1362</v>
      </c>
      <c r="J112" s="66" t="s">
        <v>1362</v>
      </c>
      <c r="K112" s="97">
        <f>VLOOKUP(J112,label!A:G,3,FALSE)</f>
        <v>5</v>
      </c>
      <c r="L112" s="5" t="s">
        <v>4432</v>
      </c>
      <c r="M112" s="5" t="str">
        <f>VLOOKUP(J112,label!A:G,6,FALSE)</f>
        <v>identifierStateOrProvinceItemType</v>
      </c>
      <c r="N112" s="5" t="str">
        <f>VLOOKUP(J112,label!A:G,5,FALSE)</f>
        <v>identifierStateOrProvince</v>
      </c>
    </row>
    <row r="113" spans="1:14" ht="16" customHeight="1">
      <c r="A113" s="5">
        <v>112</v>
      </c>
      <c r="B113" s="33" t="s">
        <v>2122</v>
      </c>
      <c r="C113" s="65" t="s">
        <v>2000</v>
      </c>
      <c r="D113" s="65" t="s">
        <v>1917</v>
      </c>
      <c r="E113" s="65" t="s">
        <v>1924</v>
      </c>
      <c r="F113" s="65" t="s">
        <v>2123</v>
      </c>
      <c r="G113" s="66">
        <f t="shared" si="10"/>
        <v>3</v>
      </c>
      <c r="H113" s="66" t="str">
        <f t="shared" si="11"/>
        <v>cen-80</v>
      </c>
      <c r="I113" s="89" t="s">
        <v>1363</v>
      </c>
      <c r="J113" s="66" t="s">
        <v>1363</v>
      </c>
      <c r="K113" s="97">
        <f>VLOOKUP(J113,label!A:G,3,FALSE)</f>
        <v>5</v>
      </c>
      <c r="L113" s="5" t="s">
        <v>4433</v>
      </c>
      <c r="M113" s="5" t="str">
        <f>VLOOKUP(J113,label!A:G,6,FALSE)</f>
        <v>identifierCountryItemType</v>
      </c>
      <c r="N113" s="5" t="str">
        <f>VLOOKUP(J113,label!A:G,5,FALSE)</f>
        <v>identifierCountry</v>
      </c>
    </row>
    <row r="114" spans="1:14" ht="16" customHeight="1">
      <c r="A114" s="5">
        <v>113</v>
      </c>
      <c r="B114" s="68" t="s">
        <v>2124</v>
      </c>
      <c r="C114" s="65" t="s">
        <v>1916</v>
      </c>
      <c r="D114" s="65" t="s">
        <v>1929</v>
      </c>
      <c r="E114" s="96"/>
      <c r="F114" s="69" t="s">
        <v>2125</v>
      </c>
      <c r="G114" s="66">
        <f t="shared" si="10"/>
        <v>1</v>
      </c>
      <c r="H114" s="66" t="str">
        <f>VLOOKUP(B114,Sheet1!A:C,2,FALSE)</f>
        <v>cenG-16</v>
      </c>
      <c r="I114" s="89" t="str">
        <f t="shared" ref="I114:I129" si="12">IF(H114=J114,"","*")</f>
        <v/>
      </c>
      <c r="J114" s="5" t="s">
        <v>3646</v>
      </c>
      <c r="K114" s="97">
        <f>VLOOKUP(J114,label!A:G,3,FALSE)</f>
        <v>3</v>
      </c>
      <c r="L114" s="5" t="s">
        <v>4401</v>
      </c>
      <c r="M114" s="5" t="str">
        <f>VLOOKUP(J114,label!A:G,6,FALSE)</f>
        <v/>
      </c>
      <c r="N114" s="5" t="str">
        <f>VLOOKUP(J114,label!A:G,5,FALSE)</f>
        <v>paymentInstructions</v>
      </c>
    </row>
    <row r="115" spans="1:14" ht="16" customHeight="1">
      <c r="A115" s="5">
        <v>114</v>
      </c>
      <c r="B115" s="70" t="s">
        <v>2126</v>
      </c>
      <c r="C115" s="65" t="s">
        <v>1961</v>
      </c>
      <c r="D115" s="65" t="s">
        <v>1917</v>
      </c>
      <c r="E115" s="65" t="s">
        <v>1924</v>
      </c>
      <c r="F115" s="65" t="s">
        <v>2127</v>
      </c>
      <c r="G115" s="66">
        <f t="shared" si="10"/>
        <v>2</v>
      </c>
      <c r="H115" s="66" t="str">
        <f>VLOOKUP(B115,Sheet1!A:C,2,FALSE)</f>
        <v>bus-135</v>
      </c>
      <c r="I115" s="89" t="str">
        <f t="shared" si="12"/>
        <v/>
      </c>
      <c r="J115" s="66" t="s">
        <v>1391</v>
      </c>
      <c r="K115" s="97">
        <f>VLOOKUP(J115,label!A:G,3,FALSE)</f>
        <v>4</v>
      </c>
      <c r="L115" s="74" t="s">
        <v>4554</v>
      </c>
      <c r="M115" s="5" t="str">
        <f>VLOOKUP(J115,label!A:G,6,FALSE)</f>
        <v>paymentMethodItemType</v>
      </c>
      <c r="N115" s="5" t="str">
        <f>VLOOKUP(J115,label!A:G,5,FALSE)</f>
        <v>paymentMethod</v>
      </c>
    </row>
    <row r="116" spans="1:14" ht="16" customHeight="1">
      <c r="A116" s="5">
        <v>115</v>
      </c>
      <c r="B116" s="33" t="s">
        <v>2128</v>
      </c>
      <c r="C116" s="65" t="s">
        <v>1961</v>
      </c>
      <c r="D116" s="65" t="s">
        <v>1929</v>
      </c>
      <c r="E116" s="65" t="s">
        <v>1938</v>
      </c>
      <c r="F116" s="65" t="s">
        <v>2129</v>
      </c>
      <c r="G116" s="66">
        <f t="shared" si="10"/>
        <v>2</v>
      </c>
      <c r="H116" s="66" t="str">
        <f>VLOOKUP(B116,Sheet1!A:C,2,FALSE)</f>
        <v>cen-82</v>
      </c>
      <c r="I116" s="89" t="str">
        <f t="shared" si="12"/>
        <v/>
      </c>
      <c r="J116" s="5" t="s">
        <v>3666</v>
      </c>
      <c r="K116" s="97">
        <f>VLOOKUP(J116,label!A:G,3,FALSE)</f>
        <v>4</v>
      </c>
      <c r="L116" s="5" t="s">
        <v>4402</v>
      </c>
      <c r="M116" s="5" t="str">
        <f>VLOOKUP(J116,label!A:G,6,FALSE)</f>
        <v>textItemType</v>
      </c>
      <c r="N116" s="5" t="str">
        <f>VLOOKUP(J116,label!A:G,5,FALSE)</f>
        <v>paymentMeansText</v>
      </c>
    </row>
    <row r="117" spans="1:14" ht="16" customHeight="1">
      <c r="A117" s="5">
        <v>116</v>
      </c>
      <c r="B117" s="33" t="s">
        <v>2130</v>
      </c>
      <c r="C117" s="65" t="s">
        <v>1961</v>
      </c>
      <c r="D117" s="65" t="s">
        <v>1929</v>
      </c>
      <c r="E117" s="65" t="s">
        <v>1938</v>
      </c>
      <c r="F117" s="65" t="s">
        <v>2131</v>
      </c>
      <c r="G117" s="66">
        <f t="shared" si="10"/>
        <v>2</v>
      </c>
      <c r="H117" s="66" t="str">
        <f>VLOOKUP(B117,Sheet1!A:C,2,FALSE)</f>
        <v>cen-83</v>
      </c>
      <c r="I117" s="89" t="str">
        <f t="shared" si="12"/>
        <v/>
      </c>
      <c r="J117" s="5" t="s">
        <v>3667</v>
      </c>
      <c r="K117" s="97">
        <f>VLOOKUP(J117,label!A:G,3,FALSE)</f>
        <v>4</v>
      </c>
      <c r="L117" s="5" t="s">
        <v>4403</v>
      </c>
      <c r="M117" s="5" t="str">
        <f>VLOOKUP(J117,label!A:G,6,FALSE)</f>
        <v>textItemType</v>
      </c>
      <c r="N117" s="5" t="str">
        <f>VLOOKUP(J117,label!A:G,5,FALSE)</f>
        <v>remittanceInformation</v>
      </c>
    </row>
    <row r="118" spans="1:14" ht="16" customHeight="1">
      <c r="A118" s="5">
        <v>117</v>
      </c>
      <c r="B118" s="68" t="s">
        <v>2132</v>
      </c>
      <c r="C118" s="65" t="s">
        <v>1961</v>
      </c>
      <c r="D118" s="95" t="s">
        <v>1958</v>
      </c>
      <c r="E118" s="96"/>
      <c r="F118" s="69" t="s">
        <v>2133</v>
      </c>
      <c r="G118" s="66">
        <f t="shared" si="10"/>
        <v>2</v>
      </c>
      <c r="H118" s="66" t="str">
        <f>VLOOKUP(B118,Sheet1!A:C,2,FALSE)</f>
        <v>cenG-17</v>
      </c>
      <c r="I118" s="89" t="str">
        <f t="shared" si="12"/>
        <v/>
      </c>
      <c r="J118" s="5" t="s">
        <v>3647</v>
      </c>
      <c r="K118" s="97">
        <f>VLOOKUP(J118,label!A:G,3,FALSE)</f>
        <v>4</v>
      </c>
      <c r="L118" s="5" t="s">
        <v>4404</v>
      </c>
      <c r="M118" s="5" t="str">
        <f>VLOOKUP(J118,label!A:G,6,FALSE)</f>
        <v/>
      </c>
      <c r="N118" s="5" t="str">
        <f>VLOOKUP(J118,label!A:G,5,FALSE)</f>
        <v>creditTransfer</v>
      </c>
    </row>
    <row r="119" spans="1:14" ht="16" customHeight="1">
      <c r="A119" s="5">
        <v>118</v>
      </c>
      <c r="B119" s="33" t="s">
        <v>2134</v>
      </c>
      <c r="C119" s="65" t="s">
        <v>2000</v>
      </c>
      <c r="D119" s="65" t="s">
        <v>1917</v>
      </c>
      <c r="E119" s="65" t="s">
        <v>1918</v>
      </c>
      <c r="F119" s="65" t="s">
        <v>2135</v>
      </c>
      <c r="G119" s="66">
        <f t="shared" si="10"/>
        <v>3</v>
      </c>
      <c r="H119" s="66" t="str">
        <f>VLOOKUP(B119,Sheet1!A:C,2,FALSE)</f>
        <v>cen-84</v>
      </c>
      <c r="I119" s="89" t="str">
        <f t="shared" si="12"/>
        <v/>
      </c>
      <c r="J119" s="5" t="s">
        <v>3668</v>
      </c>
      <c r="K119" s="97">
        <f>VLOOKUP(J119,label!A:G,3,FALSE)</f>
        <v>5</v>
      </c>
      <c r="L119" s="5" t="s">
        <v>4405</v>
      </c>
      <c r="M119" s="5" t="str">
        <f>VLOOKUP(J119,label!A:G,6,FALSE)</f>
        <v>identifierItemType</v>
      </c>
      <c r="N119" s="5" t="str">
        <f>VLOOKUP(J119,label!A:G,5,FALSE)</f>
        <v>paymentAccountIdentifier</v>
      </c>
    </row>
    <row r="120" spans="1:14" ht="16" customHeight="1">
      <c r="A120" s="5">
        <v>119</v>
      </c>
      <c r="B120" s="33" t="s">
        <v>2136</v>
      </c>
      <c r="C120" s="65" t="s">
        <v>2000</v>
      </c>
      <c r="D120" s="65" t="s">
        <v>1929</v>
      </c>
      <c r="E120" s="65" t="s">
        <v>1938</v>
      </c>
      <c r="F120" s="65" t="s">
        <v>2137</v>
      </c>
      <c r="G120" s="66">
        <f t="shared" si="10"/>
        <v>3</v>
      </c>
      <c r="H120" s="66" t="str">
        <f>VLOOKUP(B120,Sheet1!A:C,2,FALSE)</f>
        <v>cen-85</v>
      </c>
      <c r="I120" s="89" t="str">
        <f t="shared" si="12"/>
        <v/>
      </c>
      <c r="J120" s="5" t="s">
        <v>3669</v>
      </c>
      <c r="K120" s="97">
        <f>VLOOKUP(J120,label!A:G,3,FALSE)</f>
        <v>5</v>
      </c>
      <c r="L120" s="5" t="s">
        <v>4406</v>
      </c>
      <c r="M120" s="5" t="str">
        <f>VLOOKUP(J120,label!A:G,6,FALSE)</f>
        <v>textItemType</v>
      </c>
      <c r="N120" s="5" t="str">
        <f>VLOOKUP(J120,label!A:G,5,FALSE)</f>
        <v>paymentAccountName</v>
      </c>
    </row>
    <row r="121" spans="1:14" ht="16" customHeight="1">
      <c r="A121" s="5">
        <v>120</v>
      </c>
      <c r="B121" s="33" t="s">
        <v>2138</v>
      </c>
      <c r="C121" s="65" t="s">
        <v>2000</v>
      </c>
      <c r="D121" s="65" t="s">
        <v>1929</v>
      </c>
      <c r="E121" s="65" t="s">
        <v>1918</v>
      </c>
      <c r="F121" s="65" t="s">
        <v>2139</v>
      </c>
      <c r="G121" s="66">
        <f t="shared" si="10"/>
        <v>3</v>
      </c>
      <c r="H121" s="66" t="str">
        <f>VLOOKUP(B121,Sheet1!A:C,2,FALSE)</f>
        <v>cen-86</v>
      </c>
      <c r="I121" s="89" t="str">
        <f t="shared" si="12"/>
        <v/>
      </c>
      <c r="J121" s="5" t="s">
        <v>3670</v>
      </c>
      <c r="K121" s="97">
        <f>VLOOKUP(J121,label!A:G,3,FALSE)</f>
        <v>5</v>
      </c>
      <c r="L121" s="5" t="s">
        <v>4407</v>
      </c>
      <c r="M121" s="5" t="str">
        <f>VLOOKUP(J121,label!A:G,6,FALSE)</f>
        <v>identifierItemType</v>
      </c>
      <c r="N121" s="5" t="str">
        <f>VLOOKUP(J121,label!A:G,5,FALSE)</f>
        <v>paymentServiceProviderIdentifier</v>
      </c>
    </row>
    <row r="122" spans="1:14" ht="16" customHeight="1">
      <c r="A122" s="5">
        <v>122</v>
      </c>
      <c r="B122" s="68" t="s">
        <v>2140</v>
      </c>
      <c r="C122" s="65" t="s">
        <v>1961</v>
      </c>
      <c r="D122" s="65" t="s">
        <v>1929</v>
      </c>
      <c r="E122" s="96"/>
      <c r="F122" s="69" t="s">
        <v>2141</v>
      </c>
      <c r="G122" s="66">
        <f t="shared" si="10"/>
        <v>2</v>
      </c>
      <c r="H122" s="66" t="str">
        <f>VLOOKUP(B122,Sheet1!A:C,2,FALSE)</f>
        <v>cenG-18</v>
      </c>
      <c r="I122" s="89" t="str">
        <f t="shared" si="12"/>
        <v/>
      </c>
      <c r="J122" s="5" t="s">
        <v>3648</v>
      </c>
      <c r="K122" s="97">
        <v>5</v>
      </c>
      <c r="L122" s="5" t="s">
        <v>4408</v>
      </c>
      <c r="M122" s="5" t="str">
        <f>VLOOKUP(J122,label!A:G,6,FALSE)</f>
        <v/>
      </c>
      <c r="N122" s="5" t="str">
        <f>VLOOKUP(J122,label!A:G,5,FALSE)</f>
        <v>paymentCardInformation</v>
      </c>
    </row>
    <row r="123" spans="1:14" ht="16" customHeight="1">
      <c r="A123" s="5">
        <v>123</v>
      </c>
      <c r="B123" s="33" t="s">
        <v>2142</v>
      </c>
      <c r="C123" s="65" t="s">
        <v>2000</v>
      </c>
      <c r="D123" s="65" t="s">
        <v>1917</v>
      </c>
      <c r="E123" s="65" t="s">
        <v>1938</v>
      </c>
      <c r="F123" s="65" t="s">
        <v>2143</v>
      </c>
      <c r="G123" s="66">
        <f t="shared" si="10"/>
        <v>3</v>
      </c>
      <c r="H123" s="66" t="str">
        <f>VLOOKUP(B123,Sheet1!A:C,2,FALSE)</f>
        <v>cen-87</v>
      </c>
      <c r="I123" s="89" t="str">
        <f t="shared" si="12"/>
        <v/>
      </c>
      <c r="J123" s="5" t="s">
        <v>3671</v>
      </c>
      <c r="K123" s="97">
        <f>VLOOKUP(J123,label!A:G,3,FALSE)</f>
        <v>5</v>
      </c>
      <c r="L123" s="5" t="s">
        <v>4409</v>
      </c>
      <c r="M123" s="5" t="str">
        <f>VLOOKUP(J123,label!A:G,6,FALSE)</f>
        <v>textItemType</v>
      </c>
      <c r="N123" s="5" t="str">
        <f>VLOOKUP(J123,label!A:G,5,FALSE)</f>
        <v>paymentCardPrimaryAccountNumber</v>
      </c>
    </row>
    <row r="124" spans="1:14" ht="16" customHeight="1">
      <c r="A124" s="5">
        <v>124</v>
      </c>
      <c r="B124" s="33" t="s">
        <v>2144</v>
      </c>
      <c r="C124" s="65" t="s">
        <v>2000</v>
      </c>
      <c r="D124" s="65" t="s">
        <v>1929</v>
      </c>
      <c r="E124" s="65" t="s">
        <v>1938</v>
      </c>
      <c r="F124" s="65" t="s">
        <v>2145</v>
      </c>
      <c r="G124" s="66">
        <f t="shared" si="10"/>
        <v>3</v>
      </c>
      <c r="H124" s="66" t="str">
        <f>VLOOKUP(B124,Sheet1!A:C,2,FALSE)</f>
        <v>cen-88</v>
      </c>
      <c r="I124" s="89" t="str">
        <f t="shared" si="12"/>
        <v/>
      </c>
      <c r="J124" s="5" t="s">
        <v>3672</v>
      </c>
      <c r="K124" s="97">
        <f>VLOOKUP(J124,label!A:G,3,FALSE)</f>
        <v>5</v>
      </c>
      <c r="L124" s="5" t="s">
        <v>4410</v>
      </c>
      <c r="M124" s="5" t="str">
        <f>VLOOKUP(J124,label!A:G,6,FALSE)</f>
        <v>textItemType</v>
      </c>
      <c r="N124" s="5" t="str">
        <f>VLOOKUP(J124,label!A:G,5,FALSE)</f>
        <v>paymentCardHolderName</v>
      </c>
    </row>
    <row r="125" spans="1:14" ht="16" customHeight="1">
      <c r="A125" s="5">
        <v>125</v>
      </c>
      <c r="B125" s="68" t="s">
        <v>2146</v>
      </c>
      <c r="C125" s="65" t="s">
        <v>1961</v>
      </c>
      <c r="D125" s="65" t="s">
        <v>1929</v>
      </c>
      <c r="E125" s="96"/>
      <c r="F125" s="69" t="s">
        <v>2147</v>
      </c>
      <c r="G125" s="66">
        <f t="shared" si="10"/>
        <v>2</v>
      </c>
      <c r="H125" s="66" t="str">
        <f>VLOOKUP(B125,Sheet1!A:C,2,FALSE)</f>
        <v>cenG-19</v>
      </c>
      <c r="I125" s="89" t="str">
        <f t="shared" si="12"/>
        <v/>
      </c>
      <c r="J125" s="5" t="s">
        <v>3649</v>
      </c>
      <c r="K125" s="97">
        <f>VLOOKUP(J125,label!A:G,3,FALSE)</f>
        <v>4</v>
      </c>
      <c r="L125" s="5" t="s">
        <v>4411</v>
      </c>
      <c r="M125" s="5" t="str">
        <f>VLOOKUP(J125,label!A:G,6,FALSE)</f>
        <v/>
      </c>
      <c r="N125" s="5" t="str">
        <f>VLOOKUP(J125,label!A:G,5,FALSE)</f>
        <v>directDebit</v>
      </c>
    </row>
    <row r="126" spans="1:14" ht="16" customHeight="1">
      <c r="A126" s="5">
        <v>126</v>
      </c>
      <c r="B126" s="33" t="s">
        <v>2148</v>
      </c>
      <c r="C126" s="65" t="s">
        <v>2000</v>
      </c>
      <c r="D126" s="65" t="s">
        <v>1929</v>
      </c>
      <c r="E126" s="65" t="s">
        <v>1918</v>
      </c>
      <c r="F126" s="65" t="s">
        <v>2149</v>
      </c>
      <c r="G126" s="66">
        <f t="shared" si="10"/>
        <v>3</v>
      </c>
      <c r="H126" s="66" t="str">
        <f>VLOOKUP(B126,Sheet1!A:C,2,FALSE)</f>
        <v>cen-89</v>
      </c>
      <c r="I126" s="89" t="str">
        <f t="shared" si="12"/>
        <v/>
      </c>
      <c r="J126" s="5" t="s">
        <v>3673</v>
      </c>
      <c r="K126" s="97">
        <f>VLOOKUP(J126,label!A:G,3,FALSE)</f>
        <v>5</v>
      </c>
      <c r="L126" s="5" t="s">
        <v>4412</v>
      </c>
      <c r="M126" s="5" t="str">
        <f>VLOOKUP(J126,label!A:G,6,FALSE)</f>
        <v>identifierItemType</v>
      </c>
      <c r="N126" s="5" t="str">
        <f>VLOOKUP(J126,label!A:G,5,FALSE)</f>
        <v>mandateReferenceIdentifier</v>
      </c>
    </row>
    <row r="127" spans="1:14" ht="16" customHeight="1">
      <c r="A127" s="5">
        <v>127</v>
      </c>
      <c r="B127" s="33" t="s">
        <v>2150</v>
      </c>
      <c r="C127" s="65" t="s">
        <v>2000</v>
      </c>
      <c r="D127" s="65" t="s">
        <v>1929</v>
      </c>
      <c r="E127" s="65" t="s">
        <v>1918</v>
      </c>
      <c r="F127" s="65" t="s">
        <v>2151</v>
      </c>
      <c r="G127" s="66">
        <f t="shared" si="10"/>
        <v>3</v>
      </c>
      <c r="H127" s="66" t="str">
        <f>VLOOKUP(B127,Sheet1!A:C,2,FALSE)</f>
        <v>cen-90</v>
      </c>
      <c r="I127" s="89" t="str">
        <f t="shared" si="12"/>
        <v/>
      </c>
      <c r="J127" s="5" t="s">
        <v>3674</v>
      </c>
      <c r="K127" s="97">
        <f>VLOOKUP(J127,label!A:G,3,FALSE)</f>
        <v>5</v>
      </c>
      <c r="L127" s="5" t="s">
        <v>4413</v>
      </c>
      <c r="M127" s="5" t="str">
        <f>VLOOKUP(J127,label!A:G,6,FALSE)</f>
        <v>identifierItemType</v>
      </c>
      <c r="N127" s="5" t="str">
        <f>VLOOKUP(J127,label!A:G,5,FALSE)</f>
        <v>bankAssignedCreditorIdentifier</v>
      </c>
    </row>
    <row r="128" spans="1:14" ht="16" customHeight="1">
      <c r="A128" s="5">
        <v>128</v>
      </c>
      <c r="B128" s="33" t="s">
        <v>2152</v>
      </c>
      <c r="C128" s="65" t="s">
        <v>2000</v>
      </c>
      <c r="D128" s="65" t="s">
        <v>1929</v>
      </c>
      <c r="E128" s="65" t="s">
        <v>1918</v>
      </c>
      <c r="F128" s="65" t="s">
        <v>2153</v>
      </c>
      <c r="G128" s="66">
        <f t="shared" si="10"/>
        <v>3</v>
      </c>
      <c r="H128" s="66" t="str">
        <f>VLOOKUP(B128,Sheet1!A:C,2,FALSE)</f>
        <v>cen-91</v>
      </c>
      <c r="I128" s="89" t="str">
        <f t="shared" si="12"/>
        <v/>
      </c>
      <c r="J128" s="5" t="s">
        <v>3675</v>
      </c>
      <c r="K128" s="97">
        <f>VLOOKUP(J128,label!A:G,3,FALSE)</f>
        <v>5</v>
      </c>
      <c r="L128" s="5" t="s">
        <v>4414</v>
      </c>
      <c r="M128" s="5" t="str">
        <f>VLOOKUP(J128,label!A:G,6,FALSE)</f>
        <v>identifierItemType</v>
      </c>
      <c r="N128" s="5" t="str">
        <f>VLOOKUP(J128,label!A:G,5,FALSE)</f>
        <v>debitedAccountIdentifier</v>
      </c>
    </row>
    <row r="129" spans="1:14" ht="16" customHeight="1">
      <c r="A129" s="5">
        <v>129</v>
      </c>
      <c r="B129" s="68" t="s">
        <v>2154</v>
      </c>
      <c r="C129" s="65" t="s">
        <v>1916</v>
      </c>
      <c r="D129" s="95" t="s">
        <v>1958</v>
      </c>
      <c r="E129" s="96"/>
      <c r="F129" s="69" t="s">
        <v>3630</v>
      </c>
      <c r="G129" s="66">
        <f t="shared" si="10"/>
        <v>1</v>
      </c>
      <c r="H129" s="66" t="str">
        <f>VLOOKUP(B129,Sheet1!A:C,2,FALSE)</f>
        <v>cenG-20</v>
      </c>
      <c r="I129" s="89" t="str">
        <f t="shared" si="12"/>
        <v/>
      </c>
      <c r="J129" s="5" t="s">
        <v>3650</v>
      </c>
      <c r="K129" s="97">
        <f>VLOOKUP(J129,label!A:G,3,FALSE)</f>
        <v>3</v>
      </c>
      <c r="L129" s="5" t="s">
        <v>4440</v>
      </c>
      <c r="M129" s="5" t="str">
        <f>VLOOKUP(J129,label!A:G,6,FALSE)</f>
        <v/>
      </c>
      <c r="N129" s="5" t="str">
        <f>VLOOKUP(J129,label!A:G,5,FALSE)</f>
        <v>documentLevelAllowances</v>
      </c>
    </row>
    <row r="130" spans="1:14" ht="16" customHeight="1">
      <c r="A130" s="5">
        <v>130</v>
      </c>
      <c r="B130" s="33" t="s">
        <v>2156</v>
      </c>
      <c r="C130" s="65" t="s">
        <v>1961</v>
      </c>
      <c r="D130" s="65" t="s">
        <v>1917</v>
      </c>
      <c r="E130" s="65" t="s">
        <v>1699</v>
      </c>
      <c r="F130" s="65" t="s">
        <v>2157</v>
      </c>
      <c r="G130" s="66">
        <f t="shared" si="10"/>
        <v>2</v>
      </c>
      <c r="H130" s="66" t="str">
        <f>"cen-"&amp;MID(B130,4,LEN(B130)-3)</f>
        <v>cen-92</v>
      </c>
      <c r="I130" s="36" t="s">
        <v>3513</v>
      </c>
      <c r="J130" s="5" t="s">
        <v>3513</v>
      </c>
      <c r="K130" s="97">
        <f>VLOOKUP(J130,label!A:G,3,FALSE)</f>
        <v>4</v>
      </c>
      <c r="L130" s="5" t="s">
        <v>4533</v>
      </c>
      <c r="M130" s="5" t="str">
        <f>VLOOKUP(J130,label!A:G,6,FALSE)</f>
        <v>gl-gen:amountItemType</v>
      </c>
      <c r="N130" s="5" t="str">
        <f>VLOOKUP(J130,label!A:G,5,FALSE)</f>
        <v>amount</v>
      </c>
    </row>
    <row r="131" spans="1:14" ht="16" customHeight="1">
      <c r="A131" s="5">
        <v>131</v>
      </c>
      <c r="B131" s="33" t="s">
        <v>3526</v>
      </c>
      <c r="C131" s="65" t="s">
        <v>1961</v>
      </c>
      <c r="D131" s="65" t="s">
        <v>1929</v>
      </c>
      <c r="E131" s="65" t="s">
        <v>1699</v>
      </c>
      <c r="F131" s="65" t="s">
        <v>2158</v>
      </c>
      <c r="G131" s="66">
        <f t="shared" ref="G131:G162" si="13">LEN(C131)</f>
        <v>2</v>
      </c>
      <c r="H131" s="66" t="str">
        <f>VLOOKUP(B131,Sheet1!A:C,2,FALSE)</f>
        <v>cen-93</v>
      </c>
      <c r="I131" s="89" t="str">
        <f>IF(H131=J131,"","*")</f>
        <v/>
      </c>
      <c r="J131" s="5" t="s">
        <v>3676</v>
      </c>
      <c r="K131" s="97">
        <f>VLOOKUP(J131,label!A:G,3,FALSE)</f>
        <v>4</v>
      </c>
      <c r="L131" s="5" t="s">
        <v>4441</v>
      </c>
      <c r="M131" s="5" t="str">
        <f>VLOOKUP(J131,label!A:G,6,FALSE)</f>
        <v>amountItemType</v>
      </c>
      <c r="N131" s="5" t="str">
        <f>VLOOKUP(J131,label!A:G,5,FALSE)</f>
        <v>documentLevelAllowanceBaseAmount</v>
      </c>
    </row>
    <row r="132" spans="1:14" ht="16" customHeight="1">
      <c r="A132" s="5">
        <v>132</v>
      </c>
      <c r="B132" s="33" t="s">
        <v>2159</v>
      </c>
      <c r="C132" s="65" t="s">
        <v>1961</v>
      </c>
      <c r="D132" s="65" t="s">
        <v>1929</v>
      </c>
      <c r="E132" s="65" t="s">
        <v>2160</v>
      </c>
      <c r="F132" s="65" t="s">
        <v>2161</v>
      </c>
      <c r="G132" s="66">
        <f t="shared" si="13"/>
        <v>2</v>
      </c>
      <c r="H132" s="66" t="str">
        <f>VLOOKUP(B132,Sheet1!A:C,2,FALSE)</f>
        <v>cen-94</v>
      </c>
      <c r="I132" s="89" t="str">
        <f>IF(H132=J132,"","*")</f>
        <v/>
      </c>
      <c r="J132" s="5" t="s">
        <v>3677</v>
      </c>
      <c r="K132" s="97">
        <f>VLOOKUP(J132,label!A:G,3,FALSE)</f>
        <v>4</v>
      </c>
      <c r="L132" s="5" t="s">
        <v>4442</v>
      </c>
      <c r="M132" s="5" t="str">
        <f>VLOOKUP(J132,label!A:G,6,FALSE)</f>
        <v>percentageItemType</v>
      </c>
      <c r="N132" s="5" t="str">
        <f>VLOOKUP(J132,label!A:G,5,FALSE)</f>
        <v>documentLevelAllowancePercentage</v>
      </c>
    </row>
    <row r="133" spans="1:14" ht="16" customHeight="1">
      <c r="A133" s="5">
        <v>133</v>
      </c>
      <c r="B133" s="33" t="s">
        <v>2162</v>
      </c>
      <c r="C133" s="65" t="s">
        <v>1961</v>
      </c>
      <c r="D133" s="65" t="s">
        <v>1917</v>
      </c>
      <c r="E133" s="65" t="s">
        <v>1924</v>
      </c>
      <c r="F133" s="65" t="s">
        <v>2163</v>
      </c>
      <c r="G133" s="66">
        <f t="shared" si="13"/>
        <v>2</v>
      </c>
      <c r="H133" s="66" t="str">
        <f>"cen-"&amp;MID(B133,4,LEN(B133)-3)</f>
        <v>cen-95</v>
      </c>
      <c r="I133" s="36" t="s">
        <v>3517</v>
      </c>
      <c r="J133" s="5" t="s">
        <v>3517</v>
      </c>
      <c r="K133" s="97">
        <v>4</v>
      </c>
      <c r="L133" s="5" t="s">
        <v>4534</v>
      </c>
      <c r="M133" s="5" t="str">
        <f>VLOOKUP(J133,label!A:G,6,FALSE)</f>
        <v>taxCodeItemType</v>
      </c>
      <c r="N133" s="5" t="str">
        <f>VLOOKUP(J133,label!A:G,5,FALSE)</f>
        <v>taxCode</v>
      </c>
    </row>
    <row r="134" spans="1:14" ht="16" customHeight="1">
      <c r="A134" s="5">
        <v>134</v>
      </c>
      <c r="B134" s="33" t="s">
        <v>2164</v>
      </c>
      <c r="C134" s="65" t="s">
        <v>1961</v>
      </c>
      <c r="D134" s="65" t="s">
        <v>1929</v>
      </c>
      <c r="E134" s="65" t="s">
        <v>2160</v>
      </c>
      <c r="F134" s="65" t="s">
        <v>2165</v>
      </c>
      <c r="G134" s="66">
        <f t="shared" si="13"/>
        <v>2</v>
      </c>
      <c r="H134" s="66" t="str">
        <f>"cen-"&amp;MID(B134,4,LEN(B134)-3)</f>
        <v>cen-96</v>
      </c>
      <c r="I134" s="36" t="s">
        <v>3516</v>
      </c>
      <c r="J134" s="5" t="s">
        <v>3516</v>
      </c>
      <c r="K134" s="97">
        <v>4</v>
      </c>
      <c r="L134" s="5" t="s">
        <v>4535</v>
      </c>
      <c r="M134" s="5" t="str">
        <f>VLOOKUP(J134,label!A:G,6,FALSE)</f>
        <v>taxPercentageRateItemType</v>
      </c>
      <c r="N134" s="5" t="str">
        <f>VLOOKUP(J134,label!A:G,5,FALSE)</f>
        <v>taxPercentageRate</v>
      </c>
    </row>
    <row r="135" spans="1:14" ht="16" customHeight="1">
      <c r="A135" s="5">
        <v>135</v>
      </c>
      <c r="B135" s="33" t="s">
        <v>2166</v>
      </c>
      <c r="C135" s="65" t="s">
        <v>1961</v>
      </c>
      <c r="D135" s="65" t="s">
        <v>1929</v>
      </c>
      <c r="E135" s="65" t="s">
        <v>1938</v>
      </c>
      <c r="F135" s="65" t="s">
        <v>2167</v>
      </c>
      <c r="G135" s="66">
        <f t="shared" si="13"/>
        <v>2</v>
      </c>
      <c r="H135" s="66" t="str">
        <f>VLOOKUP(B135,Sheet1!A:C,2,FALSE)</f>
        <v>cen-97</v>
      </c>
      <c r="I135" s="89" t="str">
        <f>IF(H135=J135,"","*")</f>
        <v/>
      </c>
      <c r="J135" s="5" t="s">
        <v>3678</v>
      </c>
      <c r="K135" s="97">
        <f>VLOOKUP(J135,label!A:G,3,FALSE)</f>
        <v>4</v>
      </c>
      <c r="L135" s="5" t="s">
        <v>4443</v>
      </c>
      <c r="M135" s="5" t="str">
        <f>VLOOKUP(J135,label!A:G,6,FALSE)</f>
        <v>textItemType</v>
      </c>
      <c r="N135" s="5" t="str">
        <f>VLOOKUP(J135,label!A:G,5,FALSE)</f>
        <v>documentLevelAllowanceReason</v>
      </c>
    </row>
    <row r="136" spans="1:14" ht="16" customHeight="1">
      <c r="A136" s="5">
        <v>136</v>
      </c>
      <c r="B136" s="33" t="s">
        <v>2168</v>
      </c>
      <c r="C136" s="65" t="s">
        <v>1961</v>
      </c>
      <c r="D136" s="65" t="s">
        <v>1929</v>
      </c>
      <c r="E136" s="65" t="s">
        <v>1924</v>
      </c>
      <c r="F136" s="65" t="s">
        <v>2169</v>
      </c>
      <c r="G136" s="66">
        <f t="shared" si="13"/>
        <v>2</v>
      </c>
      <c r="H136" s="66" t="str">
        <f>VLOOKUP(B136,Sheet1!A:C,2,FALSE)</f>
        <v>cen-98</v>
      </c>
      <c r="I136" s="89" t="str">
        <f>IF(H136=J136,"","*")</f>
        <v/>
      </c>
      <c r="J136" s="5" t="s">
        <v>3679</v>
      </c>
      <c r="K136" s="97">
        <f>VLOOKUP(J136,label!A:G,3,FALSE)</f>
        <v>4</v>
      </c>
      <c r="L136" s="5" t="s">
        <v>4444</v>
      </c>
      <c r="M136" s="5" t="str">
        <f>VLOOKUP(J136,label!A:G,6,FALSE)</f>
        <v>codeItemType</v>
      </c>
      <c r="N136" s="5" t="str">
        <f>VLOOKUP(J136,label!A:G,5,FALSE)</f>
        <v>documentLevelAllowanceReasonCode</v>
      </c>
    </row>
    <row r="137" spans="1:14" ht="16" customHeight="1">
      <c r="A137" s="5">
        <v>137</v>
      </c>
      <c r="B137" s="68" t="s">
        <v>2170</v>
      </c>
      <c r="C137" s="65" t="s">
        <v>1916</v>
      </c>
      <c r="D137" s="95" t="s">
        <v>1958</v>
      </c>
      <c r="E137" s="96"/>
      <c r="F137" s="69" t="s">
        <v>2171</v>
      </c>
      <c r="G137" s="66">
        <f t="shared" si="13"/>
        <v>1</v>
      </c>
      <c r="H137" s="66" t="str">
        <f>VLOOKUP(B137,Sheet1!A:C,2,FALSE)</f>
        <v>cenG-21</v>
      </c>
      <c r="I137" s="89" t="str">
        <f>IF(H137=J137,"","*")</f>
        <v/>
      </c>
      <c r="J137" s="5" t="s">
        <v>3651</v>
      </c>
      <c r="K137" s="97">
        <f>VLOOKUP(J137,label!A:G,3,FALSE)</f>
        <v>3</v>
      </c>
      <c r="L137" s="5" t="s">
        <v>4445</v>
      </c>
      <c r="M137" s="5" t="str">
        <f>VLOOKUP(J137,label!A:G,6,FALSE)</f>
        <v/>
      </c>
      <c r="N137" s="5" t="str">
        <f>VLOOKUP(J137,label!A:G,5,FALSE)</f>
        <v>documentLevelCharges</v>
      </c>
    </row>
    <row r="138" spans="1:14" ht="16" customHeight="1">
      <c r="A138" s="5">
        <v>138</v>
      </c>
      <c r="B138" s="33" t="s">
        <v>2172</v>
      </c>
      <c r="C138" s="65" t="s">
        <v>1961</v>
      </c>
      <c r="D138" s="65" t="s">
        <v>1917</v>
      </c>
      <c r="E138" s="65" t="s">
        <v>1699</v>
      </c>
      <c r="F138" s="65" t="s">
        <v>2173</v>
      </c>
      <c r="G138" s="66">
        <f t="shared" si="13"/>
        <v>2</v>
      </c>
      <c r="H138" s="66" t="str">
        <f>"cen-"&amp;MID(B138,4,LEN(B138)-3)</f>
        <v>cen-99</v>
      </c>
      <c r="I138" s="36" t="s">
        <v>3513</v>
      </c>
      <c r="J138" s="5" t="s">
        <v>3513</v>
      </c>
      <c r="K138" s="97">
        <f>VLOOKUP(J138,label!A:G,3,FALSE)</f>
        <v>4</v>
      </c>
      <c r="L138" s="74" t="s">
        <v>4555</v>
      </c>
      <c r="M138" s="5" t="str">
        <f>VLOOKUP(J138,label!A:G,6,FALSE)</f>
        <v>gl-gen:amountItemType</v>
      </c>
      <c r="N138" s="5" t="str">
        <f>VLOOKUP(J138,label!A:G,5,FALSE)</f>
        <v>amount</v>
      </c>
    </row>
    <row r="139" spans="1:14" ht="16" customHeight="1">
      <c r="A139" s="5">
        <v>139</v>
      </c>
      <c r="B139" s="33" t="s">
        <v>2174</v>
      </c>
      <c r="C139" s="65" t="s">
        <v>1961</v>
      </c>
      <c r="D139" s="65" t="s">
        <v>1929</v>
      </c>
      <c r="E139" s="65" t="s">
        <v>1699</v>
      </c>
      <c r="F139" s="65" t="s">
        <v>2175</v>
      </c>
      <c r="G139" s="66">
        <f t="shared" si="13"/>
        <v>2</v>
      </c>
      <c r="H139" s="66" t="str">
        <f>VLOOKUP(B139,Sheet1!A:C,2,FALSE)</f>
        <v>cen-100</v>
      </c>
      <c r="I139" s="89" t="str">
        <f>IF(H139=J139,"","*")</f>
        <v/>
      </c>
      <c r="J139" s="5" t="s">
        <v>3680</v>
      </c>
      <c r="K139" s="97">
        <f>VLOOKUP(J139,label!A:G,3,FALSE)</f>
        <v>4</v>
      </c>
      <c r="L139" s="5" t="s">
        <v>4446</v>
      </c>
      <c r="M139" s="5" t="str">
        <f>VLOOKUP(J139,label!A:G,6,FALSE)</f>
        <v>amountItemType</v>
      </c>
      <c r="N139" s="5" t="str">
        <f>VLOOKUP(J139,label!A:G,5,FALSE)</f>
        <v>documentLevelChargeBaseAmount</v>
      </c>
    </row>
    <row r="140" spans="1:14" ht="16" customHeight="1">
      <c r="A140" s="5">
        <v>140</v>
      </c>
      <c r="B140" s="33" t="s">
        <v>2176</v>
      </c>
      <c r="C140" s="65" t="s">
        <v>1961</v>
      </c>
      <c r="D140" s="65" t="s">
        <v>1929</v>
      </c>
      <c r="E140" s="65" t="s">
        <v>2160</v>
      </c>
      <c r="F140" s="65" t="s">
        <v>2177</v>
      </c>
      <c r="G140" s="66">
        <f t="shared" si="13"/>
        <v>2</v>
      </c>
      <c r="H140" s="66" t="str">
        <f>VLOOKUP(B140,Sheet1!A:C,2,FALSE)</f>
        <v>cen-101</v>
      </c>
      <c r="I140" s="89" t="str">
        <f>IF(H140=J140,"","*")</f>
        <v/>
      </c>
      <c r="J140" s="5" t="s">
        <v>3681</v>
      </c>
      <c r="K140" s="97">
        <f>VLOOKUP(J140,label!A:G,3,FALSE)</f>
        <v>4</v>
      </c>
      <c r="L140" s="5" t="s">
        <v>4447</v>
      </c>
      <c r="M140" s="5" t="str">
        <f>VLOOKUP(J140,label!A:G,6,FALSE)</f>
        <v>percentageItemType</v>
      </c>
      <c r="N140" s="5" t="str">
        <f>VLOOKUP(J140,label!A:G,5,FALSE)</f>
        <v>documentLevelChargePercentage</v>
      </c>
    </row>
    <row r="141" spans="1:14" ht="16" customHeight="1">
      <c r="A141" s="5">
        <v>141</v>
      </c>
      <c r="B141" s="33" t="s">
        <v>2178</v>
      </c>
      <c r="C141" s="65" t="s">
        <v>1961</v>
      </c>
      <c r="D141" s="65" t="s">
        <v>1917</v>
      </c>
      <c r="E141" s="65" t="s">
        <v>1924</v>
      </c>
      <c r="F141" s="65" t="s">
        <v>2179</v>
      </c>
      <c r="G141" s="66">
        <f t="shared" si="13"/>
        <v>2</v>
      </c>
      <c r="H141" s="66" t="str">
        <f>"cen-"&amp;MID(B141,4,LEN(B141)-3)</f>
        <v>cen-102</v>
      </c>
      <c r="I141" s="93" t="s">
        <v>1475</v>
      </c>
      <c r="J141" s="40" t="s">
        <v>1475</v>
      </c>
      <c r="K141" s="97">
        <v>4</v>
      </c>
      <c r="L141" s="74" t="s">
        <v>4556</v>
      </c>
      <c r="M141" s="5" t="str">
        <f>VLOOKUP(J141,label!A:G,6,FALSE)</f>
        <v>taxCodeItemType</v>
      </c>
      <c r="N141" s="5" t="str">
        <f>VLOOKUP(J141,label!A:G,5,FALSE)</f>
        <v>taxCode</v>
      </c>
    </row>
    <row r="142" spans="1:14" ht="16" customHeight="1">
      <c r="A142" s="5">
        <v>142</v>
      </c>
      <c r="B142" s="33" t="s">
        <v>2180</v>
      </c>
      <c r="C142" s="65" t="s">
        <v>1961</v>
      </c>
      <c r="D142" s="65" t="s">
        <v>1929</v>
      </c>
      <c r="E142" s="65" t="s">
        <v>2160</v>
      </c>
      <c r="F142" s="65" t="s">
        <v>2181</v>
      </c>
      <c r="G142" s="66">
        <f t="shared" si="13"/>
        <v>2</v>
      </c>
      <c r="H142" s="66" t="str">
        <f>"cen-"&amp;MID(B142,4,LEN(B142)-3)</f>
        <v>cen-103</v>
      </c>
      <c r="I142" s="93" t="s">
        <v>3516</v>
      </c>
      <c r="J142" s="40" t="s">
        <v>3516</v>
      </c>
      <c r="K142" s="97">
        <v>4</v>
      </c>
      <c r="L142" s="74" t="s">
        <v>4557</v>
      </c>
      <c r="M142" s="5" t="str">
        <f>VLOOKUP(J142,label!A:G,6,FALSE)</f>
        <v>taxPercentageRateItemType</v>
      </c>
      <c r="N142" s="5" t="str">
        <f>VLOOKUP(J142,label!A:G,5,FALSE)</f>
        <v>taxPercentageRate</v>
      </c>
    </row>
    <row r="143" spans="1:14" ht="16" customHeight="1">
      <c r="A143" s="5">
        <v>143</v>
      </c>
      <c r="B143" s="33" t="s">
        <v>2182</v>
      </c>
      <c r="C143" s="65" t="s">
        <v>1961</v>
      </c>
      <c r="D143" s="65" t="s">
        <v>1929</v>
      </c>
      <c r="E143" s="65" t="s">
        <v>1938</v>
      </c>
      <c r="F143" s="65" t="s">
        <v>2183</v>
      </c>
      <c r="G143" s="66">
        <f t="shared" si="13"/>
        <v>2</v>
      </c>
      <c r="H143" s="66" t="str">
        <f>VLOOKUP(B143,Sheet1!A:C,2,FALSE)</f>
        <v>cen-104</v>
      </c>
      <c r="I143" s="89" t="str">
        <f>IF(H143=J143,"","*")</f>
        <v/>
      </c>
      <c r="J143" s="5" t="s">
        <v>3682</v>
      </c>
      <c r="K143" s="97">
        <f>VLOOKUP(J143,label!A:G,3,FALSE)</f>
        <v>4</v>
      </c>
      <c r="L143" s="5" t="s">
        <v>4448</v>
      </c>
      <c r="M143" s="5" t="str">
        <f>VLOOKUP(J143,label!A:G,6,FALSE)</f>
        <v>textItemType</v>
      </c>
      <c r="N143" s="5" t="str">
        <f>VLOOKUP(J143,label!A:G,5,FALSE)</f>
        <v>documentLevelChargeReason</v>
      </c>
    </row>
    <row r="144" spans="1:14" ht="16" customHeight="1">
      <c r="A144" s="5">
        <v>144</v>
      </c>
      <c r="B144" s="33" t="s">
        <v>2184</v>
      </c>
      <c r="C144" s="65" t="s">
        <v>1961</v>
      </c>
      <c r="D144" s="65" t="s">
        <v>1929</v>
      </c>
      <c r="E144" s="65" t="s">
        <v>1924</v>
      </c>
      <c r="F144" s="65" t="s">
        <v>2185</v>
      </c>
      <c r="G144" s="66">
        <f t="shared" si="13"/>
        <v>2</v>
      </c>
      <c r="H144" s="66" t="str">
        <f>VLOOKUP(B144,Sheet1!A:C,2,FALSE)</f>
        <v>cen-105</v>
      </c>
      <c r="I144" s="89" t="str">
        <f>IF(H144=J144,"","*")</f>
        <v/>
      </c>
      <c r="J144" s="5" t="s">
        <v>3683</v>
      </c>
      <c r="K144" s="97">
        <f>VLOOKUP(J144,label!A:G,3,FALSE)</f>
        <v>4</v>
      </c>
      <c r="L144" s="5" t="s">
        <v>4449</v>
      </c>
      <c r="M144" s="5" t="str">
        <f>VLOOKUP(J144,label!A:G,6,FALSE)</f>
        <v>codeItemType</v>
      </c>
      <c r="N144" s="5" t="str">
        <f>VLOOKUP(J144,label!A:G,5,FALSE)</f>
        <v>documentLevelChargeReasonCode</v>
      </c>
    </row>
    <row r="145" spans="1:14" ht="16" customHeight="1">
      <c r="A145" s="5">
        <v>145</v>
      </c>
      <c r="B145" s="68" t="s">
        <v>2186</v>
      </c>
      <c r="C145" s="65" t="s">
        <v>1916</v>
      </c>
      <c r="D145" s="65" t="s">
        <v>1917</v>
      </c>
      <c r="E145" s="96"/>
      <c r="F145" s="69" t="s">
        <v>2187</v>
      </c>
      <c r="G145" s="66">
        <f t="shared" si="13"/>
        <v>1</v>
      </c>
      <c r="H145" s="66" t="str">
        <f>VLOOKUP(B145,Sheet1!A:C,2,FALSE)</f>
        <v>cenG-22</v>
      </c>
      <c r="I145" s="89" t="str">
        <f>IF(H145=J145,"","*")</f>
        <v/>
      </c>
      <c r="J145" s="5" t="s">
        <v>3652</v>
      </c>
      <c r="K145" s="97">
        <f>VLOOKUP(J145,label!A:G,3,FALSE)</f>
        <v>3</v>
      </c>
      <c r="L145" s="5" t="s">
        <v>4450</v>
      </c>
      <c r="M145" s="5" t="str">
        <f>VLOOKUP(J145,label!A:G,6,FALSE)</f>
        <v/>
      </c>
      <c r="N145" s="5" t="str">
        <f>VLOOKUP(J145,label!A:G,5,FALSE)</f>
        <v>documentTotals</v>
      </c>
    </row>
    <row r="146" spans="1:14" ht="16" customHeight="1">
      <c r="A146" s="5">
        <v>146</v>
      </c>
      <c r="B146" s="33" t="s">
        <v>2188</v>
      </c>
      <c r="C146" s="65" t="s">
        <v>1961</v>
      </c>
      <c r="D146" s="65" t="s">
        <v>1917</v>
      </c>
      <c r="E146" s="65" t="s">
        <v>1699</v>
      </c>
      <c r="F146" s="65" t="s">
        <v>2189</v>
      </c>
      <c r="G146" s="66">
        <f t="shared" si="13"/>
        <v>2</v>
      </c>
      <c r="H146" s="66" t="str">
        <f>"cen-"&amp;MID(B146,4,LEN(B146)-3)</f>
        <v>cen-106</v>
      </c>
      <c r="I146" s="36" t="s">
        <v>3513</v>
      </c>
      <c r="J146" s="5" t="s">
        <v>3513</v>
      </c>
      <c r="K146" s="97">
        <f>VLOOKUP(J146,label!A:G,3,FALSE)</f>
        <v>4</v>
      </c>
      <c r="L146" s="74" t="s">
        <v>4558</v>
      </c>
      <c r="M146" s="5" t="str">
        <f>VLOOKUP(J146,label!A:G,6,FALSE)</f>
        <v>gl-gen:amountItemType</v>
      </c>
      <c r="N146" s="5" t="str">
        <f>VLOOKUP(J146,label!A:G,5,FALSE)</f>
        <v>amount</v>
      </c>
    </row>
    <row r="147" spans="1:14" ht="16" customHeight="1">
      <c r="A147" s="5">
        <v>147</v>
      </c>
      <c r="B147" s="33" t="s">
        <v>2190</v>
      </c>
      <c r="C147" s="65" t="s">
        <v>1961</v>
      </c>
      <c r="D147" s="65" t="s">
        <v>1929</v>
      </c>
      <c r="E147" s="65" t="s">
        <v>1699</v>
      </c>
      <c r="F147" s="65" t="s">
        <v>2191</v>
      </c>
      <c r="G147" s="66">
        <f t="shared" si="13"/>
        <v>2</v>
      </c>
      <c r="H147" s="66" t="str">
        <f>VLOOKUP(B147,Sheet1!A:C,2,FALSE)</f>
        <v>cen-107</v>
      </c>
      <c r="I147" s="89" t="str">
        <f>IF(H147=J147,"","*")</f>
        <v/>
      </c>
      <c r="J147" s="5" t="s">
        <v>3684</v>
      </c>
      <c r="K147" s="97">
        <f>VLOOKUP(J147,label!A:G,3,FALSE)</f>
        <v>4</v>
      </c>
      <c r="L147" s="5" t="s">
        <v>4452</v>
      </c>
      <c r="M147" s="5" t="str">
        <f>VLOOKUP(J147,label!A:G,6,FALSE)</f>
        <v>amountItemType</v>
      </c>
      <c r="N147" s="5" t="str">
        <f>VLOOKUP(J147,label!A:G,5,FALSE)</f>
        <v>sumOfAllowancesOnDocumentLevel</v>
      </c>
    </row>
    <row r="148" spans="1:14" ht="16" customHeight="1">
      <c r="A148" s="5">
        <v>148</v>
      </c>
      <c r="B148" s="33" t="s">
        <v>2192</v>
      </c>
      <c r="C148" s="65" t="s">
        <v>1961</v>
      </c>
      <c r="D148" s="65" t="s">
        <v>1929</v>
      </c>
      <c r="E148" s="65" t="s">
        <v>1699</v>
      </c>
      <c r="F148" s="65" t="s">
        <v>2193</v>
      </c>
      <c r="G148" s="66">
        <f t="shared" si="13"/>
        <v>2</v>
      </c>
      <c r="H148" s="66" t="str">
        <f>VLOOKUP(B148,Sheet1!A:C,2,FALSE)</f>
        <v>cen-108</v>
      </c>
      <c r="I148" s="89" t="str">
        <f>IF(H148=J148,"","*")</f>
        <v/>
      </c>
      <c r="J148" s="5" t="s">
        <v>3685</v>
      </c>
      <c r="K148" s="97">
        <f>VLOOKUP(J148,label!A:G,3,FALSE)</f>
        <v>4</v>
      </c>
      <c r="L148" s="5" t="s">
        <v>4453</v>
      </c>
      <c r="M148" s="5" t="str">
        <f>VLOOKUP(J148,label!A:G,6,FALSE)</f>
        <v>amountItemType</v>
      </c>
      <c r="N148" s="5" t="str">
        <f>VLOOKUP(J148,label!A:G,5,FALSE)</f>
        <v>sumOfChargesOnDocumentLevel</v>
      </c>
    </row>
    <row r="149" spans="1:14" ht="16" customHeight="1">
      <c r="A149" s="5">
        <v>149</v>
      </c>
      <c r="B149" s="33" t="s">
        <v>2194</v>
      </c>
      <c r="C149" s="65" t="s">
        <v>1961</v>
      </c>
      <c r="D149" s="65" t="s">
        <v>1917</v>
      </c>
      <c r="E149" s="65" t="s">
        <v>1699</v>
      </c>
      <c r="F149" s="65" t="s">
        <v>2195</v>
      </c>
      <c r="G149" s="66">
        <f t="shared" si="13"/>
        <v>2</v>
      </c>
      <c r="H149" s="66" t="str">
        <f>VLOOKUP(B149,Sheet1!A:C,2,FALSE)</f>
        <v>cen-109</v>
      </c>
      <c r="I149" s="89" t="str">
        <f>IF(H149=J149,"","*")</f>
        <v/>
      </c>
      <c r="J149" s="5" t="s">
        <v>3686</v>
      </c>
      <c r="K149" s="97">
        <f>VLOOKUP(J149,label!A:G,3,FALSE)</f>
        <v>4</v>
      </c>
      <c r="L149" s="5" t="s">
        <v>4454</v>
      </c>
      <c r="M149" s="5" t="str">
        <f>VLOOKUP(J149,label!A:G,6,FALSE)</f>
        <v>amountItemType</v>
      </c>
      <c r="N149" s="5" t="str">
        <f>VLOOKUP(J149,label!A:G,5,FALSE)</f>
        <v>invoiceTotalAmountWithoutVat</v>
      </c>
    </row>
    <row r="150" spans="1:14" ht="16" customHeight="1">
      <c r="A150" s="5">
        <v>150</v>
      </c>
      <c r="B150" s="33" t="s">
        <v>2196</v>
      </c>
      <c r="C150" s="65" t="s">
        <v>1961</v>
      </c>
      <c r="D150" s="65" t="s">
        <v>1929</v>
      </c>
      <c r="E150" s="65" t="s">
        <v>1699</v>
      </c>
      <c r="F150" s="65" t="s">
        <v>2197</v>
      </c>
      <c r="G150" s="66">
        <f t="shared" si="13"/>
        <v>2</v>
      </c>
      <c r="H150" s="66" t="str">
        <f>"cen-"&amp;MID(B150,4,LEN(B150)-3)</f>
        <v>cen-110</v>
      </c>
      <c r="I150" s="93" t="s">
        <v>1471</v>
      </c>
      <c r="J150" s="40" t="s">
        <v>1471</v>
      </c>
      <c r="K150" s="97">
        <v>4</v>
      </c>
      <c r="L150" s="74" t="s">
        <v>4559</v>
      </c>
      <c r="M150" s="5" t="str">
        <f>VLOOKUP(J150,label!A:G,6,FALSE)</f>
        <v>taxAmountItemType</v>
      </c>
      <c r="N150" s="5" t="str">
        <f>VLOOKUP(J150,label!A:G,5,FALSE)</f>
        <v>taxAmount</v>
      </c>
    </row>
    <row r="151" spans="1:14" ht="16" customHeight="1">
      <c r="A151" s="5">
        <v>151</v>
      </c>
      <c r="B151" s="33" t="s">
        <v>3527</v>
      </c>
      <c r="C151" s="65" t="s">
        <v>1961</v>
      </c>
      <c r="D151" s="65" t="s">
        <v>1929</v>
      </c>
      <c r="E151" s="65" t="s">
        <v>1699</v>
      </c>
      <c r="F151" s="65" t="s">
        <v>2198</v>
      </c>
      <c r="G151" s="66">
        <f t="shared" si="13"/>
        <v>2</v>
      </c>
      <c r="H151" s="66" t="str">
        <f>VLOOKUP(B151,Sheet1!A:C,2,FALSE)</f>
        <v>cen-111</v>
      </c>
      <c r="I151" s="89" t="str">
        <f t="shared" ref="I151:I156" si="14">IF(H151=J151,"","*")</f>
        <v/>
      </c>
      <c r="J151" s="5" t="s">
        <v>3687</v>
      </c>
      <c r="K151" s="97">
        <f>VLOOKUP(J151,label!A:G,3,FALSE)</f>
        <v>4</v>
      </c>
      <c r="L151" s="5" t="s">
        <v>4455</v>
      </c>
      <c r="M151" s="5" t="str">
        <f>VLOOKUP(J151,label!A:G,6,FALSE)</f>
        <v>amountItemType</v>
      </c>
      <c r="N151" s="5" t="str">
        <f>VLOOKUP(J151,label!A:G,5,FALSE)</f>
        <v>invoiceTotalVatAmountInAccountingCurrency</v>
      </c>
    </row>
    <row r="152" spans="1:14" ht="16" customHeight="1">
      <c r="A152" s="5">
        <v>152</v>
      </c>
      <c r="B152" s="33" t="s">
        <v>2199</v>
      </c>
      <c r="C152" s="65" t="s">
        <v>1961</v>
      </c>
      <c r="D152" s="65" t="s">
        <v>1917</v>
      </c>
      <c r="E152" s="65" t="s">
        <v>1699</v>
      </c>
      <c r="F152" s="65" t="s">
        <v>2200</v>
      </c>
      <c r="G152" s="66">
        <f t="shared" si="13"/>
        <v>2</v>
      </c>
      <c r="H152" s="66" t="str">
        <f>VLOOKUP(B152,Sheet1!A:C,2,FALSE)</f>
        <v>cen-112</v>
      </c>
      <c r="I152" s="89" t="str">
        <f t="shared" si="14"/>
        <v/>
      </c>
      <c r="J152" s="5" t="s">
        <v>3688</v>
      </c>
      <c r="K152" s="97">
        <f>VLOOKUP(J152,label!A:G,3,FALSE)</f>
        <v>4</v>
      </c>
      <c r="L152" s="5" t="s">
        <v>4456</v>
      </c>
      <c r="M152" s="5" t="str">
        <f>VLOOKUP(J152,label!A:G,6,FALSE)</f>
        <v>amountItemType</v>
      </c>
      <c r="N152" s="5" t="str">
        <f>VLOOKUP(J152,label!A:G,5,FALSE)</f>
        <v>invoiceTotalAmountWithVat</v>
      </c>
    </row>
    <row r="153" spans="1:14" ht="16" customHeight="1">
      <c r="A153" s="5">
        <v>153</v>
      </c>
      <c r="B153" s="33" t="s">
        <v>2201</v>
      </c>
      <c r="C153" s="65" t="s">
        <v>1961</v>
      </c>
      <c r="D153" s="65" t="s">
        <v>1929</v>
      </c>
      <c r="E153" s="65" t="s">
        <v>1699</v>
      </c>
      <c r="F153" s="65" t="s">
        <v>2202</v>
      </c>
      <c r="G153" s="66">
        <f t="shared" si="13"/>
        <v>2</v>
      </c>
      <c r="H153" s="66" t="str">
        <f>VLOOKUP(B153,Sheet1!A:C,2,FALSE)</f>
        <v>cen-113</v>
      </c>
      <c r="I153" s="89" t="str">
        <f t="shared" si="14"/>
        <v/>
      </c>
      <c r="J153" s="5" t="s">
        <v>3689</v>
      </c>
      <c r="K153" s="97">
        <f>VLOOKUP(J153,label!A:G,3,FALSE)</f>
        <v>4</v>
      </c>
      <c r="L153" s="5" t="s">
        <v>4457</v>
      </c>
      <c r="M153" s="5" t="str">
        <f>VLOOKUP(J153,label!A:G,6,FALSE)</f>
        <v>amountItemType</v>
      </c>
      <c r="N153" s="5" t="str">
        <f>VLOOKUP(J153,label!A:G,5,FALSE)</f>
        <v>paidAmount</v>
      </c>
    </row>
    <row r="154" spans="1:14" ht="16" customHeight="1">
      <c r="A154" s="5">
        <v>154</v>
      </c>
      <c r="B154" s="33" t="s">
        <v>2203</v>
      </c>
      <c r="C154" s="65" t="s">
        <v>1961</v>
      </c>
      <c r="D154" s="65" t="s">
        <v>1929</v>
      </c>
      <c r="E154" s="65" t="s">
        <v>1699</v>
      </c>
      <c r="F154" s="65" t="s">
        <v>2204</v>
      </c>
      <c r="G154" s="66">
        <f t="shared" si="13"/>
        <v>2</v>
      </c>
      <c r="H154" s="66" t="str">
        <f>VLOOKUP(B154,Sheet1!A:C,2,FALSE)</f>
        <v>cen-114</v>
      </c>
      <c r="I154" s="89" t="str">
        <f t="shared" si="14"/>
        <v/>
      </c>
      <c r="J154" s="5" t="s">
        <v>3690</v>
      </c>
      <c r="K154" s="97">
        <f>VLOOKUP(J154,label!A:G,3,FALSE)</f>
        <v>4</v>
      </c>
      <c r="L154" s="5" t="s">
        <v>4458</v>
      </c>
      <c r="M154" s="5" t="str">
        <f>VLOOKUP(J154,label!A:G,6,FALSE)</f>
        <v>amountItemType</v>
      </c>
      <c r="N154" s="5" t="str">
        <f>VLOOKUP(J154,label!A:G,5,FALSE)</f>
        <v>roundingAmount</v>
      </c>
    </row>
    <row r="155" spans="1:14" ht="16" customHeight="1">
      <c r="A155" s="5">
        <v>155</v>
      </c>
      <c r="B155" s="33" t="s">
        <v>2205</v>
      </c>
      <c r="C155" s="65" t="s">
        <v>1961</v>
      </c>
      <c r="D155" s="65" t="s">
        <v>1917</v>
      </c>
      <c r="E155" s="65" t="s">
        <v>1699</v>
      </c>
      <c r="F155" s="65" t="s">
        <v>2206</v>
      </c>
      <c r="G155" s="66">
        <f t="shared" si="13"/>
        <v>2</v>
      </c>
      <c r="H155" s="66" t="str">
        <f>VLOOKUP(B155,Sheet1!A:C,2,FALSE)</f>
        <v>cen-115</v>
      </c>
      <c r="I155" s="89" t="str">
        <f t="shared" si="14"/>
        <v/>
      </c>
      <c r="J155" s="5" t="s">
        <v>3691</v>
      </c>
      <c r="K155" s="97">
        <f>VLOOKUP(J155,label!A:G,3,FALSE)</f>
        <v>4</v>
      </c>
      <c r="L155" s="5" t="s">
        <v>4459</v>
      </c>
      <c r="M155" s="5" t="str">
        <f>VLOOKUP(J155,label!A:G,6,FALSE)</f>
        <v>amountItemType</v>
      </c>
      <c r="N155" s="5" t="str">
        <f>VLOOKUP(J155,label!A:G,5,FALSE)</f>
        <v>amountDueForPayment</v>
      </c>
    </row>
    <row r="156" spans="1:14" ht="16" customHeight="1">
      <c r="A156" s="5">
        <v>156</v>
      </c>
      <c r="B156" s="68" t="s">
        <v>2207</v>
      </c>
      <c r="C156" s="65" t="s">
        <v>1916</v>
      </c>
      <c r="D156" s="95" t="s">
        <v>2208</v>
      </c>
      <c r="E156" s="96"/>
      <c r="F156" s="69" t="s">
        <v>2209</v>
      </c>
      <c r="G156" s="66">
        <f t="shared" si="13"/>
        <v>1</v>
      </c>
      <c r="H156" s="66" t="str">
        <f>VLOOKUP(B156,Sheet1!A:C,2,FALSE)</f>
        <v>cenG-23</v>
      </c>
      <c r="I156" s="89" t="str">
        <f t="shared" si="14"/>
        <v/>
      </c>
      <c r="J156" s="5" t="s">
        <v>3653</v>
      </c>
      <c r="K156" s="5">
        <f>VLOOKUP(J156,label!A:G,3,FALSE)</f>
        <v>3</v>
      </c>
      <c r="L156" s="5" t="s">
        <v>4460</v>
      </c>
      <c r="M156" s="5" t="str">
        <f>VLOOKUP(J156,label!A:G,6,FALSE)</f>
        <v/>
      </c>
      <c r="N156" s="5" t="str">
        <f>VLOOKUP(J156,label!A:G,5,FALSE)</f>
        <v>vatBreakdown</v>
      </c>
    </row>
    <row r="157" spans="1:14" ht="16" customHeight="1">
      <c r="A157" s="5">
        <v>157</v>
      </c>
      <c r="B157" s="67" t="s">
        <v>2210</v>
      </c>
      <c r="C157" s="65" t="s">
        <v>1961</v>
      </c>
      <c r="D157" s="65" t="s">
        <v>1917</v>
      </c>
      <c r="E157" s="65" t="s">
        <v>1699</v>
      </c>
      <c r="F157" s="65" t="s">
        <v>2211</v>
      </c>
      <c r="G157" s="66">
        <f t="shared" si="13"/>
        <v>2</v>
      </c>
      <c r="H157" s="66" t="str">
        <f>"cen-"&amp;MID(B157,4,LEN(B157)-3)</f>
        <v>cen-116</v>
      </c>
      <c r="I157" s="36" t="s">
        <v>3513</v>
      </c>
      <c r="J157" s="5" t="s">
        <v>3513</v>
      </c>
      <c r="K157" s="90">
        <f>VLOOKUP(J157,label!A:G,3,FALSE)</f>
        <v>4</v>
      </c>
      <c r="L157" s="5" t="s">
        <v>4560</v>
      </c>
      <c r="M157" s="5" t="str">
        <f>VLOOKUP(J157,label!A:G,6,FALSE)</f>
        <v>gl-gen:amountItemType</v>
      </c>
      <c r="N157" s="5" t="str">
        <f>VLOOKUP(J157,label!A:G,5,FALSE)</f>
        <v>amount</v>
      </c>
    </row>
    <row r="158" spans="1:14" ht="16" customHeight="1">
      <c r="A158" s="5">
        <v>158</v>
      </c>
      <c r="B158" s="67" t="s">
        <v>2212</v>
      </c>
      <c r="C158" s="65" t="s">
        <v>1961</v>
      </c>
      <c r="D158" s="65" t="s">
        <v>1917</v>
      </c>
      <c r="E158" s="65" t="s">
        <v>1699</v>
      </c>
      <c r="F158" s="65" t="s">
        <v>2213</v>
      </c>
      <c r="G158" s="66">
        <f t="shared" si="13"/>
        <v>2</v>
      </c>
      <c r="H158" s="66" t="str">
        <f>"cen-"&amp;MID(B158,4,LEN(B158)-3)</f>
        <v>cen-117</v>
      </c>
      <c r="I158" s="36" t="s">
        <v>3514</v>
      </c>
      <c r="J158" s="5" t="s">
        <v>3514</v>
      </c>
      <c r="K158" s="90">
        <v>4</v>
      </c>
      <c r="L158" s="5" t="s">
        <v>4561</v>
      </c>
      <c r="M158" s="5" t="str">
        <f>VLOOKUP(J158,label!A:G,6,FALSE)</f>
        <v>taxAmountItemType</v>
      </c>
      <c r="N158" s="5" t="str">
        <f>VLOOKUP(J158,label!A:G,5,FALSE)</f>
        <v>taxAmount</v>
      </c>
    </row>
    <row r="159" spans="1:14" ht="16" customHeight="1">
      <c r="A159" s="5">
        <v>159</v>
      </c>
      <c r="B159" s="67" t="s">
        <v>2214</v>
      </c>
      <c r="C159" s="65" t="s">
        <v>1961</v>
      </c>
      <c r="D159" s="65" t="s">
        <v>1917</v>
      </c>
      <c r="E159" s="65" t="s">
        <v>1924</v>
      </c>
      <c r="F159" s="65" t="s">
        <v>2215</v>
      </c>
      <c r="G159" s="66">
        <f t="shared" si="13"/>
        <v>2</v>
      </c>
      <c r="H159" s="66" t="str">
        <f>"cen-"&amp;MID(B159,4,LEN(B159)-3)</f>
        <v>cen-118</v>
      </c>
      <c r="I159" s="93" t="s">
        <v>1475</v>
      </c>
      <c r="J159" s="40" t="s">
        <v>1475</v>
      </c>
      <c r="K159" s="90">
        <v>4</v>
      </c>
      <c r="L159" s="5" t="s">
        <v>4562</v>
      </c>
      <c r="M159" s="5" t="str">
        <f>VLOOKUP(J159,label!A:G,6,FALSE)</f>
        <v>taxCodeItemType</v>
      </c>
      <c r="N159" s="5" t="str">
        <f>VLOOKUP(J159,label!A:G,5,FALSE)</f>
        <v>taxCode</v>
      </c>
    </row>
    <row r="160" spans="1:14" ht="16" customHeight="1">
      <c r="A160" s="5">
        <v>160</v>
      </c>
      <c r="B160" s="67" t="s">
        <v>2216</v>
      </c>
      <c r="C160" s="65" t="s">
        <v>1961</v>
      </c>
      <c r="D160" s="65" t="s">
        <v>1929</v>
      </c>
      <c r="E160" s="65" t="s">
        <v>2160</v>
      </c>
      <c r="F160" s="65" t="s">
        <v>2217</v>
      </c>
      <c r="G160" s="66">
        <f t="shared" si="13"/>
        <v>2</v>
      </c>
      <c r="H160" s="66" t="str">
        <f>"cen-"&amp;MID(B160,4,LEN(B160)-3)</f>
        <v>cen-119</v>
      </c>
      <c r="I160" s="93" t="s">
        <v>1474</v>
      </c>
      <c r="J160" s="40" t="s">
        <v>1474</v>
      </c>
      <c r="K160" s="90">
        <v>4</v>
      </c>
      <c r="L160" s="5" t="s">
        <v>4563</v>
      </c>
      <c r="M160" s="5" t="str">
        <f>VLOOKUP(J160,label!A:G,6,FALSE)</f>
        <v>taxPercentageRateItemType</v>
      </c>
      <c r="N160" s="5" t="str">
        <f>VLOOKUP(J160,label!A:G,5,FALSE)</f>
        <v>taxPercentageRate</v>
      </c>
    </row>
    <row r="161" spans="1:14" ht="16" customHeight="1">
      <c r="A161" s="5">
        <v>161</v>
      </c>
      <c r="B161" s="33" t="s">
        <v>2218</v>
      </c>
      <c r="C161" s="65" t="s">
        <v>1961</v>
      </c>
      <c r="D161" s="65" t="s">
        <v>1929</v>
      </c>
      <c r="E161" s="65" t="s">
        <v>1938</v>
      </c>
      <c r="F161" s="65" t="s">
        <v>2219</v>
      </c>
      <c r="G161" s="66">
        <f t="shared" si="13"/>
        <v>2</v>
      </c>
      <c r="H161" s="66" t="str">
        <f>VLOOKUP(B161,Sheet1!A:C,2,FALSE)</f>
        <v>cen-120</v>
      </c>
      <c r="I161" s="89" t="str">
        <f t="shared" ref="I161:I173" si="15">IF(H161=J161,"","*")</f>
        <v/>
      </c>
      <c r="J161" s="5" t="s">
        <v>3692</v>
      </c>
      <c r="K161" s="5">
        <f>VLOOKUP(J161,label!A:G,3,FALSE)</f>
        <v>4</v>
      </c>
      <c r="L161" s="5" t="s">
        <v>4465</v>
      </c>
      <c r="M161" s="5" t="str">
        <f>VLOOKUP(J161,label!A:G,6,FALSE)</f>
        <v>textItemType</v>
      </c>
      <c r="N161" s="5" t="str">
        <f>VLOOKUP(J161,label!A:G,5,FALSE)</f>
        <v>vatExemptionReasonText</v>
      </c>
    </row>
    <row r="162" spans="1:14" ht="16" customHeight="1">
      <c r="A162" s="5">
        <v>162</v>
      </c>
      <c r="B162" s="33" t="s">
        <v>2220</v>
      </c>
      <c r="C162" s="65" t="s">
        <v>1961</v>
      </c>
      <c r="D162" s="65" t="s">
        <v>1929</v>
      </c>
      <c r="E162" s="65" t="s">
        <v>1924</v>
      </c>
      <c r="F162" s="65" t="s">
        <v>2221</v>
      </c>
      <c r="G162" s="66">
        <f t="shared" si="13"/>
        <v>2</v>
      </c>
      <c r="H162" s="66" t="str">
        <f>VLOOKUP(B162,Sheet1!A:C,2,FALSE)</f>
        <v>cen-121</v>
      </c>
      <c r="I162" s="89" t="str">
        <f t="shared" si="15"/>
        <v/>
      </c>
      <c r="J162" s="5" t="s">
        <v>3693</v>
      </c>
      <c r="K162" s="5">
        <f>VLOOKUP(J162,label!A:G,3,FALSE)</f>
        <v>4</v>
      </c>
      <c r="L162" s="5" t="s">
        <v>4466</v>
      </c>
      <c r="M162" s="5" t="str">
        <f>VLOOKUP(J162,label!A:G,6,FALSE)</f>
        <v>codeItemType</v>
      </c>
      <c r="N162" s="5" t="str">
        <f>VLOOKUP(J162,label!A:G,5,FALSE)</f>
        <v>vatExemptionReasonCode</v>
      </c>
    </row>
    <row r="163" spans="1:14" ht="16" customHeight="1">
      <c r="A163" s="5">
        <v>163</v>
      </c>
      <c r="B163" s="68" t="s">
        <v>2222</v>
      </c>
      <c r="C163" s="65" t="s">
        <v>1916</v>
      </c>
      <c r="D163" s="95" t="s">
        <v>1958</v>
      </c>
      <c r="E163" s="96"/>
      <c r="F163" s="69" t="s">
        <v>2223</v>
      </c>
      <c r="G163" s="66">
        <f t="shared" ref="G163:G194" si="16">LEN(C163)</f>
        <v>1</v>
      </c>
      <c r="H163" s="66" t="str">
        <f>VLOOKUP(B163,Sheet1!A:C,2,FALSE)</f>
        <v>cenG-24</v>
      </c>
      <c r="I163" s="89" t="str">
        <f t="shared" si="15"/>
        <v/>
      </c>
      <c r="J163" s="5" t="s">
        <v>3654</v>
      </c>
      <c r="K163" s="97">
        <f>VLOOKUP(J163,label!A:G,3,FALSE)</f>
        <v>3</v>
      </c>
      <c r="L163" s="5" t="s">
        <v>4518</v>
      </c>
      <c r="M163" s="5" t="str">
        <f>VLOOKUP(J163,label!A:G,6,FALSE)</f>
        <v/>
      </c>
      <c r="N163" s="5" t="str">
        <f>VLOOKUP(J163,label!A:G,5,FALSE)</f>
        <v>additionalSupportingDocuments</v>
      </c>
    </row>
    <row r="164" spans="1:14" ht="16" customHeight="1">
      <c r="A164" s="5">
        <v>164</v>
      </c>
      <c r="B164" s="33" t="s">
        <v>2224</v>
      </c>
      <c r="C164" s="65" t="s">
        <v>1961</v>
      </c>
      <c r="D164" s="65" t="s">
        <v>1917</v>
      </c>
      <c r="E164" s="65" t="s">
        <v>1941</v>
      </c>
      <c r="F164" s="65" t="s">
        <v>2225</v>
      </c>
      <c r="G164" s="66">
        <f t="shared" si="16"/>
        <v>2</v>
      </c>
      <c r="H164" s="66" t="str">
        <f>VLOOKUP(B164,Sheet1!A:C,2,FALSE)</f>
        <v>cen-122</v>
      </c>
      <c r="I164" s="89" t="str">
        <f t="shared" si="15"/>
        <v/>
      </c>
      <c r="J164" s="5" t="s">
        <v>3694</v>
      </c>
      <c r="K164" s="97">
        <f>VLOOKUP(J164,label!A:G,3,FALSE)</f>
        <v>4</v>
      </c>
      <c r="L164" s="5" t="s">
        <v>4519</v>
      </c>
      <c r="M164" s="5" t="str">
        <f>VLOOKUP(J164,label!A:G,6,FALSE)</f>
        <v>documentReferenceItemType</v>
      </c>
      <c r="N164" s="5" t="str">
        <f>VLOOKUP(J164,label!A:G,5,FALSE)</f>
        <v>supportingDocumentReference</v>
      </c>
    </row>
    <row r="165" spans="1:14" ht="16" customHeight="1">
      <c r="A165" s="5">
        <v>165</v>
      </c>
      <c r="B165" s="33" t="s">
        <v>2226</v>
      </c>
      <c r="C165" s="65" t="s">
        <v>1961</v>
      </c>
      <c r="D165" s="65" t="s">
        <v>1929</v>
      </c>
      <c r="E165" s="65" t="s">
        <v>1938</v>
      </c>
      <c r="F165" s="65" t="s">
        <v>2227</v>
      </c>
      <c r="G165" s="66">
        <f t="shared" si="16"/>
        <v>2</v>
      </c>
      <c r="H165" s="66" t="str">
        <f>VLOOKUP(B165,Sheet1!A:C,2,FALSE)</f>
        <v>cen-123</v>
      </c>
      <c r="I165" s="89" t="str">
        <f t="shared" si="15"/>
        <v/>
      </c>
      <c r="J165" s="5" t="s">
        <v>3695</v>
      </c>
      <c r="K165" s="97">
        <f>VLOOKUP(J165,label!A:G,3,FALSE)</f>
        <v>4</v>
      </c>
      <c r="L165" s="5" t="s">
        <v>4520</v>
      </c>
      <c r="M165" s="5" t="str">
        <f>VLOOKUP(J165,label!A:G,6,FALSE)</f>
        <v>textItemType</v>
      </c>
      <c r="N165" s="5" t="str">
        <f>VLOOKUP(J165,label!A:G,5,FALSE)</f>
        <v>supportingDocumentDescription</v>
      </c>
    </row>
    <row r="166" spans="1:14" ht="16" customHeight="1">
      <c r="A166" s="5">
        <v>166</v>
      </c>
      <c r="B166" s="33" t="s">
        <v>2228</v>
      </c>
      <c r="C166" s="65" t="s">
        <v>1961</v>
      </c>
      <c r="D166" s="65" t="s">
        <v>1929</v>
      </c>
      <c r="E166" s="65" t="s">
        <v>1938</v>
      </c>
      <c r="F166" s="65" t="s">
        <v>2229</v>
      </c>
      <c r="G166" s="66">
        <f t="shared" si="16"/>
        <v>2</v>
      </c>
      <c r="H166" s="66" t="str">
        <f>VLOOKUP(B166,Sheet1!A:C,2,FALSE)</f>
        <v>cen-124</v>
      </c>
      <c r="I166" s="89" t="str">
        <f t="shared" si="15"/>
        <v/>
      </c>
      <c r="J166" s="5" t="s">
        <v>3696</v>
      </c>
      <c r="K166" s="97">
        <f>VLOOKUP(J166,label!A:G,3,FALSE)</f>
        <v>4</v>
      </c>
      <c r="L166" s="5" t="s">
        <v>4521</v>
      </c>
      <c r="M166" s="5" t="str">
        <f>VLOOKUP(J166,label!A:G,6,FALSE)</f>
        <v>textItemType</v>
      </c>
      <c r="N166" s="5" t="str">
        <f>VLOOKUP(J166,label!A:G,5,FALSE)</f>
        <v>externalDocumentLocation</v>
      </c>
    </row>
    <row r="167" spans="1:14" ht="16" customHeight="1">
      <c r="A167" s="5">
        <v>167</v>
      </c>
      <c r="B167" s="33" t="s">
        <v>2230</v>
      </c>
      <c r="C167" s="65" t="s">
        <v>1961</v>
      </c>
      <c r="D167" s="65" t="s">
        <v>1929</v>
      </c>
      <c r="E167" s="65" t="s">
        <v>2231</v>
      </c>
      <c r="F167" s="65" t="s">
        <v>2232</v>
      </c>
      <c r="G167" s="66">
        <f t="shared" si="16"/>
        <v>2</v>
      </c>
      <c r="H167" s="66" t="str">
        <f>VLOOKUP(B167,Sheet1!A:C,2,FALSE)</f>
        <v>cen-125</v>
      </c>
      <c r="I167" s="89" t="str">
        <f t="shared" si="15"/>
        <v/>
      </c>
      <c r="J167" s="5" t="s">
        <v>3697</v>
      </c>
      <c r="K167" s="97">
        <f>VLOOKUP(J167,label!A:G,3,FALSE)</f>
        <v>4</v>
      </c>
      <c r="L167" s="5" t="s">
        <v>4522</v>
      </c>
      <c r="M167" s="5" t="str">
        <f>VLOOKUP(J167,label!A:G,6,FALSE)</f>
        <v>binaryobjectItemType</v>
      </c>
      <c r="N167" s="5" t="str">
        <f>VLOOKUP(J167,label!A:G,5,FALSE)</f>
        <v>attachedDocument</v>
      </c>
    </row>
    <row r="168" spans="1:14" ht="16" customHeight="1">
      <c r="A168" s="5">
        <v>168</v>
      </c>
      <c r="B168" s="33" t="s">
        <v>2233</v>
      </c>
      <c r="C168" s="65" t="s">
        <v>1961</v>
      </c>
      <c r="D168" s="65" t="s">
        <v>1917</v>
      </c>
      <c r="E168" s="65"/>
      <c r="F168" s="65" t="s">
        <v>2234</v>
      </c>
      <c r="G168" s="66">
        <f t="shared" si="16"/>
        <v>2</v>
      </c>
      <c r="H168" s="66" t="str">
        <f>VLOOKUP(B168,Sheet1!A:C,2,FALSE)</f>
        <v>cen-125A</v>
      </c>
      <c r="I168" s="89" t="str">
        <f t="shared" si="15"/>
        <v/>
      </c>
      <c r="J168" s="5" t="s">
        <v>3716</v>
      </c>
      <c r="K168" s="97">
        <f>VLOOKUP(J168,label!A:G,3,FALSE)</f>
        <v>4</v>
      </c>
      <c r="L168" s="5" t="s">
        <v>4523</v>
      </c>
      <c r="M168" s="5" t="str">
        <f>VLOOKUP(J168,label!A:G,6,FALSE)</f>
        <v/>
      </c>
      <c r="N168" s="5" t="str">
        <f>VLOOKUP(J168,label!A:G,5,FALSE)</f>
        <v>attachedDocumentMimeCode</v>
      </c>
    </row>
    <row r="169" spans="1:14" ht="16" customHeight="1">
      <c r="A169" s="5">
        <v>169</v>
      </c>
      <c r="B169" s="33" t="s">
        <v>2235</v>
      </c>
      <c r="C169" s="65" t="s">
        <v>1961</v>
      </c>
      <c r="D169" s="65" t="s">
        <v>1917</v>
      </c>
      <c r="E169" s="65"/>
      <c r="F169" s="65" t="s">
        <v>2236</v>
      </c>
      <c r="G169" s="66">
        <f t="shared" si="16"/>
        <v>2</v>
      </c>
      <c r="H169" s="66" t="str">
        <f>VLOOKUP(B169,Sheet1!A:C,2,FALSE)</f>
        <v>cen-125B</v>
      </c>
      <c r="I169" s="89" t="str">
        <f t="shared" si="15"/>
        <v/>
      </c>
      <c r="J169" s="5" t="s">
        <v>3717</v>
      </c>
      <c r="K169" s="97">
        <f>VLOOKUP(J169,label!A:G,3,FALSE)</f>
        <v>4</v>
      </c>
      <c r="L169" s="5" t="s">
        <v>4524</v>
      </c>
      <c r="M169" s="5" t="str">
        <f>VLOOKUP(J169,label!A:G,6,FALSE)</f>
        <v/>
      </c>
      <c r="N169" s="5" t="str">
        <f>VLOOKUP(J169,label!A:G,5,FALSE)</f>
        <v>attachedDocumentFilename</v>
      </c>
    </row>
    <row r="170" spans="1:14" ht="16" customHeight="1">
      <c r="A170" s="5">
        <v>170</v>
      </c>
      <c r="B170" s="68" t="s">
        <v>2237</v>
      </c>
      <c r="C170" s="65" t="s">
        <v>1916</v>
      </c>
      <c r="D170" s="95" t="s">
        <v>2208</v>
      </c>
      <c r="E170" s="96"/>
      <c r="F170" s="69" t="s">
        <v>2238</v>
      </c>
      <c r="G170" s="66">
        <f t="shared" si="16"/>
        <v>1</v>
      </c>
      <c r="H170" s="66" t="str">
        <f>VLOOKUP(B170,Sheet1!A:C,2,FALSE)</f>
        <v>corG-5</v>
      </c>
      <c r="I170" s="89" t="str">
        <f t="shared" si="15"/>
        <v/>
      </c>
      <c r="J170" s="40" t="s">
        <v>818</v>
      </c>
      <c r="K170" s="5">
        <f>VLOOKUP(J170,label!A:G,3,FALSE)</f>
        <v>3</v>
      </c>
      <c r="L170" s="5" t="s">
        <v>4467</v>
      </c>
      <c r="M170" s="5" t="str">
        <f>VLOOKUP(J170,label!A:G,6,FALSE)</f>
        <v>_</v>
      </c>
      <c r="N170" s="5" t="str">
        <f>VLOOKUP(J170,label!A:G,5,FALSE)</f>
        <v>entryDetail</v>
      </c>
    </row>
    <row r="171" spans="1:14" ht="16" customHeight="1">
      <c r="A171" s="5">
        <v>171</v>
      </c>
      <c r="B171" s="67" t="s">
        <v>2239</v>
      </c>
      <c r="C171" s="65" t="s">
        <v>1961</v>
      </c>
      <c r="D171" s="65" t="s">
        <v>1917</v>
      </c>
      <c r="E171" s="65" t="s">
        <v>1918</v>
      </c>
      <c r="F171" s="65" t="s">
        <v>2240</v>
      </c>
      <c r="G171" s="66">
        <f t="shared" si="16"/>
        <v>2</v>
      </c>
      <c r="H171" s="66" t="str">
        <f>VLOOKUP(B171,Sheet1!A:C,2,FALSE)</f>
        <v>cor-22</v>
      </c>
      <c r="I171" s="89" t="str">
        <f t="shared" si="15"/>
        <v/>
      </c>
      <c r="J171" s="40" t="s">
        <v>3522</v>
      </c>
      <c r="K171" s="5">
        <f>VLOOKUP(J171,label!A:G,3,FALSE)</f>
        <v>4</v>
      </c>
      <c r="L171" s="5" t="s">
        <v>4469</v>
      </c>
      <c r="M171" s="5" t="str">
        <f>VLOOKUP(J171,label!A:G,6,FALSE)</f>
        <v>counterItemType</v>
      </c>
      <c r="N171" s="5" t="str">
        <f>VLOOKUP(J171,label!A:G,5,FALSE)</f>
        <v>lineNumberCounter</v>
      </c>
    </row>
    <row r="172" spans="1:14" ht="16" customHeight="1">
      <c r="A172" s="5">
        <v>172</v>
      </c>
      <c r="B172" s="33" t="s">
        <v>2241</v>
      </c>
      <c r="C172" s="65" t="s">
        <v>1961</v>
      </c>
      <c r="D172" s="65" t="s">
        <v>1929</v>
      </c>
      <c r="E172" s="65" t="s">
        <v>1938</v>
      </c>
      <c r="F172" s="65" t="s">
        <v>2242</v>
      </c>
      <c r="G172" s="66">
        <f t="shared" si="16"/>
        <v>2</v>
      </c>
      <c r="H172" s="66" t="str">
        <f>VLOOKUP(B172,Sheet1!A:C,2,FALSE)</f>
        <v>cor-85</v>
      </c>
      <c r="I172" s="89" t="str">
        <f t="shared" si="15"/>
        <v/>
      </c>
      <c r="J172" s="66" t="s">
        <v>1411</v>
      </c>
      <c r="K172" s="5">
        <f>VLOOKUP(J172,label!A:G,3,FALSE)</f>
        <v>4</v>
      </c>
      <c r="L172" s="5" t="s">
        <v>4484</v>
      </c>
      <c r="M172" s="5" t="str">
        <f>VLOOKUP(J172,label!A:G,6,FALSE)</f>
        <v>detailCommentItemType</v>
      </c>
      <c r="N172" s="5" t="str">
        <f>VLOOKUP(J172,label!A:G,5,FALSE)</f>
        <v>detailComment</v>
      </c>
    </row>
    <row r="173" spans="1:14" ht="16" customHeight="1">
      <c r="A173" s="5">
        <v>173</v>
      </c>
      <c r="B173" s="33" t="s">
        <v>2243</v>
      </c>
      <c r="C173" s="65" t="s">
        <v>1961</v>
      </c>
      <c r="D173" s="65" t="s">
        <v>1929</v>
      </c>
      <c r="E173" s="65" t="s">
        <v>1918</v>
      </c>
      <c r="F173" s="65" t="s">
        <v>2244</v>
      </c>
      <c r="G173" s="66">
        <f t="shared" si="16"/>
        <v>2</v>
      </c>
      <c r="H173" s="66" t="str">
        <f>VLOOKUP(B173,Sheet1!A:C,2,FALSE)</f>
        <v>cor-21</v>
      </c>
      <c r="I173" s="89" t="str">
        <f t="shared" si="15"/>
        <v/>
      </c>
      <c r="J173" s="40" t="s">
        <v>3523</v>
      </c>
      <c r="K173" s="5">
        <f>VLOOKUP(J173,label!A:G,3,FALSE)</f>
        <v>4</v>
      </c>
      <c r="L173" s="5" t="s">
        <v>4468</v>
      </c>
      <c r="M173" s="5" t="str">
        <f>VLOOKUP(J173,label!A:G,6,FALSE)</f>
        <v>lineNumberItemType</v>
      </c>
      <c r="N173" s="5" t="str">
        <f>VLOOKUP(J173,label!A:G,5,FALSE)</f>
        <v>lineNumber</v>
      </c>
    </row>
    <row r="174" spans="1:14" ht="16" customHeight="1">
      <c r="A174" s="5">
        <v>174</v>
      </c>
      <c r="B174" s="33" t="s">
        <v>2245</v>
      </c>
      <c r="C174" s="65" t="s">
        <v>1961</v>
      </c>
      <c r="D174" s="65" t="s">
        <v>1929</v>
      </c>
      <c r="E174" s="99"/>
      <c r="F174" s="65" t="s">
        <v>1952</v>
      </c>
      <c r="G174" s="66">
        <f t="shared" si="16"/>
        <v>2</v>
      </c>
      <c r="H174" s="66"/>
      <c r="I174" s="89"/>
      <c r="N174" s="5" t="e">
        <f>VLOOKUP(J174,label!A:G,5,FALSE)</f>
        <v>#N/A</v>
      </c>
    </row>
    <row r="175" spans="1:14" ht="16" customHeight="1">
      <c r="A175" s="5">
        <v>175</v>
      </c>
      <c r="B175" s="33" t="s">
        <v>2246</v>
      </c>
      <c r="C175" s="65" t="s">
        <v>1961</v>
      </c>
      <c r="D175" s="65" t="s">
        <v>1917</v>
      </c>
      <c r="E175" s="65" t="s">
        <v>2247</v>
      </c>
      <c r="F175" s="65" t="s">
        <v>2248</v>
      </c>
      <c r="G175" s="66">
        <f t="shared" si="16"/>
        <v>2</v>
      </c>
      <c r="H175" s="66" t="str">
        <f>"cen-"&amp;MID(B175,4,LEN(B175)-3)</f>
        <v>cen-129</v>
      </c>
      <c r="I175" s="89" t="s">
        <v>1426</v>
      </c>
      <c r="J175" s="66" t="s">
        <v>1426</v>
      </c>
      <c r="K175" s="5">
        <f>VLOOKUP(J175,label!A:G,3,FALSE)</f>
        <v>5</v>
      </c>
      <c r="L175" s="5" t="s">
        <v>4492</v>
      </c>
      <c r="M175" s="5" t="str">
        <f>VLOOKUP(J175,label!A:G,6,FALSE)</f>
        <v>measurableQuantityItemType</v>
      </c>
      <c r="N175" s="5" t="str">
        <f>VLOOKUP(J175,label!A:G,5,FALSE)</f>
        <v>measurableQuantity</v>
      </c>
    </row>
    <row r="176" spans="1:14" ht="16" customHeight="1">
      <c r="A176" s="5">
        <v>176</v>
      </c>
      <c r="B176" s="33" t="s">
        <v>2249</v>
      </c>
      <c r="C176" s="65" t="s">
        <v>1961</v>
      </c>
      <c r="D176" s="65" t="s">
        <v>1917</v>
      </c>
      <c r="E176" s="65" t="s">
        <v>1924</v>
      </c>
      <c r="F176" s="65" t="s">
        <v>2250</v>
      </c>
      <c r="G176" s="66">
        <f t="shared" si="16"/>
        <v>2</v>
      </c>
      <c r="H176" s="66" t="str">
        <f>"cen-"&amp;MID(B176,4,LEN(B176)-3)</f>
        <v>cen-130</v>
      </c>
      <c r="I176" s="89" t="s">
        <v>1428</v>
      </c>
      <c r="J176" s="66" t="s">
        <v>1428</v>
      </c>
      <c r="K176" s="5">
        <f>VLOOKUP(J176,label!A:G,3,FALSE)</f>
        <v>5</v>
      </c>
      <c r="L176" s="5" t="s">
        <v>4497</v>
      </c>
      <c r="M176" s="5" t="str">
        <f>VLOOKUP(J176,label!A:G,6,FALSE)</f>
        <v>measurableUnitOfMeasureItemType</v>
      </c>
      <c r="N176" s="5" t="str">
        <f>VLOOKUP(J176,label!A:G,5,FALSE)</f>
        <v>measurableUnitOfMeasure</v>
      </c>
    </row>
    <row r="177" spans="1:14" ht="16" customHeight="1">
      <c r="A177" s="5">
        <v>177</v>
      </c>
      <c r="B177" s="33" t="s">
        <v>2251</v>
      </c>
      <c r="C177" s="65" t="s">
        <v>1961</v>
      </c>
      <c r="D177" s="65" t="s">
        <v>1917</v>
      </c>
      <c r="E177" s="65" t="s">
        <v>1699</v>
      </c>
      <c r="F177" s="65" t="s">
        <v>2252</v>
      </c>
      <c r="G177" s="66">
        <f t="shared" si="16"/>
        <v>2</v>
      </c>
      <c r="H177" s="66" t="str">
        <f>"cen-"&amp;MID(B177,4,LEN(B177)-3)</f>
        <v>cen-131</v>
      </c>
      <c r="I177" s="89" t="s">
        <v>1304</v>
      </c>
      <c r="J177" s="66" t="s">
        <v>1304</v>
      </c>
      <c r="K177" s="90">
        <f>VLOOKUP(J177,label!A:G,3,FALSE)</f>
        <v>4</v>
      </c>
      <c r="L177" s="5" t="s">
        <v>4533</v>
      </c>
      <c r="M177" s="5" t="str">
        <f>VLOOKUP(J177,label!A:G,6,FALSE)</f>
        <v>gl-gen:amountItemType</v>
      </c>
      <c r="N177" s="5" t="str">
        <f>VLOOKUP(J177,label!A:G,5,FALSE)</f>
        <v>amount</v>
      </c>
    </row>
    <row r="178" spans="1:14" ht="16" customHeight="1">
      <c r="A178" s="5">
        <v>178</v>
      </c>
      <c r="B178" s="33" t="s">
        <v>2253</v>
      </c>
      <c r="C178" s="65" t="s">
        <v>1961</v>
      </c>
      <c r="D178" s="65" t="s">
        <v>1929</v>
      </c>
      <c r="E178" s="65" t="s">
        <v>1941</v>
      </c>
      <c r="F178" s="65" t="s">
        <v>2254</v>
      </c>
      <c r="G178" s="66">
        <f t="shared" si="16"/>
        <v>2</v>
      </c>
      <c r="H178" s="66" t="str">
        <f>"cen-"&amp;MID(B178,4,LEN(B178)-3)</f>
        <v>cen-132</v>
      </c>
      <c r="I178" s="89" t="s">
        <v>1496</v>
      </c>
      <c r="J178" s="66" t="s">
        <v>1496</v>
      </c>
      <c r="K178" s="90">
        <f>VLOOKUP(J178,label!A:G,3,FALSE)</f>
        <v>5</v>
      </c>
      <c r="L178" s="5" t="s">
        <v>4514</v>
      </c>
      <c r="M178" s="5" t="str">
        <f>VLOOKUP(J178,label!A:G,6,FALSE)</f>
        <v>originatingDocumentNumberItemType</v>
      </c>
      <c r="N178" s="5" t="str">
        <f>VLOOKUP(J178,label!A:G,5,FALSE)</f>
        <v>originatingDocumentNumber</v>
      </c>
    </row>
    <row r="179" spans="1:14" ht="16" customHeight="1">
      <c r="A179" s="5">
        <v>179</v>
      </c>
      <c r="B179" s="33" t="s">
        <v>2255</v>
      </c>
      <c r="C179" s="65" t="s">
        <v>1961</v>
      </c>
      <c r="D179" s="65" t="s">
        <v>1929</v>
      </c>
      <c r="E179" s="65" t="s">
        <v>1938</v>
      </c>
      <c r="F179" s="65" t="s">
        <v>2256</v>
      </c>
      <c r="G179" s="66">
        <f t="shared" si="16"/>
        <v>2</v>
      </c>
      <c r="H179" s="66" t="str">
        <f>"cen-"&amp;MID(B179,4,LEN(B179)-3)</f>
        <v>cen-133</v>
      </c>
      <c r="I179" s="89" t="s">
        <v>1495</v>
      </c>
      <c r="J179" s="66" t="s">
        <v>1495</v>
      </c>
      <c r="K179" s="90">
        <f>VLOOKUP(J179,label!A:G,3,FALSE)</f>
        <v>5</v>
      </c>
      <c r="L179" s="5" t="s">
        <v>4513</v>
      </c>
      <c r="M179" s="5" t="str">
        <f>VLOOKUP(J179,label!A:G,6,FALSE)</f>
        <v>gl-gen:documentTypeItemType</v>
      </c>
      <c r="N179" s="5" t="str">
        <f>VLOOKUP(J179,label!A:G,5,FALSE)</f>
        <v>originatingDocumentType</v>
      </c>
    </row>
    <row r="180" spans="1:14" ht="16" customHeight="1">
      <c r="A180" s="5">
        <v>180</v>
      </c>
      <c r="B180" s="68" t="s">
        <v>2257</v>
      </c>
      <c r="C180" s="65" t="s">
        <v>1961</v>
      </c>
      <c r="D180" s="65" t="s">
        <v>1929</v>
      </c>
      <c r="E180" s="96"/>
      <c r="F180" s="69" t="s">
        <v>2258</v>
      </c>
      <c r="G180" s="66">
        <f t="shared" si="16"/>
        <v>2</v>
      </c>
      <c r="H180" s="66" t="str">
        <f>VLOOKUP(B180,Sheet1!A:C,2,FALSE)</f>
        <v>cenG-26</v>
      </c>
      <c r="I180" s="89" t="str">
        <f>IF(H180=J180,"","*")</f>
        <v/>
      </c>
      <c r="J180" s="5" t="s">
        <v>3655</v>
      </c>
      <c r="K180" s="97">
        <f>VLOOKUP(J180,label!A:G,3,FALSE)</f>
        <v>5</v>
      </c>
      <c r="L180" s="5" t="s">
        <v>4471</v>
      </c>
      <c r="M180" s="5" t="str">
        <f>VLOOKUP(J180,label!A:G,6,FALSE)</f>
        <v/>
      </c>
      <c r="N180" s="5" t="str">
        <f>VLOOKUP(J180,label!A:G,5,FALSE)</f>
        <v>invoiceLinePeriod</v>
      </c>
    </row>
    <row r="181" spans="1:14" ht="16" customHeight="1">
      <c r="A181" s="5">
        <v>181</v>
      </c>
      <c r="B181" s="33" t="s">
        <v>2259</v>
      </c>
      <c r="C181" s="65" t="s">
        <v>2000</v>
      </c>
      <c r="D181" s="65" t="s">
        <v>1929</v>
      </c>
      <c r="E181" s="65" t="s">
        <v>1921</v>
      </c>
      <c r="F181" s="65" t="s">
        <v>2260</v>
      </c>
      <c r="G181" s="66">
        <f t="shared" si="16"/>
        <v>3</v>
      </c>
      <c r="H181" s="66" t="str">
        <f>VLOOKUP(B181,Sheet1!A:C,2,FALSE)</f>
        <v>bus-148</v>
      </c>
      <c r="I181" s="89" t="str">
        <f>IF(H181=J181,"","*")</f>
        <v/>
      </c>
      <c r="J181" s="5" t="s">
        <v>3511</v>
      </c>
      <c r="K181" s="97">
        <f>VLOOKUP(J181,label!A:G,3,FALSE)</f>
        <v>5</v>
      </c>
      <c r="L181" s="5" t="s">
        <v>4542</v>
      </c>
      <c r="M181" s="5" t="str">
        <f>VLOOKUP(J181,label!A:G,6,FALSE)</f>
        <v>measurableStartDateTimeItemType</v>
      </c>
      <c r="N181" s="5" t="str">
        <f>VLOOKUP(J181,label!A:G,5,FALSE)</f>
        <v>measurableStartDateTime</v>
      </c>
    </row>
    <row r="182" spans="1:14" ht="16" customHeight="1">
      <c r="A182" s="5">
        <v>182</v>
      </c>
      <c r="B182" s="33" t="s">
        <v>2261</v>
      </c>
      <c r="C182" s="65" t="s">
        <v>2000</v>
      </c>
      <c r="D182" s="65" t="s">
        <v>1929</v>
      </c>
      <c r="E182" s="65" t="s">
        <v>1921</v>
      </c>
      <c r="F182" s="65" t="s">
        <v>2262</v>
      </c>
      <c r="G182" s="66">
        <f t="shared" si="16"/>
        <v>3</v>
      </c>
      <c r="H182" s="66" t="str">
        <f>VLOOKUP(B182,Sheet1!A:C,2,FALSE)</f>
        <v>bus-149</v>
      </c>
      <c r="I182" s="89" t="str">
        <f>IF(H182=J182,"","*")</f>
        <v/>
      </c>
      <c r="J182" s="66" t="s">
        <v>3512</v>
      </c>
      <c r="K182" s="97">
        <f>VLOOKUP(J182,label!A:G,3,FALSE)</f>
        <v>5</v>
      </c>
      <c r="L182" s="5" t="s">
        <v>4543</v>
      </c>
      <c r="M182" s="5" t="str">
        <f>VLOOKUP(J182,label!A:G,6,FALSE)</f>
        <v>measurableEndDateTimeItemType</v>
      </c>
      <c r="N182" s="5" t="str">
        <f>VLOOKUP(J182,label!A:G,5,FALSE)</f>
        <v>measurableEndDateTime</v>
      </c>
    </row>
    <row r="183" spans="1:14" ht="16" customHeight="1">
      <c r="A183" s="5">
        <v>183</v>
      </c>
      <c r="B183" s="68" t="s">
        <v>2263</v>
      </c>
      <c r="C183" s="65" t="s">
        <v>1961</v>
      </c>
      <c r="D183" s="95" t="s">
        <v>1958</v>
      </c>
      <c r="E183" s="96"/>
      <c r="F183" s="69" t="s">
        <v>2264</v>
      </c>
      <c r="G183" s="66">
        <f t="shared" si="16"/>
        <v>2</v>
      </c>
      <c r="H183" s="66" t="str">
        <f>VLOOKUP(B183,Sheet1!A:C,2,FALSE)</f>
        <v>cenG-27</v>
      </c>
      <c r="I183" s="89" t="str">
        <f>IF(H183=J183,"","*")</f>
        <v/>
      </c>
      <c r="J183" s="5" t="s">
        <v>3656</v>
      </c>
      <c r="K183" s="5">
        <f>VLOOKUP(J183,label!A:G,3,FALSE)</f>
        <v>5</v>
      </c>
      <c r="L183" s="5" t="s">
        <v>4472</v>
      </c>
      <c r="M183" s="5" t="str">
        <f>VLOOKUP(J183,label!A:G,6,FALSE)</f>
        <v/>
      </c>
      <c r="N183" s="5" t="str">
        <f>VLOOKUP(J183,label!A:G,5,FALSE)</f>
        <v>invoiceLineAllowances</v>
      </c>
    </row>
    <row r="184" spans="1:14" ht="16" customHeight="1">
      <c r="A184" s="5">
        <v>184</v>
      </c>
      <c r="B184" s="33" t="s">
        <v>2265</v>
      </c>
      <c r="C184" s="65" t="s">
        <v>2000</v>
      </c>
      <c r="D184" s="65" t="s">
        <v>1917</v>
      </c>
      <c r="E184" s="65" t="s">
        <v>1699</v>
      </c>
      <c r="F184" s="65" t="s">
        <v>2266</v>
      </c>
      <c r="G184" s="66">
        <f t="shared" si="16"/>
        <v>3</v>
      </c>
      <c r="H184" s="66" t="str">
        <f>"cen-"&amp;MID(B184,4,LEN(B184)-3)</f>
        <v>cen-136</v>
      </c>
      <c r="I184" s="36" t="s">
        <v>3513</v>
      </c>
      <c r="J184" s="5" t="s">
        <v>3513</v>
      </c>
      <c r="K184" s="90">
        <f>VLOOKUP(J184,label!A:G,3,FALSE)</f>
        <v>4</v>
      </c>
      <c r="L184" s="5" t="s">
        <v>4533</v>
      </c>
      <c r="M184" s="5" t="str">
        <f>VLOOKUP(J184,label!A:G,6,FALSE)</f>
        <v>gl-gen:amountItemType</v>
      </c>
      <c r="N184" s="5" t="str">
        <f>VLOOKUP(J184,label!A:G,5,FALSE)</f>
        <v>amount</v>
      </c>
    </row>
    <row r="185" spans="1:14" ht="16" customHeight="1">
      <c r="A185" s="5">
        <v>185</v>
      </c>
      <c r="B185" s="33" t="s">
        <v>2267</v>
      </c>
      <c r="C185" s="65" t="s">
        <v>2000</v>
      </c>
      <c r="D185" s="65" t="s">
        <v>1929</v>
      </c>
      <c r="E185" s="65" t="s">
        <v>1699</v>
      </c>
      <c r="F185" s="65" t="s">
        <v>2268</v>
      </c>
      <c r="G185" s="66">
        <f t="shared" si="16"/>
        <v>3</v>
      </c>
      <c r="H185" s="66" t="str">
        <f>VLOOKUP(B185,Sheet1!A:C,2,FALSE)</f>
        <v>cen-137</v>
      </c>
      <c r="I185" s="89" t="str">
        <f>IF(H185=J185,"","*")</f>
        <v/>
      </c>
      <c r="J185" s="5" t="s">
        <v>3702</v>
      </c>
      <c r="K185" s="5">
        <f>VLOOKUP(J185,label!A:G,3,FALSE)</f>
        <v>6</v>
      </c>
      <c r="L185" s="5" t="s">
        <v>4473</v>
      </c>
      <c r="M185" s="5" t="str">
        <f>VLOOKUP(J185,label!A:G,6,FALSE)</f>
        <v>amountItemType</v>
      </c>
      <c r="N185" s="5" t="str">
        <f>VLOOKUP(J185,label!A:G,5,FALSE)</f>
        <v>invoiceLineAllowanceBaseAmount</v>
      </c>
    </row>
    <row r="186" spans="1:14" ht="16" customHeight="1">
      <c r="A186" s="5">
        <v>186</v>
      </c>
      <c r="B186" s="33" t="s">
        <v>2269</v>
      </c>
      <c r="C186" s="65" t="s">
        <v>2000</v>
      </c>
      <c r="D186" s="65" t="s">
        <v>1929</v>
      </c>
      <c r="E186" s="65" t="s">
        <v>2160</v>
      </c>
      <c r="F186" s="65" t="s">
        <v>2270</v>
      </c>
      <c r="G186" s="66">
        <f t="shared" si="16"/>
        <v>3</v>
      </c>
      <c r="H186" s="66" t="str">
        <f>VLOOKUP(B186,Sheet1!A:C,2,FALSE)</f>
        <v>cen-138</v>
      </c>
      <c r="I186" s="89" t="str">
        <f>IF(H186=J186,"","*")</f>
        <v/>
      </c>
      <c r="J186" s="5" t="s">
        <v>3703</v>
      </c>
      <c r="K186" s="5">
        <f>VLOOKUP(J186,label!A:G,3,FALSE)</f>
        <v>6</v>
      </c>
      <c r="L186" s="5" t="s">
        <v>4474</v>
      </c>
      <c r="M186" s="5" t="str">
        <f>VLOOKUP(J186,label!A:G,6,FALSE)</f>
        <v>percentageItemType</v>
      </c>
      <c r="N186" s="5" t="str">
        <f>VLOOKUP(J186,label!A:G,5,FALSE)</f>
        <v>invoiceLineAllowancePercentage</v>
      </c>
    </row>
    <row r="187" spans="1:14" ht="16" customHeight="1">
      <c r="A187" s="5">
        <v>187</v>
      </c>
      <c r="B187" s="33" t="s">
        <v>2271</v>
      </c>
      <c r="C187" s="65" t="s">
        <v>2000</v>
      </c>
      <c r="D187" s="65" t="s">
        <v>1929</v>
      </c>
      <c r="E187" s="65" t="s">
        <v>1938</v>
      </c>
      <c r="F187" s="65" t="s">
        <v>2272</v>
      </c>
      <c r="G187" s="66">
        <f t="shared" si="16"/>
        <v>3</v>
      </c>
      <c r="H187" s="66" t="str">
        <f>VLOOKUP(B187,Sheet1!A:C,2,FALSE)</f>
        <v>cen-139</v>
      </c>
      <c r="I187" s="89" t="str">
        <f>IF(H187=J187,"","*")</f>
        <v/>
      </c>
      <c r="J187" s="5" t="s">
        <v>3704</v>
      </c>
      <c r="K187" s="5">
        <f>VLOOKUP(J187,label!A:G,3,FALSE)</f>
        <v>6</v>
      </c>
      <c r="L187" s="5" t="s">
        <v>4475</v>
      </c>
      <c r="M187" s="5" t="str">
        <f>VLOOKUP(J187,label!A:G,6,FALSE)</f>
        <v>textItemType</v>
      </c>
      <c r="N187" s="5" t="str">
        <f>VLOOKUP(J187,label!A:G,5,FALSE)</f>
        <v>invoiceLineAllowanceReason</v>
      </c>
    </row>
    <row r="188" spans="1:14" ht="16" customHeight="1">
      <c r="A188" s="5">
        <v>188</v>
      </c>
      <c r="B188" s="33" t="s">
        <v>2273</v>
      </c>
      <c r="C188" s="65" t="s">
        <v>2000</v>
      </c>
      <c r="D188" s="65" t="s">
        <v>1929</v>
      </c>
      <c r="E188" s="65" t="s">
        <v>1924</v>
      </c>
      <c r="F188" s="65" t="s">
        <v>2274</v>
      </c>
      <c r="G188" s="66">
        <f t="shared" si="16"/>
        <v>3</v>
      </c>
      <c r="H188" s="66" t="str">
        <f>VLOOKUP(B188,Sheet1!A:C,2,FALSE)</f>
        <v>cen-140</v>
      </c>
      <c r="I188" s="89" t="str">
        <f>IF(H188=J188,"","*")</f>
        <v/>
      </c>
      <c r="J188" s="5" t="s">
        <v>3705</v>
      </c>
      <c r="K188" s="5">
        <f>VLOOKUP(J188,label!A:G,3,FALSE)</f>
        <v>6</v>
      </c>
      <c r="L188" s="5" t="s">
        <v>4476</v>
      </c>
      <c r="M188" s="5" t="str">
        <f>VLOOKUP(J188,label!A:G,6,FALSE)</f>
        <v>codeItemType</v>
      </c>
      <c r="N188" s="5" t="str">
        <f>VLOOKUP(J188,label!A:G,5,FALSE)</f>
        <v>invoiceLineAllowanceReasonCode</v>
      </c>
    </row>
    <row r="189" spans="1:14" ht="16" customHeight="1">
      <c r="A189" s="5">
        <v>189</v>
      </c>
      <c r="B189" s="68" t="s">
        <v>2275</v>
      </c>
      <c r="C189" s="65" t="s">
        <v>1961</v>
      </c>
      <c r="D189" s="95" t="s">
        <v>1958</v>
      </c>
      <c r="E189" s="96"/>
      <c r="F189" s="69" t="s">
        <v>2276</v>
      </c>
      <c r="G189" s="66">
        <f t="shared" si="16"/>
        <v>2</v>
      </c>
      <c r="H189" s="66" t="str">
        <f>VLOOKUP(B189,Sheet1!A:C,2,FALSE)</f>
        <v>cenG-28</v>
      </c>
      <c r="I189" s="89" t="str">
        <f>IF(H189=J189,"","*")</f>
        <v/>
      </c>
      <c r="J189" s="5" t="s">
        <v>3657</v>
      </c>
      <c r="K189" s="5">
        <f>VLOOKUP(J189,label!A:G,3,FALSE)</f>
        <v>5</v>
      </c>
      <c r="L189" s="5" t="s">
        <v>4477</v>
      </c>
      <c r="M189" s="5" t="str">
        <f>VLOOKUP(J189,label!A:G,6,FALSE)</f>
        <v/>
      </c>
      <c r="N189" s="5" t="str">
        <f>VLOOKUP(J189,label!A:G,5,FALSE)</f>
        <v>invoiceLineCharges</v>
      </c>
    </row>
    <row r="190" spans="1:14" ht="16" customHeight="1">
      <c r="A190" s="5">
        <v>190</v>
      </c>
      <c r="B190" s="33" t="s">
        <v>2277</v>
      </c>
      <c r="C190" s="65" t="s">
        <v>2000</v>
      </c>
      <c r="D190" s="65" t="s">
        <v>1917</v>
      </c>
      <c r="E190" s="65" t="s">
        <v>1699</v>
      </c>
      <c r="F190" s="65" t="s">
        <v>2278</v>
      </c>
      <c r="G190" s="66">
        <f t="shared" si="16"/>
        <v>3</v>
      </c>
      <c r="H190" s="66" t="str">
        <f>"cen-"&amp;MID(B190,4,LEN(B190)-3)</f>
        <v>cen-141</v>
      </c>
      <c r="I190" s="36" t="s">
        <v>3513</v>
      </c>
      <c r="J190" s="5" t="s">
        <v>3513</v>
      </c>
      <c r="K190" s="90">
        <f>VLOOKUP(J190,label!A:G,3,FALSE)</f>
        <v>4</v>
      </c>
      <c r="L190" s="5" t="s">
        <v>4533</v>
      </c>
      <c r="M190" s="5" t="str">
        <f>VLOOKUP(J190,label!A:G,6,FALSE)</f>
        <v>gl-gen:amountItemType</v>
      </c>
      <c r="N190" s="5" t="str">
        <f>VLOOKUP(J190,label!A:G,5,FALSE)</f>
        <v>amount</v>
      </c>
    </row>
    <row r="191" spans="1:14" ht="16" customHeight="1">
      <c r="A191" s="5">
        <v>191</v>
      </c>
      <c r="B191" s="33" t="s">
        <v>2279</v>
      </c>
      <c r="C191" s="65" t="s">
        <v>2000</v>
      </c>
      <c r="D191" s="65" t="s">
        <v>1929</v>
      </c>
      <c r="E191" s="65" t="s">
        <v>1699</v>
      </c>
      <c r="F191" s="65" t="s">
        <v>2280</v>
      </c>
      <c r="G191" s="66">
        <f t="shared" si="16"/>
        <v>3</v>
      </c>
      <c r="H191" s="66" t="str">
        <f>VLOOKUP(B191,Sheet1!A:C,2,FALSE)</f>
        <v>cen-142</v>
      </c>
      <c r="I191" s="89" t="str">
        <f>IF(H191=J191,"","*")</f>
        <v/>
      </c>
      <c r="J191" s="5" t="s">
        <v>3706</v>
      </c>
      <c r="K191" s="5">
        <f>VLOOKUP(J191,label!A:G,3,FALSE)</f>
        <v>6</v>
      </c>
      <c r="L191" s="5" t="s">
        <v>4478</v>
      </c>
      <c r="M191" s="5" t="str">
        <f>VLOOKUP(J191,label!A:G,6,FALSE)</f>
        <v>amountItemType</v>
      </c>
      <c r="N191" s="5" t="str">
        <f>VLOOKUP(J191,label!A:G,5,FALSE)</f>
        <v>invoiceLineChargeBaseAmount</v>
      </c>
    </row>
    <row r="192" spans="1:14" ht="16" customHeight="1">
      <c r="A192" s="5">
        <v>192</v>
      </c>
      <c r="B192" s="33" t="s">
        <v>2281</v>
      </c>
      <c r="C192" s="65" t="s">
        <v>2000</v>
      </c>
      <c r="D192" s="65" t="s">
        <v>1929</v>
      </c>
      <c r="E192" s="65" t="s">
        <v>2160</v>
      </c>
      <c r="F192" s="65" t="s">
        <v>2282</v>
      </c>
      <c r="G192" s="66">
        <f t="shared" si="16"/>
        <v>3</v>
      </c>
      <c r="H192" s="66" t="str">
        <f>VLOOKUP(B192,Sheet1!A:C,2,FALSE)</f>
        <v>cen-143</v>
      </c>
      <c r="I192" s="89" t="str">
        <f>IF(H192=J192,"","*")</f>
        <v/>
      </c>
      <c r="J192" s="5" t="s">
        <v>3707</v>
      </c>
      <c r="K192" s="5">
        <f>VLOOKUP(J192,label!A:G,3,FALSE)</f>
        <v>6</v>
      </c>
      <c r="L192" s="5" t="s">
        <v>4479</v>
      </c>
      <c r="M192" s="5" t="str">
        <f>VLOOKUP(J192,label!A:G,6,FALSE)</f>
        <v>percentageItemType</v>
      </c>
      <c r="N192" s="5" t="str">
        <f>VLOOKUP(J192,label!A:G,5,FALSE)</f>
        <v>invoiceLineChargePercentage</v>
      </c>
    </row>
    <row r="193" spans="1:14" ht="16" customHeight="1">
      <c r="A193" s="5">
        <v>193</v>
      </c>
      <c r="B193" s="33" t="s">
        <v>2283</v>
      </c>
      <c r="C193" s="65" t="s">
        <v>2000</v>
      </c>
      <c r="D193" s="65" t="s">
        <v>1929</v>
      </c>
      <c r="E193" s="65" t="s">
        <v>1938</v>
      </c>
      <c r="F193" s="65" t="s">
        <v>2284</v>
      </c>
      <c r="G193" s="66">
        <f t="shared" si="16"/>
        <v>3</v>
      </c>
      <c r="H193" s="66" t="str">
        <f>VLOOKUP(B193,Sheet1!A:C,2,FALSE)</f>
        <v>cen-144</v>
      </c>
      <c r="I193" s="89" t="str">
        <f>IF(H193=J193,"","*")</f>
        <v/>
      </c>
      <c r="J193" s="5" t="s">
        <v>3708</v>
      </c>
      <c r="K193" s="5">
        <f>VLOOKUP(J193,label!A:G,3,FALSE)</f>
        <v>6</v>
      </c>
      <c r="L193" s="5" t="s">
        <v>4480</v>
      </c>
      <c r="M193" s="5" t="str">
        <f>VLOOKUP(J193,label!A:G,6,FALSE)</f>
        <v>textItemType</v>
      </c>
      <c r="N193" s="5" t="str">
        <f>VLOOKUP(J193,label!A:G,5,FALSE)</f>
        <v>invoiceLineChargeReason</v>
      </c>
    </row>
    <row r="194" spans="1:14" ht="16" customHeight="1">
      <c r="A194" s="5">
        <v>194</v>
      </c>
      <c r="B194" s="33" t="s">
        <v>2285</v>
      </c>
      <c r="C194" s="65" t="s">
        <v>2000</v>
      </c>
      <c r="D194" s="65" t="s">
        <v>1929</v>
      </c>
      <c r="E194" s="65" t="s">
        <v>1924</v>
      </c>
      <c r="F194" s="65" t="s">
        <v>2286</v>
      </c>
      <c r="G194" s="66">
        <f t="shared" si="16"/>
        <v>3</v>
      </c>
      <c r="H194" s="66" t="str">
        <f>VLOOKUP(B194,Sheet1!A:C,2,FALSE)</f>
        <v>cen-145</v>
      </c>
      <c r="I194" s="89" t="str">
        <f>IF(H194=J194,"","*")</f>
        <v/>
      </c>
      <c r="J194" s="5" t="s">
        <v>3709</v>
      </c>
      <c r="K194" s="5">
        <f>VLOOKUP(J194,label!A:G,3,FALSE)</f>
        <v>6</v>
      </c>
      <c r="L194" s="5" t="s">
        <v>4481</v>
      </c>
      <c r="M194" s="5" t="str">
        <f>VLOOKUP(J194,label!A:G,6,FALSE)</f>
        <v>codeItemType</v>
      </c>
      <c r="N194" s="5" t="str">
        <f>VLOOKUP(J194,label!A:G,5,FALSE)</f>
        <v>invoiceLineChargeReasonCode</v>
      </c>
    </row>
    <row r="195" spans="1:14" ht="16" customHeight="1">
      <c r="A195" s="5">
        <v>195</v>
      </c>
      <c r="B195" s="68" t="s">
        <v>2287</v>
      </c>
      <c r="C195" s="65" t="s">
        <v>1961</v>
      </c>
      <c r="D195" s="65" t="s">
        <v>1917</v>
      </c>
      <c r="E195" s="96"/>
      <c r="F195" s="69" t="s">
        <v>2288</v>
      </c>
      <c r="G195" s="66">
        <f t="shared" ref="G195:G217" si="17">LEN(C195)</f>
        <v>2</v>
      </c>
      <c r="H195" s="66" t="str">
        <f>"cenG-"&amp;MID(B195,4,LEN(B195)-3)</f>
        <v>cenG-29</v>
      </c>
      <c r="I195" s="93" t="s">
        <v>834</v>
      </c>
      <c r="J195" s="40" t="s">
        <v>834</v>
      </c>
      <c r="K195" s="97">
        <f>VLOOKUP(J195,label!A:G,3,FALSE)</f>
        <v>4</v>
      </c>
      <c r="L195" s="5" t="s">
        <v>4488</v>
      </c>
      <c r="M195" s="5" t="str">
        <f>VLOOKUP(J195,label!A:G,6,FALSE)</f>
        <v>_</v>
      </c>
      <c r="N195" s="5" t="str">
        <f>VLOOKUP(J195,label!A:G,5,FALSE)</f>
        <v>measurable</v>
      </c>
    </row>
    <row r="196" spans="1:14" ht="16" customHeight="1">
      <c r="A196" s="5">
        <v>196</v>
      </c>
      <c r="B196" s="33" t="s">
        <v>2289</v>
      </c>
      <c r="C196" s="65" t="s">
        <v>2000</v>
      </c>
      <c r="D196" s="65" t="s">
        <v>1917</v>
      </c>
      <c r="E196" s="65" t="s">
        <v>2290</v>
      </c>
      <c r="F196" s="65" t="s">
        <v>2291</v>
      </c>
      <c r="G196" s="66">
        <f t="shared" si="17"/>
        <v>3</v>
      </c>
      <c r="H196" s="66" t="str">
        <f>VLOOKUP(B196,Sheet1!A:C,2,FALSE)</f>
        <v>cen-146</v>
      </c>
      <c r="I196" s="89" t="str">
        <f>IF(H196=J196,"","*")</f>
        <v/>
      </c>
      <c r="J196" s="5" t="s">
        <v>3713</v>
      </c>
      <c r="K196" s="97">
        <f>VLOOKUP(J196,label!A:G,3,FALSE)</f>
        <v>6</v>
      </c>
      <c r="L196" s="5" t="s">
        <v>4498</v>
      </c>
      <c r="M196" s="5" t="str">
        <f>VLOOKUP(J196,label!A:G,6,FALSE)</f>
        <v>unitPriceAmountItemType</v>
      </c>
      <c r="N196" s="5" t="str">
        <f>VLOOKUP(J196,label!A:G,5,FALSE)</f>
        <v>itemNetPrice</v>
      </c>
    </row>
    <row r="197" spans="1:14" ht="16" customHeight="1">
      <c r="A197" s="5">
        <v>197</v>
      </c>
      <c r="B197" s="33" t="s">
        <v>2292</v>
      </c>
      <c r="C197" s="65" t="s">
        <v>2000</v>
      </c>
      <c r="D197" s="65" t="s">
        <v>1929</v>
      </c>
      <c r="E197" s="65" t="s">
        <v>2290</v>
      </c>
      <c r="F197" s="65" t="s">
        <v>2293</v>
      </c>
      <c r="G197" s="66">
        <f t="shared" si="17"/>
        <v>3</v>
      </c>
      <c r="H197" s="66" t="str">
        <f>VLOOKUP(B197,Sheet1!A:C,2,FALSE)</f>
        <v>cen-147</v>
      </c>
      <c r="I197" s="89" t="str">
        <f>IF(H197=J197,"","*")</f>
        <v/>
      </c>
      <c r="J197" s="5" t="s">
        <v>3714</v>
      </c>
      <c r="K197" s="97">
        <f>VLOOKUP(J197,label!A:G,3,FALSE)</f>
        <v>6</v>
      </c>
      <c r="L197" s="5" t="s">
        <v>4499</v>
      </c>
      <c r="M197" s="5" t="str">
        <f>VLOOKUP(J197,label!A:G,6,FALSE)</f>
        <v>unitPriceAmountItemType</v>
      </c>
      <c r="N197" s="5" t="str">
        <f>VLOOKUP(J197,label!A:G,5,FALSE)</f>
        <v>itemPriceDiscount</v>
      </c>
    </row>
    <row r="198" spans="1:14" ht="16" customHeight="1">
      <c r="A198" s="5">
        <v>198</v>
      </c>
      <c r="B198" s="33" t="s">
        <v>2294</v>
      </c>
      <c r="C198" s="65" t="s">
        <v>2000</v>
      </c>
      <c r="D198" s="65" t="s">
        <v>1929</v>
      </c>
      <c r="E198" s="65" t="s">
        <v>2290</v>
      </c>
      <c r="F198" s="65" t="s">
        <v>2295</v>
      </c>
      <c r="G198" s="66">
        <f t="shared" si="17"/>
        <v>3</v>
      </c>
      <c r="H198" s="66" t="str">
        <f>VLOOKUP(B198,Sheet1!A:C,2,FALSE)</f>
        <v>cen-148</v>
      </c>
      <c r="I198" s="89" t="str">
        <f>IF(H198=J198,"","*")</f>
        <v/>
      </c>
      <c r="J198" s="5" t="s">
        <v>3715</v>
      </c>
      <c r="K198" s="97">
        <f>VLOOKUP(J198,label!A:G,3,FALSE)</f>
        <v>6</v>
      </c>
      <c r="L198" s="5" t="s">
        <v>4500</v>
      </c>
      <c r="M198" s="5" t="str">
        <f>VLOOKUP(J198,label!A:G,6,FALSE)</f>
        <v>unitPriceAmountItemType</v>
      </c>
      <c r="N198" s="5" t="str">
        <f>VLOOKUP(J198,label!A:G,5,FALSE)</f>
        <v>itemGrossPrice</v>
      </c>
    </row>
    <row r="199" spans="1:14" ht="16" customHeight="1">
      <c r="A199" s="5">
        <v>199</v>
      </c>
      <c r="B199" s="33" t="s">
        <v>2296</v>
      </c>
      <c r="C199" s="65" t="s">
        <v>2000</v>
      </c>
      <c r="D199" s="65" t="s">
        <v>1929</v>
      </c>
      <c r="E199" s="65" t="s">
        <v>2247</v>
      </c>
      <c r="F199" s="65" t="s">
        <v>2297</v>
      </c>
      <c r="G199" s="66">
        <f t="shared" si="17"/>
        <v>3</v>
      </c>
      <c r="H199" s="66" t="str">
        <f>"cen-"&amp;MID(B199,4,LEN(B199)-3)</f>
        <v>cen-149</v>
      </c>
      <c r="I199" s="93" t="s">
        <v>1426</v>
      </c>
      <c r="J199" s="40" t="s">
        <v>1426</v>
      </c>
      <c r="K199" s="97">
        <f>VLOOKUP(J199,label!A:G,3,FALSE)</f>
        <v>5</v>
      </c>
      <c r="L199" s="5" t="s">
        <v>4492</v>
      </c>
      <c r="M199" s="5" t="str">
        <f>VLOOKUP(J199,label!A:G,6,FALSE)</f>
        <v>measurableQuantityItemType</v>
      </c>
      <c r="N199" s="5" t="str">
        <f>VLOOKUP(J199,label!A:G,5,FALSE)</f>
        <v>measurableQuantity</v>
      </c>
    </row>
    <row r="200" spans="1:14" ht="16" customHeight="1">
      <c r="A200" s="5">
        <v>200</v>
      </c>
      <c r="B200" s="33" t="s">
        <v>2298</v>
      </c>
      <c r="C200" s="65" t="s">
        <v>2000</v>
      </c>
      <c r="D200" s="65" t="s">
        <v>1929</v>
      </c>
      <c r="E200" s="65" t="s">
        <v>1924</v>
      </c>
      <c r="F200" s="65" t="s">
        <v>2299</v>
      </c>
      <c r="G200" s="66">
        <f t="shared" si="17"/>
        <v>3</v>
      </c>
      <c r="H200" s="66" t="str">
        <f>"cen-"&amp;MID(B200,4,LEN(B200)-3)</f>
        <v>cen-150</v>
      </c>
      <c r="I200" s="36" t="s">
        <v>3515</v>
      </c>
      <c r="J200" s="5" t="s">
        <v>3515</v>
      </c>
      <c r="K200" s="97">
        <f>VLOOKUP(J200,label!A:G,3,FALSE)</f>
        <v>5</v>
      </c>
      <c r="L200" s="5" t="s">
        <v>4497</v>
      </c>
      <c r="M200" s="5" t="str">
        <f>VLOOKUP(J200,label!A:G,6,FALSE)</f>
        <v>measurableUnitOfMeasureItemType</v>
      </c>
      <c r="N200" s="5" t="str">
        <f>VLOOKUP(J200,label!A:G,5,FALSE)</f>
        <v>measurableUnitOfMeasure</v>
      </c>
    </row>
    <row r="201" spans="1:14" ht="16" customHeight="1">
      <c r="A201" s="5">
        <v>201</v>
      </c>
      <c r="B201" s="68" t="s">
        <v>2300</v>
      </c>
      <c r="C201" s="65" t="s">
        <v>1961</v>
      </c>
      <c r="D201" s="65" t="s">
        <v>1917</v>
      </c>
      <c r="E201" s="96"/>
      <c r="F201" s="69" t="s">
        <v>2301</v>
      </c>
      <c r="G201" s="66">
        <f t="shared" si="17"/>
        <v>2</v>
      </c>
      <c r="H201" s="66" t="str">
        <f>VLOOKUP(B201,Sheet1!A:C,2,FALSE)</f>
        <v>corG-19</v>
      </c>
      <c r="I201" s="89" t="str">
        <f>IF(H201=J201,"","*")</f>
        <v/>
      </c>
      <c r="J201" s="40" t="s">
        <v>838</v>
      </c>
      <c r="K201" s="5">
        <f>VLOOKUP(J201,label!A:G,3,FALSE)</f>
        <v>4</v>
      </c>
      <c r="L201" s="5" t="s">
        <v>4501</v>
      </c>
      <c r="M201" s="5" t="str">
        <f>VLOOKUP(J201,label!A:G,6,FALSE)</f>
        <v>_</v>
      </c>
      <c r="N201" s="5" t="str">
        <f>VLOOKUP(J201,label!A:G,5,FALSE)</f>
        <v>taxes</v>
      </c>
    </row>
    <row r="202" spans="1:14" ht="16" customHeight="1">
      <c r="A202" s="5">
        <v>202</v>
      </c>
      <c r="B202" s="33" t="s">
        <v>2302</v>
      </c>
      <c r="C202" s="65" t="s">
        <v>2000</v>
      </c>
      <c r="D202" s="65" t="s">
        <v>1917</v>
      </c>
      <c r="E202" s="65" t="s">
        <v>1924</v>
      </c>
      <c r="F202" s="65" t="s">
        <v>2303</v>
      </c>
      <c r="G202" s="66">
        <f t="shared" si="17"/>
        <v>3</v>
      </c>
      <c r="H202" s="66" t="str">
        <f>"cen-"&amp;MID(B202,4,LEN(B202)-3)</f>
        <v>cen-151</v>
      </c>
      <c r="I202" s="89" t="s">
        <v>1475</v>
      </c>
      <c r="J202" s="66" t="s">
        <v>1475</v>
      </c>
      <c r="K202" s="90">
        <f>VLOOKUP(J202,label!A:G,3,FALSE)</f>
        <v>5</v>
      </c>
      <c r="L202" s="5" t="s">
        <v>4534</v>
      </c>
      <c r="M202" s="5" t="str">
        <f>VLOOKUP(J202,label!A:G,6,FALSE)</f>
        <v>taxCodeItemType</v>
      </c>
      <c r="N202" s="5" t="str">
        <f>VLOOKUP(J202,label!A:G,5,FALSE)</f>
        <v>taxCode</v>
      </c>
    </row>
    <row r="203" spans="1:14" ht="16" customHeight="1">
      <c r="A203" s="5">
        <v>203</v>
      </c>
      <c r="B203" s="33" t="s">
        <v>2304</v>
      </c>
      <c r="C203" s="65" t="s">
        <v>2000</v>
      </c>
      <c r="D203" s="65" t="s">
        <v>1929</v>
      </c>
      <c r="E203" s="65" t="s">
        <v>2305</v>
      </c>
      <c r="F203" s="65" t="s">
        <v>2306</v>
      </c>
      <c r="G203" s="66">
        <f t="shared" si="17"/>
        <v>3</v>
      </c>
      <c r="H203" s="66" t="str">
        <f>"cen-"&amp;MID(B203,4,LEN(B203)-3)</f>
        <v>cen-152</v>
      </c>
      <c r="I203" s="89" t="s">
        <v>1474</v>
      </c>
      <c r="J203" s="66" t="s">
        <v>1474</v>
      </c>
      <c r="K203" s="90">
        <f>VLOOKUP(J203,label!A:G,3,FALSE)</f>
        <v>5</v>
      </c>
      <c r="L203" s="5" t="s">
        <v>4535</v>
      </c>
      <c r="M203" s="5" t="str">
        <f>VLOOKUP(J203,label!A:G,6,FALSE)</f>
        <v>taxPercentageRateItemType</v>
      </c>
      <c r="N203" s="5" t="str">
        <f>VLOOKUP(J203,label!A:G,5,FALSE)</f>
        <v>taxPercentageRate</v>
      </c>
    </row>
    <row r="204" spans="1:14" ht="16" customHeight="1">
      <c r="A204" s="5">
        <v>204</v>
      </c>
      <c r="B204" s="68" t="s">
        <v>2307</v>
      </c>
      <c r="C204" s="65" t="s">
        <v>1961</v>
      </c>
      <c r="D204" s="65" t="s">
        <v>1917</v>
      </c>
      <c r="E204" s="96"/>
      <c r="F204" s="69" t="s">
        <v>2308</v>
      </c>
      <c r="G204" s="66">
        <f t="shared" si="17"/>
        <v>2</v>
      </c>
      <c r="H204" s="66" t="str">
        <f>"cenG-"&amp;MID(B204,4,LEN(B204)-3)</f>
        <v>cenG-31</v>
      </c>
      <c r="I204" s="93" t="s">
        <v>834</v>
      </c>
      <c r="J204" s="40" t="s">
        <v>834</v>
      </c>
      <c r="K204" s="5">
        <f>VLOOKUP(J204,label!A:G,3,FALSE)</f>
        <v>4</v>
      </c>
      <c r="L204" s="5" t="s">
        <v>4488</v>
      </c>
      <c r="M204" s="5" t="str">
        <f>VLOOKUP(J204,label!A:G,6,FALSE)</f>
        <v>_</v>
      </c>
      <c r="N204" s="5" t="str">
        <f>VLOOKUP(J204,label!A:G,5,FALSE)</f>
        <v>measurable</v>
      </c>
    </row>
    <row r="205" spans="1:14" ht="16" customHeight="1">
      <c r="A205" s="5">
        <v>205</v>
      </c>
      <c r="B205" s="33" t="s">
        <v>2309</v>
      </c>
      <c r="C205" s="65" t="s">
        <v>2000</v>
      </c>
      <c r="D205" s="65" t="s">
        <v>1917</v>
      </c>
      <c r="E205" s="65" t="s">
        <v>1938</v>
      </c>
      <c r="F205" s="65" t="s">
        <v>2310</v>
      </c>
      <c r="G205" s="66">
        <f t="shared" si="17"/>
        <v>3</v>
      </c>
      <c r="H205" s="66" t="str">
        <f>VLOOKUP(B205,Sheet1!A:C,2,FALSE)</f>
        <v>bus-143</v>
      </c>
      <c r="I205" s="89" t="str">
        <f t="shared" ref="I205:I211" si="18">IF(H205=J205,"","*")</f>
        <v/>
      </c>
      <c r="J205" s="66" t="s">
        <v>1425</v>
      </c>
      <c r="K205" s="5">
        <f>VLOOKUP(J205,label!A:G,3,FALSE)</f>
        <v>5</v>
      </c>
      <c r="L205" s="5" t="s">
        <v>4491</v>
      </c>
      <c r="M205" s="5" t="str">
        <f>VLOOKUP(J205,label!A:G,6,FALSE)</f>
        <v>measurableDescriptionItemType</v>
      </c>
      <c r="N205" s="5" t="str">
        <f>VLOOKUP(J205,label!A:G,5,FALSE)</f>
        <v>measurableDescription</v>
      </c>
    </row>
    <row r="206" spans="1:14" ht="16" customHeight="1">
      <c r="A206" s="5">
        <v>206</v>
      </c>
      <c r="B206" s="33" t="s">
        <v>2311</v>
      </c>
      <c r="C206" s="65" t="s">
        <v>2000</v>
      </c>
      <c r="D206" s="65" t="s">
        <v>1929</v>
      </c>
      <c r="E206" s="65" t="s">
        <v>1938</v>
      </c>
      <c r="F206" s="65" t="s">
        <v>2312</v>
      </c>
      <c r="G206" s="66">
        <f t="shared" si="17"/>
        <v>3</v>
      </c>
      <c r="H206" s="66" t="str">
        <f>VLOOKUP(B206,Sheet1!A:C,2,FALSE)</f>
        <v>cen-154</v>
      </c>
      <c r="I206" s="89" t="str">
        <f t="shared" si="18"/>
        <v/>
      </c>
      <c r="J206" s="5" t="s">
        <v>3710</v>
      </c>
      <c r="K206" s="90">
        <f>VLOOKUP(J206,label!A:G,3,FALSE)</f>
        <v>6</v>
      </c>
      <c r="L206" s="5" t="s">
        <v>4482</v>
      </c>
      <c r="M206" s="5" t="str">
        <f>VLOOKUP(J206,label!A:G,6,FALSE)</f>
        <v>textItemType</v>
      </c>
      <c r="N206" s="5" t="str">
        <f>VLOOKUP(J206,label!A:G,5,FALSE)</f>
        <v>itemDescription</v>
      </c>
    </row>
    <row r="207" spans="1:14" ht="16" customHeight="1">
      <c r="A207" s="5">
        <v>207</v>
      </c>
      <c r="B207" s="33" t="s">
        <v>2313</v>
      </c>
      <c r="C207" s="65" t="s">
        <v>2000</v>
      </c>
      <c r="D207" s="65" t="s">
        <v>1929</v>
      </c>
      <c r="E207" s="65" t="s">
        <v>1918</v>
      </c>
      <c r="F207" s="65" t="s">
        <v>2314</v>
      </c>
      <c r="G207" s="66">
        <f t="shared" si="17"/>
        <v>3</v>
      </c>
      <c r="H207" s="66" t="str">
        <f>VLOOKUP(B207,Sheet1!A:C,2,FALSE)</f>
        <v>cen-155</v>
      </c>
      <c r="I207" s="89" t="str">
        <f t="shared" si="18"/>
        <v/>
      </c>
      <c r="J207" s="66" t="s">
        <v>4382</v>
      </c>
      <c r="K207" s="5">
        <f>VLOOKUP(J207,label!A:G,3,FALSE)</f>
        <v>6</v>
      </c>
      <c r="L207" s="5" t="s">
        <v>4494</v>
      </c>
      <c r="M207" s="5" t="str">
        <f>VLOOKUP(J207,label!A:G,6,FALSE)</f>
        <v>identifierItemType</v>
      </c>
      <c r="N207" s="5" t="str">
        <f>VLOOKUP(J207,label!A:G,5,FALSE)</f>
        <v>itemSeller'SIdentifier</v>
      </c>
    </row>
    <row r="208" spans="1:14" ht="16" customHeight="1">
      <c r="A208" s="5">
        <v>208</v>
      </c>
      <c r="B208" s="33" t="s">
        <v>2315</v>
      </c>
      <c r="C208" s="65" t="s">
        <v>2000</v>
      </c>
      <c r="D208" s="65" t="s">
        <v>1929</v>
      </c>
      <c r="E208" s="65" t="s">
        <v>1918</v>
      </c>
      <c r="F208" s="65" t="s">
        <v>2316</v>
      </c>
      <c r="G208" s="66">
        <f t="shared" si="17"/>
        <v>3</v>
      </c>
      <c r="H208" s="66" t="str">
        <f>VLOOKUP(B208,Sheet1!A:C,2,FALSE)</f>
        <v>cen-156</v>
      </c>
      <c r="I208" s="89" t="str">
        <f t="shared" si="18"/>
        <v/>
      </c>
      <c r="J208" s="66" t="s">
        <v>4381</v>
      </c>
      <c r="K208" s="5">
        <f>VLOOKUP(J208,label!A:G,3,FALSE)</f>
        <v>6</v>
      </c>
      <c r="L208" s="5" t="s">
        <v>4495</v>
      </c>
      <c r="M208" s="5" t="str">
        <f>VLOOKUP(J208,label!A:G,6,FALSE)</f>
        <v>identifierItemType</v>
      </c>
      <c r="N208" s="5" t="str">
        <f>VLOOKUP(J208,label!A:G,5,FALSE)</f>
        <v>itemBuyer'SIdentifier</v>
      </c>
    </row>
    <row r="209" spans="1:14" ht="16" customHeight="1">
      <c r="A209" s="5">
        <v>209</v>
      </c>
      <c r="B209" s="33" t="s">
        <v>2317</v>
      </c>
      <c r="C209" s="65" t="s">
        <v>2000</v>
      </c>
      <c r="D209" s="65" t="s">
        <v>1929</v>
      </c>
      <c r="E209" s="65" t="s">
        <v>1918</v>
      </c>
      <c r="F209" s="65" t="s">
        <v>2318</v>
      </c>
      <c r="G209" s="66">
        <f t="shared" si="17"/>
        <v>3</v>
      </c>
      <c r="H209" s="66" t="str">
        <f>VLOOKUP(B209,Sheet1!A:C,2,FALSE)</f>
        <v>bus-139</v>
      </c>
      <c r="I209" s="89" t="str">
        <f t="shared" si="18"/>
        <v/>
      </c>
      <c r="J209" s="66" t="s">
        <v>1421</v>
      </c>
      <c r="K209" s="5">
        <f>VLOOKUP(J209,label!A:G,3,FALSE)</f>
        <v>5</v>
      </c>
      <c r="L209" s="5" t="s">
        <v>4489</v>
      </c>
      <c r="M209" s="5" t="str">
        <f>VLOOKUP(J209,label!A:G,6,FALSE)</f>
        <v>measurableIDItemType</v>
      </c>
      <c r="N209" s="5" t="str">
        <f>VLOOKUP(J209,label!A:G,5,FALSE)</f>
        <v>measurableID</v>
      </c>
    </row>
    <row r="210" spans="1:14" ht="16" customHeight="1">
      <c r="A210" s="5">
        <v>210</v>
      </c>
      <c r="B210" s="33" t="s">
        <v>2319</v>
      </c>
      <c r="C210" s="65" t="s">
        <v>2000</v>
      </c>
      <c r="D210" s="65" t="s">
        <v>1917</v>
      </c>
      <c r="E210" s="65"/>
      <c r="F210" s="65" t="s">
        <v>1952</v>
      </c>
      <c r="G210" s="66">
        <f t="shared" si="17"/>
        <v>3</v>
      </c>
      <c r="H210" s="66" t="str">
        <f>VLOOKUP(B210,Sheet1!A:C,2,FALSE)</f>
        <v>bus-140</v>
      </c>
      <c r="I210" s="89" t="str">
        <f t="shared" si="18"/>
        <v/>
      </c>
      <c r="J210" s="66" t="s">
        <v>1422</v>
      </c>
      <c r="K210" s="5">
        <f>VLOOKUP(J210,label!A:G,3,FALSE)</f>
        <v>5</v>
      </c>
      <c r="L210" s="5" t="s">
        <v>4490</v>
      </c>
      <c r="M210" s="5" t="str">
        <f>VLOOKUP(J210,label!A:G,6,FALSE)</f>
        <v>measurableIDSchemaItemType</v>
      </c>
      <c r="N210" s="5" t="str">
        <f>VLOOKUP(J210,label!A:G,5,FALSE)</f>
        <v>measurableIDSchema</v>
      </c>
    </row>
    <row r="211" spans="1:14" ht="16" customHeight="1">
      <c r="A211" s="5">
        <v>211</v>
      </c>
      <c r="B211" s="33" t="s">
        <v>2320</v>
      </c>
      <c r="C211" s="65" t="s">
        <v>2000</v>
      </c>
      <c r="D211" s="95" t="s">
        <v>1958</v>
      </c>
      <c r="E211" s="65" t="s">
        <v>1918</v>
      </c>
      <c r="F211" s="65" t="s">
        <v>2321</v>
      </c>
      <c r="G211" s="66">
        <f t="shared" si="17"/>
        <v>3</v>
      </c>
      <c r="H211" s="66" t="str">
        <f>VLOOKUP(B211,Sheet1!A:C,2,FALSE)</f>
        <v>bus-145</v>
      </c>
      <c r="I211" s="89" t="str">
        <f t="shared" si="18"/>
        <v/>
      </c>
      <c r="J211" s="66" t="s">
        <v>1427</v>
      </c>
      <c r="K211" s="5">
        <f>VLOOKUP(J211,label!A:G,3,FALSE)</f>
        <v>5</v>
      </c>
      <c r="L211" s="5" t="s">
        <v>4493</v>
      </c>
      <c r="M211" s="5" t="str">
        <f>VLOOKUP(J211,label!A:G,6,FALSE)</f>
        <v>measurableQualifierItemType</v>
      </c>
      <c r="N211" s="5" t="str">
        <f>VLOOKUP(J211,label!A:G,5,FALSE)</f>
        <v>measurableQualifier</v>
      </c>
    </row>
    <row r="212" spans="1:14" ht="16" customHeight="1">
      <c r="A212" s="5">
        <v>212</v>
      </c>
      <c r="B212" s="33" t="s">
        <v>2322</v>
      </c>
      <c r="C212" s="65" t="s">
        <v>2000</v>
      </c>
      <c r="D212" s="65" t="s">
        <v>1917</v>
      </c>
      <c r="E212" s="65"/>
      <c r="F212" s="65" t="s">
        <v>1952</v>
      </c>
      <c r="G212" s="66">
        <f t="shared" si="17"/>
        <v>3</v>
      </c>
      <c r="H212" s="66"/>
      <c r="I212" s="89"/>
      <c r="N212" s="5" t="e">
        <f>VLOOKUP(J212,label!A:G,5,FALSE)</f>
        <v>#N/A</v>
      </c>
    </row>
    <row r="213" spans="1:14" ht="16" customHeight="1">
      <c r="A213" s="5">
        <v>213</v>
      </c>
      <c r="B213" s="33" t="s">
        <v>2323</v>
      </c>
      <c r="C213" s="65" t="s">
        <v>2000</v>
      </c>
      <c r="D213" s="65" t="s">
        <v>1929</v>
      </c>
      <c r="E213" s="65"/>
      <c r="F213" s="65" t="s">
        <v>2324</v>
      </c>
      <c r="G213" s="66">
        <f t="shared" si="17"/>
        <v>3</v>
      </c>
      <c r="H213" s="66"/>
      <c r="I213" s="89"/>
      <c r="N213" s="5" t="e">
        <f>VLOOKUP(J213,label!A:G,5,FALSE)</f>
        <v>#N/A</v>
      </c>
    </row>
    <row r="214" spans="1:14" ht="16" customHeight="1">
      <c r="A214" s="5">
        <v>214</v>
      </c>
      <c r="B214" s="33" t="s">
        <v>2325</v>
      </c>
      <c r="C214" s="65" t="s">
        <v>2000</v>
      </c>
      <c r="D214" s="65" t="s">
        <v>1929</v>
      </c>
      <c r="E214" s="65" t="s">
        <v>1924</v>
      </c>
      <c r="F214" s="65" t="s">
        <v>2326</v>
      </c>
      <c r="G214" s="66">
        <f t="shared" si="17"/>
        <v>3</v>
      </c>
      <c r="H214" s="66" t="str">
        <f>"cen-"&amp;MID(B214,4,LEN(B214)-3)</f>
        <v>cen-159</v>
      </c>
      <c r="I214" s="89" t="s">
        <v>1363</v>
      </c>
      <c r="J214" s="66" t="s">
        <v>1363</v>
      </c>
      <c r="K214" s="90">
        <f>VLOOKUP(J214,label!A:G,3,FALSE)</f>
        <v>5</v>
      </c>
      <c r="L214" s="5" t="s">
        <v>4433</v>
      </c>
      <c r="M214" s="5" t="str">
        <f>VLOOKUP(J214,label!A:G,6,FALSE)</f>
        <v>identifierCountryItemType</v>
      </c>
      <c r="N214" s="5" t="str">
        <f>VLOOKUP(J214,label!A:G,5,FALSE)</f>
        <v>identifierCountry</v>
      </c>
    </row>
    <row r="215" spans="1:14" ht="16" customHeight="1">
      <c r="A215" s="5">
        <v>215</v>
      </c>
      <c r="B215" s="68" t="s">
        <v>2327</v>
      </c>
      <c r="C215" s="65" t="s">
        <v>2000</v>
      </c>
      <c r="D215" s="95" t="s">
        <v>1958</v>
      </c>
      <c r="E215" s="100"/>
      <c r="F215" s="68" t="s">
        <v>2328</v>
      </c>
      <c r="G215" s="66">
        <f t="shared" si="17"/>
        <v>3</v>
      </c>
      <c r="H215" s="66" t="str">
        <f>VLOOKUP(B215,Sheet1!A:C,2,FALSE)</f>
        <v>cenG-32</v>
      </c>
      <c r="I215" s="89" t="str">
        <f>IF(H215=J215,"","*")</f>
        <v/>
      </c>
      <c r="J215" s="5" t="s">
        <v>3658</v>
      </c>
      <c r="K215" s="97">
        <f>VLOOKUP(J215,label!A:G,3,FALSE)</f>
        <v>6</v>
      </c>
      <c r="L215" s="5" t="s">
        <v>4544</v>
      </c>
      <c r="M215" s="5" t="str">
        <f>VLOOKUP(J215,label!A:G,6,FALSE)</f>
        <v/>
      </c>
      <c r="N215" s="5" t="str">
        <f>VLOOKUP(J215,label!A:G,5,FALSE)</f>
        <v>itemAttributes</v>
      </c>
    </row>
    <row r="216" spans="1:14" ht="16" customHeight="1">
      <c r="A216" s="5">
        <v>216</v>
      </c>
      <c r="B216" s="33" t="s">
        <v>2329</v>
      </c>
      <c r="C216" s="65" t="s">
        <v>2330</v>
      </c>
      <c r="D216" s="65" t="s">
        <v>1917</v>
      </c>
      <c r="E216" s="65" t="s">
        <v>1938</v>
      </c>
      <c r="F216" s="65" t="s">
        <v>2331</v>
      </c>
      <c r="G216" s="66">
        <f t="shared" si="17"/>
        <v>4</v>
      </c>
      <c r="H216" s="66" t="str">
        <f>VLOOKUP(B216,Sheet1!A:C,2,FALSE)</f>
        <v>cen-160</v>
      </c>
      <c r="I216" s="89" t="str">
        <f>IF(H216=J216,"","*")</f>
        <v/>
      </c>
      <c r="J216" s="5" t="s">
        <v>3711</v>
      </c>
      <c r="K216" s="97">
        <f>VLOOKUP(J216,label!A:G,3,FALSE)</f>
        <v>7</v>
      </c>
      <c r="L216" s="5" t="s">
        <v>4545</v>
      </c>
      <c r="M216" s="5" t="str">
        <f>VLOOKUP(J216,label!A:G,6,FALSE)</f>
        <v>textItemType</v>
      </c>
      <c r="N216" s="5" t="str">
        <f>VLOOKUP(J216,label!A:G,5,FALSE)</f>
        <v>itemAttributeName</v>
      </c>
    </row>
    <row r="217" spans="1:14" ht="16" customHeight="1">
      <c r="A217" s="5">
        <v>217</v>
      </c>
      <c r="B217" s="33" t="s">
        <v>2332</v>
      </c>
      <c r="C217" s="65" t="s">
        <v>2330</v>
      </c>
      <c r="D217" s="65" t="s">
        <v>1917</v>
      </c>
      <c r="E217" s="65" t="s">
        <v>1938</v>
      </c>
      <c r="F217" s="65" t="s">
        <v>2333</v>
      </c>
      <c r="G217" s="66">
        <f t="shared" si="17"/>
        <v>4</v>
      </c>
      <c r="H217" s="66" t="str">
        <f>VLOOKUP(B217,Sheet1!A:C,2,FALSE)</f>
        <v>cen-161</v>
      </c>
      <c r="I217" s="89" t="str">
        <f>IF(H217=J217,"","*")</f>
        <v/>
      </c>
      <c r="J217" s="5" t="s">
        <v>3712</v>
      </c>
      <c r="K217" s="97">
        <f>VLOOKUP(J217,label!A:G,3,FALSE)</f>
        <v>7</v>
      </c>
      <c r="L217" s="5" t="s">
        <v>4546</v>
      </c>
      <c r="M217" s="5" t="str">
        <f>VLOOKUP(J217,label!A:G,6,FALSE)</f>
        <v>textItemType</v>
      </c>
      <c r="N217" s="5" t="str">
        <f>VLOOKUP(J217,label!A:G,5,FALSE)</f>
        <v>itemAttributeValue</v>
      </c>
    </row>
    <row r="218" spans="1:14" ht="16" customHeight="1">
      <c r="B218" s="33"/>
      <c r="C218" s="65"/>
      <c r="D218" s="65"/>
      <c r="E218" s="65"/>
      <c r="F218" s="65"/>
      <c r="G218" s="66"/>
      <c r="H218" s="66"/>
      <c r="I218" s="89"/>
      <c r="J218" s="66"/>
      <c r="K218" s="97"/>
    </row>
    <row r="219" spans="1:14" ht="16" customHeight="1">
      <c r="B219" s="33"/>
      <c r="C219" s="65"/>
      <c r="D219" s="65"/>
      <c r="E219" s="65"/>
      <c r="F219" s="65"/>
      <c r="G219" s="66"/>
      <c r="H219" s="66"/>
      <c r="I219" s="89"/>
      <c r="J219" s="66"/>
      <c r="K219" s="97"/>
    </row>
  </sheetData>
  <sortState xmlns:xlrd2="http://schemas.microsoft.com/office/spreadsheetml/2017/richdata2" ref="A2:Q221">
    <sortCondition ref="A2:A221"/>
  </sortState>
  <phoneticPr fontId="3"/>
  <conditionalFormatting sqref="Q107">
    <cfRule type="containsText" dxfId="38" priority="28" operator="containsText" text="G">
      <formula>NOT(ISERROR(SEARCH("G",Q107)))</formula>
    </cfRule>
  </conditionalFormatting>
  <conditionalFormatting sqref="G1:J2 G220:J1048576 J67:J68 J211:J219 J72:J91 J95:J108 J112:J208 J40 J3:J38 J42:J64 G40:H43 G93:H94 G3:I39 G44:I92 G95:I219">
    <cfRule type="containsText" dxfId="37" priority="23" operator="containsText" text="BG">
      <formula>NOT(ISERROR(SEARCH("BG",G1)))</formula>
    </cfRule>
    <cfRule type="containsText" dxfId="36" priority="24" operator="containsText" text="BT">
      <formula>NOT(ISERROR(SEARCH("BT",G1)))</formula>
    </cfRule>
    <cfRule type="containsText" dxfId="35" priority="25" operator="containsText" text="G">
      <formula>NOT(ISERROR(SEARCH("G",G1)))</formula>
    </cfRule>
  </conditionalFormatting>
  <conditionalFormatting sqref="J39">
    <cfRule type="containsText" dxfId="34" priority="20" operator="containsText" text="BG">
      <formula>NOT(ISERROR(SEARCH("BG",J39)))</formula>
    </cfRule>
    <cfRule type="containsText" dxfId="33" priority="21" operator="containsText" text="BT">
      <formula>NOT(ISERROR(SEARCH("BT",J39)))</formula>
    </cfRule>
    <cfRule type="containsText" dxfId="32" priority="22" operator="containsText" text="G">
      <formula>NOT(ISERROR(SEARCH("G",J39)))</formula>
    </cfRule>
  </conditionalFormatting>
  <conditionalFormatting sqref="J41">
    <cfRule type="containsText" dxfId="31" priority="17" operator="containsText" text="BG">
      <formula>NOT(ISERROR(SEARCH("BG",J41)))</formula>
    </cfRule>
    <cfRule type="containsText" dxfId="30" priority="18" operator="containsText" text="BT">
      <formula>NOT(ISERROR(SEARCH("BT",J41)))</formula>
    </cfRule>
    <cfRule type="containsText" dxfId="29" priority="19" operator="containsText" text="G">
      <formula>NOT(ISERROR(SEARCH("G",J41)))</formula>
    </cfRule>
  </conditionalFormatting>
  <conditionalFormatting sqref="J209:J210">
    <cfRule type="containsText" dxfId="28" priority="16" operator="containsText" text="G-">
      <formula>NOT(ISERROR(SEARCH("G-",J209)))</formula>
    </cfRule>
  </conditionalFormatting>
  <conditionalFormatting sqref="J65">
    <cfRule type="containsText" dxfId="27" priority="13" operator="containsText" text="BG">
      <formula>NOT(ISERROR(SEARCH("BG",J65)))</formula>
    </cfRule>
    <cfRule type="containsText" dxfId="26" priority="14" operator="containsText" text="BT">
      <formula>NOT(ISERROR(SEARCH("BT",J65)))</formula>
    </cfRule>
    <cfRule type="containsText" dxfId="25" priority="15" operator="containsText" text="G">
      <formula>NOT(ISERROR(SEARCH("G",J65)))</formula>
    </cfRule>
  </conditionalFormatting>
  <conditionalFormatting sqref="J66">
    <cfRule type="containsText" dxfId="24" priority="7" operator="containsText" text="BG">
      <formula>NOT(ISERROR(SEARCH("BG",J66)))</formula>
    </cfRule>
    <cfRule type="containsText" dxfId="23" priority="8" operator="containsText" text="BT">
      <formula>NOT(ISERROR(SEARCH("BT",J66)))</formula>
    </cfRule>
    <cfRule type="containsText" dxfId="22" priority="9" operator="containsText" text="G">
      <formula>NOT(ISERROR(SEARCH("G",J66)))</formula>
    </cfRule>
  </conditionalFormatting>
  <conditionalFormatting sqref="I40 I42:I43">
    <cfRule type="containsText" dxfId="21" priority="4" operator="containsText" text="BG">
      <formula>NOT(ISERROR(SEARCH("BG",I40)))</formula>
    </cfRule>
    <cfRule type="containsText" dxfId="20" priority="5" operator="containsText" text="BT">
      <formula>NOT(ISERROR(SEARCH("BT",I40)))</formula>
    </cfRule>
    <cfRule type="containsText" dxfId="19" priority="6" operator="containsText" text="G">
      <formula>NOT(ISERROR(SEARCH("G",I40)))</formula>
    </cfRule>
  </conditionalFormatting>
  <conditionalFormatting sqref="I41">
    <cfRule type="containsText" dxfId="18" priority="1" operator="containsText" text="BG">
      <formula>NOT(ISERROR(SEARCH("BG",I41)))</formula>
    </cfRule>
    <cfRule type="containsText" dxfId="17" priority="2" operator="containsText" text="BT">
      <formula>NOT(ISERROR(SEARCH("BT",I41)))</formula>
    </cfRule>
    <cfRule type="containsText" dxfId="16" priority="3" operator="containsText" text="G">
      <formula>NOT(ISERROR(SEARCH("G",I41)))</formula>
    </cfRule>
  </conditionalFormatting>
  <pageMargins left="0.25" right="0.25" top="0.75" bottom="0.75" header="0.3" footer="0.3"/>
  <pageSetup paperSize="9" scale="83" fitToHeight="4"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D6E-5071-9843-BA8C-ED7A1CBE6C02}">
  <sheetPr codeName="Sheet5"/>
  <dimension ref="A1:J540"/>
  <sheetViews>
    <sheetView zoomScaleNormal="100" workbookViewId="0">
      <pane ySplit="1" topLeftCell="A70" activePane="bottomLeft" state="frozen"/>
      <selection pane="bottomLeft" activeCell="R1" sqref="R1"/>
    </sheetView>
  </sheetViews>
  <sheetFormatPr baseColWidth="10" defaultColWidth="10.7109375" defaultRowHeight="18"/>
  <cols>
    <col min="1" max="1" width="8.42578125" style="6" bestFit="1" customWidth="1"/>
    <col min="2" max="2" width="4.28515625" style="6" bestFit="1" customWidth="1"/>
    <col min="3" max="3" width="2.5703125" style="26" bestFit="1" customWidth="1"/>
    <col min="4" max="4" width="4.140625" style="6" customWidth="1"/>
    <col min="5" max="5" width="29.85546875" style="21" customWidth="1"/>
    <col min="6" max="6" width="29.5703125" style="34" customWidth="1"/>
    <col min="7" max="7" width="28.42578125" style="6" customWidth="1"/>
    <col min="8" max="8" width="27.42578125" style="6" customWidth="1"/>
    <col min="9" max="10" width="20.28515625" style="6" customWidth="1"/>
    <col min="11" max="16384" width="10.7109375" style="6"/>
  </cols>
  <sheetData>
    <row r="1" spans="1:10">
      <c r="A1" s="6" t="s">
        <v>3452</v>
      </c>
      <c r="B1" s="6" t="s">
        <v>3051</v>
      </c>
      <c r="C1" s="26" t="s">
        <v>4383</v>
      </c>
      <c r="D1" s="6" t="s">
        <v>3453</v>
      </c>
      <c r="E1" s="7" t="s">
        <v>3786</v>
      </c>
      <c r="F1" s="7" t="s">
        <v>2353</v>
      </c>
      <c r="G1" s="6" t="s">
        <v>2355</v>
      </c>
      <c r="H1" s="6" t="s">
        <v>3454</v>
      </c>
      <c r="I1" s="6" t="s">
        <v>3455</v>
      </c>
      <c r="J1" s="6" t="s">
        <v>3456</v>
      </c>
    </row>
    <row r="2" spans="1:10">
      <c r="A2" s="6" t="s">
        <v>795</v>
      </c>
      <c r="B2" s="6">
        <f>ROW()-1</f>
        <v>1</v>
      </c>
      <c r="C2" s="26">
        <v>1</v>
      </c>
      <c r="D2" s="6" t="s">
        <v>0</v>
      </c>
      <c r="E2" s="6" t="s">
        <v>1</v>
      </c>
      <c r="F2" s="34" t="s">
        <v>3457</v>
      </c>
      <c r="G2" s="6" t="s">
        <v>1508</v>
      </c>
      <c r="H2" s="6" t="s">
        <v>2</v>
      </c>
      <c r="I2" s="6" t="s">
        <v>2357</v>
      </c>
      <c r="J2" s="6" t="s">
        <v>3458</v>
      </c>
    </row>
    <row r="3" spans="1:10">
      <c r="A3" s="6" t="s">
        <v>796</v>
      </c>
      <c r="B3" s="6">
        <f t="shared" ref="B3:B66" si="0">ROW()-1</f>
        <v>2</v>
      </c>
      <c r="C3" s="26">
        <v>2</v>
      </c>
      <c r="D3" s="6" t="s">
        <v>0</v>
      </c>
      <c r="E3" s="8" t="s">
        <v>3</v>
      </c>
      <c r="F3" s="34" t="s">
        <v>3457</v>
      </c>
      <c r="G3" s="6" t="s">
        <v>2358</v>
      </c>
      <c r="H3" s="6" t="s">
        <v>4</v>
      </c>
      <c r="I3" s="6" t="s">
        <v>2359</v>
      </c>
      <c r="J3" s="6" t="s">
        <v>3459</v>
      </c>
    </row>
    <row r="4" spans="1:10">
      <c r="A4" s="6" t="s">
        <v>1137</v>
      </c>
      <c r="B4" s="6">
        <f t="shared" si="0"/>
        <v>3</v>
      </c>
      <c r="C4" s="26">
        <v>3</v>
      </c>
      <c r="D4" s="6" t="s">
        <v>0</v>
      </c>
      <c r="E4" s="9" t="s">
        <v>5</v>
      </c>
      <c r="F4" s="6" t="s">
        <v>873</v>
      </c>
      <c r="G4" s="6" t="s">
        <v>1783</v>
      </c>
      <c r="H4" s="6" t="s">
        <v>3450</v>
      </c>
      <c r="I4" s="6" t="s">
        <v>2360</v>
      </c>
      <c r="J4" s="6" t="s">
        <v>3083</v>
      </c>
    </row>
    <row r="5" spans="1:10">
      <c r="A5" s="6" t="s">
        <v>1138</v>
      </c>
      <c r="B5" s="6">
        <f t="shared" si="0"/>
        <v>4</v>
      </c>
      <c r="C5" s="26">
        <v>3</v>
      </c>
      <c r="D5" s="6" t="s">
        <v>0</v>
      </c>
      <c r="E5" s="9" t="s">
        <v>6</v>
      </c>
      <c r="F5" s="6" t="s">
        <v>920</v>
      </c>
      <c r="G5" s="6" t="s">
        <v>2361</v>
      </c>
      <c r="H5" s="6" t="s">
        <v>7</v>
      </c>
      <c r="I5" s="6" t="s">
        <v>2362</v>
      </c>
      <c r="J5" s="6" t="s">
        <v>3460</v>
      </c>
    </row>
    <row r="6" spans="1:10">
      <c r="A6" s="6" t="s">
        <v>1139</v>
      </c>
      <c r="B6" s="6">
        <f t="shared" si="0"/>
        <v>5</v>
      </c>
      <c r="C6" s="26">
        <v>3</v>
      </c>
      <c r="D6" s="6" t="s">
        <v>0</v>
      </c>
      <c r="E6" s="9" t="s">
        <v>8</v>
      </c>
      <c r="F6" s="6" t="s">
        <v>906</v>
      </c>
      <c r="G6" s="6" t="s">
        <v>3052</v>
      </c>
      <c r="H6" s="6" t="s">
        <v>3451</v>
      </c>
      <c r="I6" s="6" t="s">
        <v>2363</v>
      </c>
      <c r="J6" s="6" t="s">
        <v>3084</v>
      </c>
    </row>
    <row r="7" spans="1:10">
      <c r="A7" s="6" t="s">
        <v>1140</v>
      </c>
      <c r="B7" s="6">
        <f t="shared" si="0"/>
        <v>6</v>
      </c>
      <c r="C7" s="26">
        <v>3</v>
      </c>
      <c r="D7" s="6" t="s">
        <v>0</v>
      </c>
      <c r="E7" s="9" t="s">
        <v>10</v>
      </c>
      <c r="F7" s="6" t="s">
        <v>907</v>
      </c>
      <c r="G7" s="6" t="s">
        <v>2364</v>
      </c>
      <c r="H7" s="6" t="s">
        <v>11</v>
      </c>
      <c r="I7" s="6" t="s">
        <v>2365</v>
      </c>
      <c r="J7" s="6" t="s">
        <v>3085</v>
      </c>
    </row>
    <row r="8" spans="1:10">
      <c r="A8" s="6" t="s">
        <v>1141</v>
      </c>
      <c r="B8" s="6">
        <f t="shared" si="0"/>
        <v>7</v>
      </c>
      <c r="C8" s="26">
        <v>3</v>
      </c>
      <c r="D8" s="6" t="s">
        <v>0</v>
      </c>
      <c r="E8" s="9" t="s">
        <v>12</v>
      </c>
      <c r="F8" s="6" t="s">
        <v>891</v>
      </c>
      <c r="G8" s="6" t="s">
        <v>1514</v>
      </c>
      <c r="H8" s="6" t="s">
        <v>13</v>
      </c>
      <c r="I8" s="6" t="s">
        <v>2366</v>
      </c>
      <c r="J8" s="6" t="s">
        <v>3086</v>
      </c>
    </row>
    <row r="9" spans="1:10">
      <c r="A9" s="6" t="s">
        <v>1142</v>
      </c>
      <c r="B9" s="6">
        <f t="shared" si="0"/>
        <v>8</v>
      </c>
      <c r="C9" s="26">
        <v>3</v>
      </c>
      <c r="D9" s="6" t="s">
        <v>0</v>
      </c>
      <c r="E9" s="9" t="s">
        <v>14</v>
      </c>
      <c r="F9" s="6" t="s">
        <v>860</v>
      </c>
      <c r="G9" s="6" t="s">
        <v>1515</v>
      </c>
      <c r="H9" s="6" t="s">
        <v>15</v>
      </c>
      <c r="I9" s="6" t="s">
        <v>2367</v>
      </c>
      <c r="J9" s="6" t="s">
        <v>3087</v>
      </c>
    </row>
    <row r="10" spans="1:10">
      <c r="A10" s="6" t="s">
        <v>1143</v>
      </c>
      <c r="B10" s="6">
        <f t="shared" si="0"/>
        <v>9</v>
      </c>
      <c r="C10" s="26">
        <v>3</v>
      </c>
      <c r="D10" s="6" t="s">
        <v>16</v>
      </c>
      <c r="E10" s="9" t="s">
        <v>17</v>
      </c>
      <c r="F10" s="6" t="s">
        <v>969</v>
      </c>
      <c r="G10" s="6" t="s">
        <v>1516</v>
      </c>
      <c r="H10" s="6" t="s">
        <v>18</v>
      </c>
      <c r="I10" s="6" t="s">
        <v>2368</v>
      </c>
      <c r="J10" s="6" t="s">
        <v>3088</v>
      </c>
    </row>
    <row r="11" spans="1:10">
      <c r="A11" s="6" t="s">
        <v>1144</v>
      </c>
      <c r="B11" s="6">
        <f t="shared" si="0"/>
        <v>10</v>
      </c>
      <c r="C11" s="26">
        <v>3</v>
      </c>
      <c r="D11" s="6" t="s">
        <v>0</v>
      </c>
      <c r="E11" s="9" t="s">
        <v>19</v>
      </c>
      <c r="F11" s="6" t="s">
        <v>872</v>
      </c>
      <c r="G11" s="6" t="s">
        <v>2369</v>
      </c>
      <c r="H11" s="6" t="s">
        <v>20</v>
      </c>
      <c r="I11" s="6" t="s">
        <v>2370</v>
      </c>
      <c r="J11" s="6" t="s">
        <v>3089</v>
      </c>
    </row>
    <row r="12" spans="1:10">
      <c r="A12" s="6" t="s">
        <v>1145</v>
      </c>
      <c r="B12" s="6">
        <f t="shared" si="0"/>
        <v>11</v>
      </c>
      <c r="C12" s="26">
        <v>3</v>
      </c>
      <c r="D12" s="6" t="s">
        <v>0</v>
      </c>
      <c r="E12" s="9" t="s">
        <v>21</v>
      </c>
      <c r="F12" s="6" t="s">
        <v>899</v>
      </c>
      <c r="G12" s="6" t="s">
        <v>1518</v>
      </c>
      <c r="H12" s="6" t="s">
        <v>22</v>
      </c>
      <c r="I12" s="6" t="s">
        <v>2371</v>
      </c>
      <c r="J12" s="6" t="s">
        <v>3090</v>
      </c>
    </row>
    <row r="13" spans="1:10">
      <c r="A13" s="6" t="s">
        <v>1146</v>
      </c>
      <c r="B13" s="6">
        <f t="shared" si="0"/>
        <v>12</v>
      </c>
      <c r="C13" s="26">
        <v>3</v>
      </c>
      <c r="D13" s="6" t="s">
        <v>0</v>
      </c>
      <c r="E13" s="9" t="s">
        <v>23</v>
      </c>
      <c r="F13" s="6" t="s">
        <v>900</v>
      </c>
      <c r="G13" s="6" t="s">
        <v>1519</v>
      </c>
      <c r="H13" s="6" t="s">
        <v>24</v>
      </c>
      <c r="I13" s="6" t="s">
        <v>2372</v>
      </c>
      <c r="J13" s="6" t="s">
        <v>3091</v>
      </c>
    </row>
    <row r="14" spans="1:10">
      <c r="A14" s="6" t="s">
        <v>1147</v>
      </c>
      <c r="B14" s="6">
        <f t="shared" si="0"/>
        <v>13</v>
      </c>
      <c r="C14" s="26">
        <v>3</v>
      </c>
      <c r="D14" s="6" t="s">
        <v>16</v>
      </c>
      <c r="E14" s="9" t="s">
        <v>25</v>
      </c>
      <c r="F14" s="6" t="s">
        <v>1024</v>
      </c>
      <c r="G14" s="6" t="s">
        <v>1520</v>
      </c>
      <c r="H14" s="6" t="s">
        <v>26</v>
      </c>
      <c r="I14" s="6" t="s">
        <v>2373</v>
      </c>
      <c r="J14" s="6" t="s">
        <v>3092</v>
      </c>
    </row>
    <row r="15" spans="1:10">
      <c r="A15" s="6" t="s">
        <v>1148</v>
      </c>
      <c r="B15" s="6">
        <f t="shared" si="0"/>
        <v>14</v>
      </c>
      <c r="C15" s="26">
        <v>3</v>
      </c>
      <c r="D15" s="6" t="s">
        <v>16</v>
      </c>
      <c r="E15" s="9" t="s">
        <v>27</v>
      </c>
      <c r="F15" s="6" t="s">
        <v>1025</v>
      </c>
      <c r="G15" s="6" t="s">
        <v>1521</v>
      </c>
      <c r="H15" s="6" t="s">
        <v>2374</v>
      </c>
      <c r="I15" s="6" t="s">
        <v>2375</v>
      </c>
      <c r="J15" s="6" t="s">
        <v>3053</v>
      </c>
    </row>
    <row r="16" spans="1:10">
      <c r="A16" s="6" t="s">
        <v>1149</v>
      </c>
      <c r="B16" s="6">
        <f t="shared" si="0"/>
        <v>15</v>
      </c>
      <c r="C16" s="26">
        <v>3</v>
      </c>
      <c r="D16" s="6" t="s">
        <v>16</v>
      </c>
      <c r="E16" s="9" t="s">
        <v>29</v>
      </c>
      <c r="F16" s="6" t="s">
        <v>1056</v>
      </c>
      <c r="G16" s="6" t="s">
        <v>1522</v>
      </c>
      <c r="H16" s="6" t="s">
        <v>30</v>
      </c>
      <c r="I16" s="6" t="s">
        <v>2376</v>
      </c>
      <c r="J16" s="6" t="s">
        <v>3093</v>
      </c>
    </row>
    <row r="17" spans="1:10">
      <c r="A17" s="6" t="s">
        <v>1150</v>
      </c>
      <c r="B17" s="6">
        <f t="shared" si="0"/>
        <v>16</v>
      </c>
      <c r="C17" s="26">
        <v>3</v>
      </c>
      <c r="D17" s="6" t="s">
        <v>16</v>
      </c>
      <c r="E17" s="9" t="s">
        <v>31</v>
      </c>
      <c r="F17" s="6" t="s">
        <v>1038</v>
      </c>
      <c r="G17" s="6" t="s">
        <v>1523</v>
      </c>
      <c r="H17" s="6" t="s">
        <v>32</v>
      </c>
      <c r="I17" s="6" t="s">
        <v>2377</v>
      </c>
      <c r="J17" s="6" t="s">
        <v>3094</v>
      </c>
    </row>
    <row r="18" spans="1:10">
      <c r="A18" s="6" t="s">
        <v>1151</v>
      </c>
      <c r="B18" s="6">
        <f t="shared" si="0"/>
        <v>17</v>
      </c>
      <c r="C18" s="26">
        <v>3</v>
      </c>
      <c r="D18" s="6" t="s">
        <v>16</v>
      </c>
      <c r="E18" s="9" t="s">
        <v>33</v>
      </c>
      <c r="F18" s="6" t="s">
        <v>1040</v>
      </c>
      <c r="G18" s="6" t="s">
        <v>1524</v>
      </c>
      <c r="H18" s="6" t="s">
        <v>34</v>
      </c>
      <c r="I18" s="6" t="s">
        <v>2378</v>
      </c>
      <c r="J18" s="6" t="s">
        <v>3095</v>
      </c>
    </row>
    <row r="19" spans="1:10">
      <c r="A19" s="6" t="s">
        <v>1152</v>
      </c>
      <c r="B19" s="6">
        <f t="shared" si="0"/>
        <v>18</v>
      </c>
      <c r="C19" s="26">
        <v>3</v>
      </c>
      <c r="D19" s="6" t="s">
        <v>35</v>
      </c>
      <c r="E19" s="9" t="s">
        <v>36</v>
      </c>
      <c r="F19" s="6" t="s">
        <v>1088</v>
      </c>
      <c r="G19" s="6" t="s">
        <v>1525</v>
      </c>
      <c r="H19" s="6" t="s">
        <v>37</v>
      </c>
      <c r="I19" s="6" t="s">
        <v>2379</v>
      </c>
      <c r="J19" s="6" t="s">
        <v>3096</v>
      </c>
    </row>
    <row r="20" spans="1:10">
      <c r="A20" s="6" t="s">
        <v>845</v>
      </c>
      <c r="B20" s="6">
        <f t="shared" si="0"/>
        <v>19</v>
      </c>
      <c r="C20" s="26">
        <v>3</v>
      </c>
      <c r="D20" s="6" t="s">
        <v>38</v>
      </c>
      <c r="E20" s="9" t="s">
        <v>39</v>
      </c>
      <c r="F20" s="34" t="s">
        <v>3457</v>
      </c>
      <c r="G20" s="6" t="s">
        <v>1526</v>
      </c>
      <c r="H20" s="6" t="s">
        <v>2380</v>
      </c>
      <c r="I20" s="6" t="s">
        <v>2381</v>
      </c>
      <c r="J20" s="6" t="s">
        <v>3097</v>
      </c>
    </row>
    <row r="21" spans="1:10">
      <c r="A21" s="6" t="s">
        <v>1153</v>
      </c>
      <c r="B21" s="6">
        <f t="shared" si="0"/>
        <v>20</v>
      </c>
      <c r="C21" s="26">
        <v>4</v>
      </c>
      <c r="D21" s="6" t="s">
        <v>38</v>
      </c>
      <c r="E21" s="10" t="s">
        <v>2383</v>
      </c>
      <c r="F21" s="6" t="s">
        <v>2382</v>
      </c>
      <c r="G21" s="6" t="s">
        <v>2384</v>
      </c>
      <c r="H21" s="6" t="s">
        <v>2385</v>
      </c>
      <c r="I21" s="6" t="s">
        <v>2386</v>
      </c>
      <c r="J21" s="6" t="s">
        <v>3098</v>
      </c>
    </row>
    <row r="22" spans="1:10">
      <c r="A22" s="6" t="s">
        <v>1397</v>
      </c>
      <c r="B22" s="6">
        <f t="shared" si="0"/>
        <v>21</v>
      </c>
      <c r="C22" s="26">
        <v>4</v>
      </c>
      <c r="D22" s="6" t="s">
        <v>38</v>
      </c>
      <c r="E22" s="10" t="s">
        <v>2388</v>
      </c>
      <c r="F22" s="6" t="s">
        <v>2387</v>
      </c>
      <c r="G22" s="6" t="s">
        <v>2389</v>
      </c>
      <c r="H22" s="6" t="s">
        <v>2390</v>
      </c>
      <c r="I22" s="6" t="s">
        <v>2391</v>
      </c>
      <c r="J22" s="6" t="s">
        <v>3099</v>
      </c>
    </row>
    <row r="23" spans="1:10">
      <c r="A23" s="6" t="s">
        <v>1398</v>
      </c>
      <c r="B23" s="6">
        <f t="shared" si="0"/>
        <v>22</v>
      </c>
      <c r="C23" s="26">
        <v>4</v>
      </c>
      <c r="D23" s="6" t="s">
        <v>38</v>
      </c>
      <c r="E23" s="10" t="s">
        <v>2393</v>
      </c>
      <c r="F23" s="6" t="s">
        <v>2392</v>
      </c>
      <c r="G23" s="6" t="s">
        <v>2394</v>
      </c>
      <c r="H23" s="6" t="s">
        <v>2395</v>
      </c>
      <c r="I23" s="6" t="s">
        <v>2396</v>
      </c>
      <c r="J23" s="6" t="s">
        <v>3100</v>
      </c>
    </row>
    <row r="24" spans="1:10">
      <c r="A24" s="6" t="s">
        <v>1399</v>
      </c>
      <c r="B24" s="6">
        <f t="shared" si="0"/>
        <v>23</v>
      </c>
      <c r="C24" s="26">
        <v>4</v>
      </c>
      <c r="D24" s="6" t="s">
        <v>38</v>
      </c>
      <c r="E24" s="10" t="s">
        <v>2398</v>
      </c>
      <c r="F24" s="6" t="s">
        <v>2397</v>
      </c>
      <c r="G24" s="6" t="s">
        <v>2399</v>
      </c>
      <c r="H24" s="6" t="s">
        <v>2400</v>
      </c>
      <c r="I24" s="6" t="s">
        <v>2401</v>
      </c>
      <c r="J24" s="6" t="s">
        <v>3101</v>
      </c>
    </row>
    <row r="25" spans="1:10">
      <c r="A25" s="13" t="s">
        <v>3646</v>
      </c>
      <c r="B25" s="6">
        <f t="shared" si="0"/>
        <v>24</v>
      </c>
      <c r="C25" s="26">
        <v>3</v>
      </c>
      <c r="D25" s="6" t="s">
        <v>3528</v>
      </c>
      <c r="E25" s="9" t="s">
        <v>3538</v>
      </c>
      <c r="F25" s="34" t="s">
        <v>3641</v>
      </c>
      <c r="G25" s="6" t="s">
        <v>2125</v>
      </c>
      <c r="H25" s="6" t="str">
        <f>VLOOKUP(G25,Table2!D:F,2,FALSE)</f>
        <v>BG-16</v>
      </c>
      <c r="I25" s="6" t="s">
        <v>3641</v>
      </c>
      <c r="J25" s="6" t="s">
        <v>3641</v>
      </c>
    </row>
    <row r="26" spans="1:10">
      <c r="A26" s="14" t="s">
        <v>3666</v>
      </c>
      <c r="B26" s="6">
        <f t="shared" si="0"/>
        <v>25</v>
      </c>
      <c r="C26" s="26">
        <v>4</v>
      </c>
      <c r="D26" s="6" t="s">
        <v>3528</v>
      </c>
      <c r="E26" s="10" t="s">
        <v>3539</v>
      </c>
      <c r="F26" s="6" t="s">
        <v>3597</v>
      </c>
      <c r="G26" s="6" t="s">
        <v>2129</v>
      </c>
      <c r="H26" s="6" t="str">
        <f>VLOOKUP(G26,Table2!D:F,2,FALSE)</f>
        <v>BT-82</v>
      </c>
      <c r="I26" s="6" t="s">
        <v>3641</v>
      </c>
      <c r="J26" s="6" t="s">
        <v>3641</v>
      </c>
    </row>
    <row r="27" spans="1:10">
      <c r="A27" s="14" t="s">
        <v>3667</v>
      </c>
      <c r="B27" s="6">
        <f t="shared" si="0"/>
        <v>26</v>
      </c>
      <c r="C27" s="26">
        <v>4</v>
      </c>
      <c r="D27" s="6" t="s">
        <v>3528</v>
      </c>
      <c r="E27" s="10" t="s">
        <v>3540</v>
      </c>
      <c r="F27" s="6" t="s">
        <v>3597</v>
      </c>
      <c r="G27" s="6" t="s">
        <v>2131</v>
      </c>
      <c r="H27" s="6" t="str">
        <f>VLOOKUP(G27,Table2!D:F,2,FALSE)</f>
        <v>BT-83</v>
      </c>
      <c r="I27" s="6" t="s">
        <v>3641</v>
      </c>
      <c r="J27" s="6" t="s">
        <v>3641</v>
      </c>
    </row>
    <row r="28" spans="1:10">
      <c r="A28" s="13" t="s">
        <v>3647</v>
      </c>
      <c r="B28" s="6">
        <f t="shared" si="0"/>
        <v>27</v>
      </c>
      <c r="C28" s="26">
        <v>4</v>
      </c>
      <c r="D28" s="6" t="s">
        <v>3528</v>
      </c>
      <c r="E28" s="10" t="s">
        <v>3541</v>
      </c>
      <c r="F28" s="34" t="s">
        <v>3641</v>
      </c>
      <c r="G28" s="6" t="s">
        <v>2133</v>
      </c>
      <c r="H28" s="6" t="str">
        <f>VLOOKUP(G28,Table2!D:F,2,FALSE)</f>
        <v>BG-17</v>
      </c>
      <c r="I28" s="6" t="s">
        <v>3641</v>
      </c>
      <c r="J28" s="6" t="s">
        <v>3641</v>
      </c>
    </row>
    <row r="29" spans="1:10">
      <c r="A29" s="14" t="s">
        <v>3668</v>
      </c>
      <c r="B29" s="6">
        <f t="shared" si="0"/>
        <v>28</v>
      </c>
      <c r="C29" s="26">
        <v>5</v>
      </c>
      <c r="D29" s="6" t="s">
        <v>3528</v>
      </c>
      <c r="E29" s="11" t="s">
        <v>3542</v>
      </c>
      <c r="F29" s="6" t="s">
        <v>3596</v>
      </c>
      <c r="G29" s="6" t="s">
        <v>2135</v>
      </c>
      <c r="H29" s="6" t="str">
        <f>VLOOKUP(G29,Table2!D:F,2,FALSE)</f>
        <v>BT-84</v>
      </c>
      <c r="I29" s="6" t="s">
        <v>3641</v>
      </c>
      <c r="J29" s="6" t="s">
        <v>3641</v>
      </c>
    </row>
    <row r="30" spans="1:10">
      <c r="A30" s="14" t="s">
        <v>3669</v>
      </c>
      <c r="B30" s="6">
        <f t="shared" si="0"/>
        <v>29</v>
      </c>
      <c r="C30" s="26">
        <v>5</v>
      </c>
      <c r="D30" s="6" t="s">
        <v>3528</v>
      </c>
      <c r="E30" s="11" t="s">
        <v>3543</v>
      </c>
      <c r="F30" s="6" t="s">
        <v>3597</v>
      </c>
      <c r="G30" s="6" t="s">
        <v>2137</v>
      </c>
      <c r="H30" s="6" t="str">
        <f>VLOOKUP(G30,Table2!D:F,2,FALSE)</f>
        <v>BT-85</v>
      </c>
      <c r="I30" s="6" t="s">
        <v>3641</v>
      </c>
      <c r="J30" s="6" t="s">
        <v>3641</v>
      </c>
    </row>
    <row r="31" spans="1:10">
      <c r="A31" s="14" t="s">
        <v>3670</v>
      </c>
      <c r="B31" s="6">
        <f t="shared" si="0"/>
        <v>30</v>
      </c>
      <c r="C31" s="26">
        <v>5</v>
      </c>
      <c r="D31" s="6" t="s">
        <v>3528</v>
      </c>
      <c r="E31" s="11" t="s">
        <v>3544</v>
      </c>
      <c r="F31" s="6" t="s">
        <v>3596</v>
      </c>
      <c r="G31" s="6" t="s">
        <v>2139</v>
      </c>
      <c r="H31" s="6" t="str">
        <f>VLOOKUP(G31,Table2!D:F,2,FALSE)</f>
        <v>BT-86</v>
      </c>
      <c r="I31" s="6" t="s">
        <v>3641</v>
      </c>
      <c r="J31" s="6" t="s">
        <v>3641</v>
      </c>
    </row>
    <row r="32" spans="1:10">
      <c r="A32" s="13" t="s">
        <v>3648</v>
      </c>
      <c r="B32" s="6">
        <f t="shared" si="0"/>
        <v>31</v>
      </c>
      <c r="C32" s="26">
        <v>4</v>
      </c>
      <c r="D32" s="6" t="s">
        <v>3528</v>
      </c>
      <c r="E32" s="10" t="s">
        <v>3545</v>
      </c>
      <c r="F32" s="34" t="s">
        <v>3641</v>
      </c>
      <c r="G32" s="6" t="s">
        <v>2141</v>
      </c>
      <c r="H32" s="6" t="str">
        <f>VLOOKUP(G32,Table2!D:F,2,FALSE)</f>
        <v>BG-18</v>
      </c>
      <c r="I32" s="6" t="s">
        <v>3641</v>
      </c>
      <c r="J32" s="6" t="s">
        <v>3641</v>
      </c>
    </row>
    <row r="33" spans="1:10">
      <c r="A33" s="14" t="s">
        <v>3671</v>
      </c>
      <c r="B33" s="6">
        <f t="shared" si="0"/>
        <v>32</v>
      </c>
      <c r="C33" s="26">
        <v>5</v>
      </c>
      <c r="D33" s="6" t="s">
        <v>3528</v>
      </c>
      <c r="E33" s="11" t="s">
        <v>3546</v>
      </c>
      <c r="F33" s="6" t="s">
        <v>3597</v>
      </c>
      <c r="G33" s="6" t="s">
        <v>2143</v>
      </c>
      <c r="H33" s="6" t="str">
        <f>VLOOKUP(G33,Table2!D:F,2,FALSE)</f>
        <v>BT-87</v>
      </c>
      <c r="I33" s="6" t="s">
        <v>3641</v>
      </c>
      <c r="J33" s="6" t="s">
        <v>3641</v>
      </c>
    </row>
    <row r="34" spans="1:10">
      <c r="A34" s="14" t="s">
        <v>3672</v>
      </c>
      <c r="B34" s="6">
        <f t="shared" si="0"/>
        <v>33</v>
      </c>
      <c r="C34" s="26">
        <v>5</v>
      </c>
      <c r="D34" s="6" t="s">
        <v>3528</v>
      </c>
      <c r="E34" s="11" t="s">
        <v>3547</v>
      </c>
      <c r="F34" s="6" t="s">
        <v>3597</v>
      </c>
      <c r="G34" s="6" t="s">
        <v>2145</v>
      </c>
      <c r="H34" s="6" t="str">
        <f>VLOOKUP(G34,Table2!D:F,2,FALSE)</f>
        <v>BT-88</v>
      </c>
      <c r="I34" s="6" t="s">
        <v>3641</v>
      </c>
      <c r="J34" s="6" t="s">
        <v>3641</v>
      </c>
    </row>
    <row r="35" spans="1:10">
      <c r="A35" s="13" t="s">
        <v>3649</v>
      </c>
      <c r="B35" s="6">
        <f t="shared" si="0"/>
        <v>34</v>
      </c>
      <c r="C35" s="26">
        <v>4</v>
      </c>
      <c r="D35" s="6" t="s">
        <v>3528</v>
      </c>
      <c r="E35" s="10" t="s">
        <v>3548</v>
      </c>
      <c r="F35" s="34" t="s">
        <v>3641</v>
      </c>
      <c r="G35" s="6" t="s">
        <v>2147</v>
      </c>
      <c r="H35" s="6" t="str">
        <f>VLOOKUP(G35,Table2!D:F,2,FALSE)</f>
        <v>BG-19</v>
      </c>
      <c r="I35" s="6" t="s">
        <v>3641</v>
      </c>
      <c r="J35" s="6" t="s">
        <v>3641</v>
      </c>
    </row>
    <row r="36" spans="1:10">
      <c r="A36" s="14" t="s">
        <v>3673</v>
      </c>
      <c r="B36" s="6">
        <f t="shared" si="0"/>
        <v>35</v>
      </c>
      <c r="C36" s="26">
        <v>5</v>
      </c>
      <c r="D36" s="6" t="s">
        <v>3528</v>
      </c>
      <c r="E36" s="11" t="s">
        <v>3549</v>
      </c>
      <c r="F36" s="6" t="s">
        <v>3596</v>
      </c>
      <c r="G36" s="6" t="s">
        <v>2149</v>
      </c>
      <c r="H36" s="6" t="str">
        <f>VLOOKUP(G36,Table2!D:F,2,FALSE)</f>
        <v>BT-89</v>
      </c>
      <c r="I36" s="6" t="s">
        <v>3641</v>
      </c>
      <c r="J36" s="6" t="s">
        <v>3641</v>
      </c>
    </row>
    <row r="37" spans="1:10">
      <c r="A37" s="14" t="s">
        <v>3674</v>
      </c>
      <c r="B37" s="6">
        <f t="shared" si="0"/>
        <v>36</v>
      </c>
      <c r="C37" s="26">
        <v>5</v>
      </c>
      <c r="D37" s="6" t="s">
        <v>3528</v>
      </c>
      <c r="E37" s="11" t="s">
        <v>3550</v>
      </c>
      <c r="F37" s="6" t="s">
        <v>3596</v>
      </c>
      <c r="G37" s="6" t="s">
        <v>2151</v>
      </c>
      <c r="H37" s="6" t="str">
        <f>VLOOKUP(G37,Table2!D:F,2,FALSE)</f>
        <v>BT-90</v>
      </c>
      <c r="I37" s="6" t="s">
        <v>3641</v>
      </c>
      <c r="J37" s="6" t="s">
        <v>3641</v>
      </c>
    </row>
    <row r="38" spans="1:10">
      <c r="A38" s="14" t="s">
        <v>3675</v>
      </c>
      <c r="B38" s="6">
        <f t="shared" si="0"/>
        <v>37</v>
      </c>
      <c r="C38" s="26">
        <v>5</v>
      </c>
      <c r="D38" s="6" t="s">
        <v>3528</v>
      </c>
      <c r="E38" s="11" t="s">
        <v>3551</v>
      </c>
      <c r="F38" s="6" t="s">
        <v>3596</v>
      </c>
      <c r="G38" s="6" t="s">
        <v>2153</v>
      </c>
      <c r="H38" s="6" t="str">
        <f>VLOOKUP(G38,Table2!D:F,2,FALSE)</f>
        <v>BT-91</v>
      </c>
      <c r="I38" s="6" t="s">
        <v>3641</v>
      </c>
      <c r="J38" s="6" t="s">
        <v>3641</v>
      </c>
    </row>
    <row r="39" spans="1:10">
      <c r="A39" s="13" t="s">
        <v>3645</v>
      </c>
      <c r="B39" s="6">
        <f t="shared" si="0"/>
        <v>38</v>
      </c>
      <c r="C39" s="26">
        <v>3</v>
      </c>
      <c r="D39" s="6" t="s">
        <v>3528</v>
      </c>
      <c r="E39" s="9" t="s">
        <v>3537</v>
      </c>
      <c r="F39" s="34" t="s">
        <v>3641</v>
      </c>
      <c r="G39" s="6" t="s">
        <v>1972</v>
      </c>
      <c r="H39" s="6" t="str">
        <f>VLOOKUP(G39,Table2!D:F,2,FALSE)</f>
        <v>BG-3</v>
      </c>
      <c r="I39" s="6" t="s">
        <v>3641</v>
      </c>
      <c r="J39" s="6" t="s">
        <v>3641</v>
      </c>
    </row>
    <row r="40" spans="1:10">
      <c r="A40" s="13" t="s">
        <v>3643</v>
      </c>
      <c r="B40" s="6">
        <f t="shared" si="0"/>
        <v>39</v>
      </c>
      <c r="C40" s="26">
        <v>3</v>
      </c>
      <c r="D40" s="6" t="s">
        <v>3528</v>
      </c>
      <c r="E40" s="9" t="s">
        <v>3531</v>
      </c>
      <c r="F40" s="34" t="s">
        <v>3641</v>
      </c>
      <c r="G40" s="6" t="s">
        <v>1959</v>
      </c>
      <c r="H40" s="6" t="str">
        <f>VLOOKUP(G40,Table2!D:F,2,FALSE)</f>
        <v>BG-1</v>
      </c>
      <c r="I40" s="6" t="s">
        <v>3641</v>
      </c>
      <c r="J40" s="6" t="s">
        <v>3641</v>
      </c>
    </row>
    <row r="41" spans="1:10">
      <c r="A41" s="14" t="s">
        <v>3660</v>
      </c>
      <c r="B41" s="6">
        <f t="shared" si="0"/>
        <v>40</v>
      </c>
      <c r="C41" s="26">
        <v>4</v>
      </c>
      <c r="D41" s="6" t="s">
        <v>3528</v>
      </c>
      <c r="E41" s="10" t="s">
        <v>3532</v>
      </c>
      <c r="F41" s="6" t="s">
        <v>3595</v>
      </c>
      <c r="G41" s="6" t="s">
        <v>1962</v>
      </c>
      <c r="H41" s="6" t="str">
        <f>VLOOKUP(G41,Table2!D:F,2,FALSE)</f>
        <v>BT-21</v>
      </c>
      <c r="I41" s="6" t="s">
        <v>3641</v>
      </c>
      <c r="J41" s="6" t="s">
        <v>3641</v>
      </c>
    </row>
    <row r="42" spans="1:10">
      <c r="A42" s="14" t="s">
        <v>3787</v>
      </c>
      <c r="B42" s="6">
        <f t="shared" si="0"/>
        <v>41</v>
      </c>
      <c r="C42" s="26">
        <v>4</v>
      </c>
      <c r="D42" s="6" t="s">
        <v>3528</v>
      </c>
      <c r="E42" s="10" t="s">
        <v>3533</v>
      </c>
      <c r="F42" s="6" t="s">
        <v>3597</v>
      </c>
      <c r="G42" s="6" t="s">
        <v>1964</v>
      </c>
      <c r="H42" s="6" t="str">
        <f>VLOOKUP(G42,Table2!D:F,2,FALSE)</f>
        <v>BG-1</v>
      </c>
      <c r="I42" s="6" t="s">
        <v>3641</v>
      </c>
      <c r="J42" s="6" t="s">
        <v>3641</v>
      </c>
    </row>
    <row r="43" spans="1:10">
      <c r="A43" s="13" t="s">
        <v>3644</v>
      </c>
      <c r="B43" s="6">
        <f t="shared" si="0"/>
        <v>42</v>
      </c>
      <c r="C43" s="26">
        <v>3</v>
      </c>
      <c r="D43" s="6" t="s">
        <v>3528</v>
      </c>
      <c r="E43" s="9" t="s">
        <v>3534</v>
      </c>
      <c r="F43" s="34" t="s">
        <v>3641</v>
      </c>
      <c r="G43" s="6" t="s">
        <v>1966</v>
      </c>
      <c r="H43" s="6" t="str">
        <f>VLOOKUP(G43,Table2!D:F,2,FALSE)</f>
        <v>BG-2</v>
      </c>
      <c r="I43" s="6" t="s">
        <v>3641</v>
      </c>
      <c r="J43" s="6" t="s">
        <v>3641</v>
      </c>
    </row>
    <row r="44" spans="1:10">
      <c r="A44" s="14" t="s">
        <v>3662</v>
      </c>
      <c r="B44" s="6">
        <f t="shared" si="0"/>
        <v>43</v>
      </c>
      <c r="C44" s="26">
        <v>4</v>
      </c>
      <c r="D44" s="6" t="s">
        <v>3528</v>
      </c>
      <c r="E44" s="10" t="s">
        <v>3535</v>
      </c>
      <c r="F44" s="6" t="s">
        <v>3597</v>
      </c>
      <c r="G44" s="6" t="s">
        <v>1968</v>
      </c>
      <c r="H44" s="6" t="str">
        <f>VLOOKUP(G44,Table2!D:F,2,FALSE)</f>
        <v>BT-23</v>
      </c>
      <c r="I44" s="6" t="s">
        <v>3641</v>
      </c>
      <c r="J44" s="6" t="s">
        <v>3641</v>
      </c>
    </row>
    <row r="45" spans="1:10">
      <c r="A45" s="14" t="s">
        <v>3663</v>
      </c>
      <c r="B45" s="6">
        <f t="shared" si="0"/>
        <v>44</v>
      </c>
      <c r="C45" s="26">
        <v>4</v>
      </c>
      <c r="D45" s="6" t="s">
        <v>3528</v>
      </c>
      <c r="E45" s="10" t="s">
        <v>3536</v>
      </c>
      <c r="F45" s="6" t="s">
        <v>3596</v>
      </c>
      <c r="G45" s="6" t="s">
        <v>1970</v>
      </c>
      <c r="H45" s="6" t="str">
        <f>VLOOKUP(G45,Table2!D:F,2,FALSE)</f>
        <v>BT-24</v>
      </c>
      <c r="I45" s="6" t="s">
        <v>3641</v>
      </c>
      <c r="J45" s="6" t="s">
        <v>3641</v>
      </c>
    </row>
    <row r="46" spans="1:10">
      <c r="A46" s="6" t="s">
        <v>797</v>
      </c>
      <c r="B46" s="6">
        <f t="shared" si="0"/>
        <v>45</v>
      </c>
      <c r="C46" s="26">
        <v>2</v>
      </c>
      <c r="D46" s="6" t="s">
        <v>0</v>
      </c>
      <c r="E46" s="8" t="s">
        <v>3761</v>
      </c>
      <c r="F46" s="34" t="s">
        <v>3457</v>
      </c>
      <c r="G46" s="6" t="s">
        <v>2402</v>
      </c>
      <c r="H46" s="6" t="s">
        <v>42</v>
      </c>
      <c r="I46" s="6" t="s">
        <v>2403</v>
      </c>
      <c r="J46" s="6" t="s">
        <v>2404</v>
      </c>
    </row>
    <row r="47" spans="1:10">
      <c r="A47" s="6" t="s">
        <v>798</v>
      </c>
      <c r="B47" s="6">
        <f t="shared" si="0"/>
        <v>46</v>
      </c>
      <c r="C47" s="26">
        <v>3</v>
      </c>
      <c r="D47" s="6" t="s">
        <v>16</v>
      </c>
      <c r="E47" s="9" t="s">
        <v>43</v>
      </c>
      <c r="F47" s="34" t="s">
        <v>3457</v>
      </c>
      <c r="G47" s="6" t="s">
        <v>1528</v>
      </c>
      <c r="H47" s="6" t="s">
        <v>44</v>
      </c>
      <c r="I47" s="6" t="s">
        <v>2405</v>
      </c>
      <c r="J47" s="6" t="s">
        <v>3102</v>
      </c>
    </row>
    <row r="48" spans="1:10">
      <c r="A48" s="6" t="s">
        <v>1154</v>
      </c>
      <c r="B48" s="6">
        <f t="shared" si="0"/>
        <v>47</v>
      </c>
      <c r="C48" s="26">
        <v>4</v>
      </c>
      <c r="D48" s="6" t="s">
        <v>16</v>
      </c>
      <c r="E48" s="10" t="s">
        <v>45</v>
      </c>
      <c r="F48" s="6" t="s">
        <v>884</v>
      </c>
      <c r="G48" s="6" t="s">
        <v>2406</v>
      </c>
      <c r="H48" s="6" t="s">
        <v>2407</v>
      </c>
      <c r="I48" s="6" t="s">
        <v>2408</v>
      </c>
      <c r="J48" s="6" t="s">
        <v>3103</v>
      </c>
    </row>
    <row r="49" spans="1:10">
      <c r="A49" s="6" t="s">
        <v>1155</v>
      </c>
      <c r="B49" s="6">
        <f t="shared" si="0"/>
        <v>48</v>
      </c>
      <c r="C49" s="26">
        <v>4</v>
      </c>
      <c r="D49" s="6" t="s">
        <v>16</v>
      </c>
      <c r="E49" s="10" t="s">
        <v>47</v>
      </c>
      <c r="F49" s="6" t="s">
        <v>883</v>
      </c>
      <c r="G49" s="6" t="s">
        <v>1528</v>
      </c>
      <c r="H49" s="6" t="s">
        <v>48</v>
      </c>
      <c r="I49" s="6" t="s">
        <v>2409</v>
      </c>
      <c r="J49" s="6" t="s">
        <v>3104</v>
      </c>
    </row>
    <row r="50" spans="1:10">
      <c r="A50" s="6" t="s">
        <v>799</v>
      </c>
      <c r="B50" s="6">
        <f t="shared" si="0"/>
        <v>49</v>
      </c>
      <c r="C50" s="26">
        <v>3</v>
      </c>
      <c r="D50" s="6" t="s">
        <v>16</v>
      </c>
      <c r="E50" s="9" t="s">
        <v>49</v>
      </c>
      <c r="F50" s="34" t="s">
        <v>3457</v>
      </c>
      <c r="G50" s="6" t="s">
        <v>1530</v>
      </c>
      <c r="H50" s="6" t="s">
        <v>50</v>
      </c>
      <c r="I50" s="6" t="s">
        <v>2410</v>
      </c>
      <c r="J50" s="6" t="s">
        <v>3105</v>
      </c>
    </row>
    <row r="51" spans="1:10">
      <c r="A51" s="6" t="s">
        <v>1156</v>
      </c>
      <c r="B51" s="6">
        <f t="shared" si="0"/>
        <v>50</v>
      </c>
      <c r="C51" s="26">
        <v>4</v>
      </c>
      <c r="D51" s="6" t="s">
        <v>16</v>
      </c>
      <c r="E51" s="10" t="s">
        <v>51</v>
      </c>
      <c r="F51" s="6" t="s">
        <v>886</v>
      </c>
      <c r="G51" s="6" t="s">
        <v>1531</v>
      </c>
      <c r="H51" s="6" t="s">
        <v>52</v>
      </c>
      <c r="I51" s="6" t="s">
        <v>2411</v>
      </c>
      <c r="J51" s="6" t="s">
        <v>3054</v>
      </c>
    </row>
    <row r="52" spans="1:10">
      <c r="A52" s="6" t="s">
        <v>1157</v>
      </c>
      <c r="B52" s="6">
        <f t="shared" si="0"/>
        <v>51</v>
      </c>
      <c r="C52" s="26">
        <v>4</v>
      </c>
      <c r="D52" s="6" t="s">
        <v>16</v>
      </c>
      <c r="E52" s="10" t="s">
        <v>53</v>
      </c>
      <c r="F52" s="6" t="s">
        <v>885</v>
      </c>
      <c r="G52" s="6" t="s">
        <v>1532</v>
      </c>
      <c r="H52" s="6" t="s">
        <v>54</v>
      </c>
      <c r="I52" s="6" t="s">
        <v>2412</v>
      </c>
      <c r="J52" s="6" t="s">
        <v>3106</v>
      </c>
    </row>
    <row r="53" spans="1:10">
      <c r="A53" s="6" t="s">
        <v>800</v>
      </c>
      <c r="B53" s="6">
        <f t="shared" si="0"/>
        <v>52</v>
      </c>
      <c r="C53" s="26">
        <v>3</v>
      </c>
      <c r="D53" s="6" t="s">
        <v>16</v>
      </c>
      <c r="E53" s="9" t="s">
        <v>55</v>
      </c>
      <c r="F53" s="34" t="s">
        <v>3457</v>
      </c>
      <c r="G53" s="6" t="s">
        <v>1533</v>
      </c>
      <c r="H53" s="6" t="s">
        <v>56</v>
      </c>
      <c r="I53" s="6" t="s">
        <v>2413</v>
      </c>
      <c r="J53" s="6" t="s">
        <v>3107</v>
      </c>
    </row>
    <row r="54" spans="1:10">
      <c r="A54" s="6" t="s">
        <v>1158</v>
      </c>
      <c r="B54" s="6">
        <f t="shared" si="0"/>
        <v>53</v>
      </c>
      <c r="C54" s="26">
        <v>4</v>
      </c>
      <c r="D54" s="6" t="s">
        <v>16</v>
      </c>
      <c r="E54" s="10" t="s">
        <v>57</v>
      </c>
      <c r="F54" s="6" t="s">
        <v>882</v>
      </c>
      <c r="G54" s="6" t="s">
        <v>1534</v>
      </c>
      <c r="H54" s="6" t="s">
        <v>58</v>
      </c>
      <c r="I54" s="6" t="s">
        <v>2414</v>
      </c>
      <c r="J54" s="6" t="s">
        <v>3055</v>
      </c>
    </row>
    <row r="55" spans="1:10">
      <c r="A55" s="6" t="s">
        <v>1159</v>
      </c>
      <c r="B55" s="6">
        <f t="shared" si="0"/>
        <v>54</v>
      </c>
      <c r="C55" s="26">
        <v>4</v>
      </c>
      <c r="D55" s="6" t="s">
        <v>16</v>
      </c>
      <c r="E55" s="10" t="s">
        <v>59</v>
      </c>
      <c r="F55" s="6" t="s">
        <v>881</v>
      </c>
      <c r="G55" s="6" t="s">
        <v>1535</v>
      </c>
      <c r="H55" s="6" t="s">
        <v>60</v>
      </c>
      <c r="I55" s="6" t="s">
        <v>2415</v>
      </c>
      <c r="J55" s="6" t="s">
        <v>3108</v>
      </c>
    </row>
    <row r="56" spans="1:10">
      <c r="A56" s="6" t="s">
        <v>1160</v>
      </c>
      <c r="B56" s="6">
        <f t="shared" si="0"/>
        <v>55</v>
      </c>
      <c r="C56" s="26">
        <v>3</v>
      </c>
      <c r="D56" s="6" t="s">
        <v>16</v>
      </c>
      <c r="E56" s="9" t="s">
        <v>61</v>
      </c>
      <c r="F56" s="6" t="s">
        <v>1008</v>
      </c>
      <c r="G56" s="6" t="s">
        <v>2416</v>
      </c>
      <c r="H56" s="6" t="s">
        <v>62</v>
      </c>
      <c r="I56" s="6" t="s">
        <v>2417</v>
      </c>
      <c r="J56" s="6" t="s">
        <v>3109</v>
      </c>
    </row>
    <row r="57" spans="1:10">
      <c r="A57" s="6" t="s">
        <v>1161</v>
      </c>
      <c r="B57" s="6">
        <f t="shared" si="0"/>
        <v>56</v>
      </c>
      <c r="C57" s="26">
        <v>3</v>
      </c>
      <c r="D57" s="6" t="s">
        <v>16</v>
      </c>
      <c r="E57" s="9" t="s">
        <v>63</v>
      </c>
      <c r="F57" s="6" t="s">
        <v>1061</v>
      </c>
      <c r="G57" s="6" t="s">
        <v>2418</v>
      </c>
      <c r="H57" s="6" t="s">
        <v>64</v>
      </c>
      <c r="I57" s="6" t="s">
        <v>2419</v>
      </c>
      <c r="J57" s="6" t="s">
        <v>3110</v>
      </c>
    </row>
    <row r="58" spans="1:10">
      <c r="A58" s="6" t="s">
        <v>801</v>
      </c>
      <c r="B58" s="6">
        <f t="shared" si="0"/>
        <v>57</v>
      </c>
      <c r="C58" s="26">
        <v>3</v>
      </c>
      <c r="D58" s="6" t="s">
        <v>16</v>
      </c>
      <c r="E58" s="9" t="s">
        <v>4387</v>
      </c>
      <c r="F58" s="34" t="s">
        <v>3457</v>
      </c>
      <c r="G58" s="6" t="s">
        <v>2420</v>
      </c>
      <c r="H58" s="6" t="s">
        <v>66</v>
      </c>
      <c r="I58" s="6" t="s">
        <v>2421</v>
      </c>
      <c r="J58" s="6" t="s">
        <v>3111</v>
      </c>
    </row>
    <row r="59" spans="1:10">
      <c r="A59" s="6" t="s">
        <v>1162</v>
      </c>
      <c r="B59" s="6">
        <f t="shared" si="0"/>
        <v>58</v>
      </c>
      <c r="C59" s="26">
        <v>4</v>
      </c>
      <c r="D59" s="6" t="s">
        <v>16</v>
      </c>
      <c r="E59" s="10" t="s">
        <v>67</v>
      </c>
      <c r="F59" s="6" t="s">
        <v>1022</v>
      </c>
      <c r="G59" s="6" t="s">
        <v>1539</v>
      </c>
      <c r="H59" s="6" t="s">
        <v>68</v>
      </c>
      <c r="I59" s="6" t="s">
        <v>2422</v>
      </c>
      <c r="J59" s="6" t="s">
        <v>3112</v>
      </c>
    </row>
    <row r="60" spans="1:10">
      <c r="A60" s="6" t="s">
        <v>1163</v>
      </c>
      <c r="B60" s="6">
        <f t="shared" si="0"/>
        <v>59</v>
      </c>
      <c r="C60" s="26">
        <v>4</v>
      </c>
      <c r="D60" s="6" t="s">
        <v>16</v>
      </c>
      <c r="E60" s="10" t="s">
        <v>69</v>
      </c>
      <c r="F60" s="6" t="s">
        <v>1021</v>
      </c>
      <c r="G60" s="6" t="s">
        <v>1540</v>
      </c>
      <c r="H60" s="6" t="s">
        <v>70</v>
      </c>
      <c r="I60" s="6" t="s">
        <v>2423</v>
      </c>
      <c r="J60" s="6" t="s">
        <v>3113</v>
      </c>
    </row>
    <row r="61" spans="1:10">
      <c r="A61" s="6" t="s">
        <v>802</v>
      </c>
      <c r="B61" s="6">
        <f t="shared" si="0"/>
        <v>60</v>
      </c>
      <c r="C61" s="26">
        <v>3</v>
      </c>
      <c r="D61" s="6" t="s">
        <v>16</v>
      </c>
      <c r="E61" s="9" t="s">
        <v>71</v>
      </c>
      <c r="F61" s="34" t="s">
        <v>3457</v>
      </c>
      <c r="G61" s="6" t="s">
        <v>2424</v>
      </c>
      <c r="H61" s="6" t="s">
        <v>72</v>
      </c>
      <c r="I61" s="6" t="s">
        <v>2425</v>
      </c>
      <c r="J61" s="6" t="s">
        <v>3114</v>
      </c>
    </row>
    <row r="62" spans="1:10">
      <c r="A62" s="6" t="s">
        <v>1164</v>
      </c>
      <c r="B62" s="6">
        <f t="shared" si="0"/>
        <v>61</v>
      </c>
      <c r="C62" s="26">
        <v>4</v>
      </c>
      <c r="D62" s="6" t="s">
        <v>16</v>
      </c>
      <c r="E62" s="10" t="s">
        <v>73</v>
      </c>
      <c r="F62" s="6" t="s">
        <v>1014</v>
      </c>
      <c r="G62" s="6" t="s">
        <v>2426</v>
      </c>
      <c r="H62" s="6" t="s">
        <v>74</v>
      </c>
      <c r="I62" s="6" t="s">
        <v>2427</v>
      </c>
      <c r="J62" s="6" t="s">
        <v>3115</v>
      </c>
    </row>
    <row r="63" spans="1:10">
      <c r="A63" s="6" t="s">
        <v>1165</v>
      </c>
      <c r="B63" s="6">
        <f t="shared" si="0"/>
        <v>62</v>
      </c>
      <c r="C63" s="26">
        <v>4</v>
      </c>
      <c r="D63" s="6" t="s">
        <v>16</v>
      </c>
      <c r="E63" s="10" t="s">
        <v>75</v>
      </c>
      <c r="F63" s="6" t="s">
        <v>1013</v>
      </c>
      <c r="G63" s="6" t="s">
        <v>2428</v>
      </c>
      <c r="H63" s="6" t="s">
        <v>76</v>
      </c>
      <c r="I63" s="6" t="s">
        <v>2429</v>
      </c>
      <c r="J63" s="6" t="s">
        <v>3116</v>
      </c>
    </row>
    <row r="64" spans="1:10">
      <c r="A64" s="6" t="s">
        <v>1166</v>
      </c>
      <c r="B64" s="6">
        <f t="shared" si="0"/>
        <v>63</v>
      </c>
      <c r="C64" s="26">
        <v>4</v>
      </c>
      <c r="D64" s="6" t="s">
        <v>16</v>
      </c>
      <c r="E64" s="10" t="s">
        <v>77</v>
      </c>
      <c r="F64" s="6" t="s">
        <v>1017</v>
      </c>
      <c r="G64" s="6" t="s">
        <v>172</v>
      </c>
      <c r="H64" s="6" t="s">
        <v>508</v>
      </c>
      <c r="I64" s="6" t="s">
        <v>2430</v>
      </c>
      <c r="J64" s="6" t="s">
        <v>3117</v>
      </c>
    </row>
    <row r="65" spans="1:10">
      <c r="A65" s="6" t="s">
        <v>1167</v>
      </c>
      <c r="B65" s="6">
        <f t="shared" si="0"/>
        <v>64</v>
      </c>
      <c r="C65" s="26">
        <v>4</v>
      </c>
      <c r="D65" s="6" t="s">
        <v>16</v>
      </c>
      <c r="E65" s="10" t="s">
        <v>79</v>
      </c>
      <c r="F65" s="6" t="s">
        <v>993</v>
      </c>
      <c r="G65" s="6" t="s">
        <v>2431</v>
      </c>
      <c r="H65" s="6" t="s">
        <v>80</v>
      </c>
      <c r="I65" s="6" t="s">
        <v>2432</v>
      </c>
      <c r="J65" s="6" t="s">
        <v>3118</v>
      </c>
    </row>
    <row r="66" spans="1:10">
      <c r="A66" s="6" t="s">
        <v>1168</v>
      </c>
      <c r="B66" s="6">
        <f t="shared" si="0"/>
        <v>65</v>
      </c>
      <c r="C66" s="26">
        <v>4</v>
      </c>
      <c r="D66" s="6" t="s">
        <v>16</v>
      </c>
      <c r="E66" s="10" t="s">
        <v>81</v>
      </c>
      <c r="F66" s="6" t="s">
        <v>1016</v>
      </c>
      <c r="G66" s="6" t="s">
        <v>82</v>
      </c>
      <c r="H66" s="6" t="s">
        <v>82</v>
      </c>
      <c r="I66" s="6" t="s">
        <v>2433</v>
      </c>
      <c r="J66" s="6" t="s">
        <v>3119</v>
      </c>
    </row>
    <row r="67" spans="1:10">
      <c r="A67" s="6" t="s">
        <v>1169</v>
      </c>
      <c r="B67" s="6">
        <f t="shared" ref="B67:B130" si="1">ROW()-1</f>
        <v>66</v>
      </c>
      <c r="C67" s="26">
        <v>4</v>
      </c>
      <c r="D67" s="6" t="s">
        <v>16</v>
      </c>
      <c r="E67" s="10" t="s">
        <v>83</v>
      </c>
      <c r="F67" s="6" t="s">
        <v>1018</v>
      </c>
      <c r="G67" s="6" t="s">
        <v>2434</v>
      </c>
      <c r="H67" s="6" t="s">
        <v>84</v>
      </c>
      <c r="I67" s="6" t="s">
        <v>2435</v>
      </c>
      <c r="J67" s="6" t="s">
        <v>3120</v>
      </c>
    </row>
    <row r="68" spans="1:10">
      <c r="A68" s="6" t="s">
        <v>1170</v>
      </c>
      <c r="B68" s="6">
        <f t="shared" si="1"/>
        <v>67</v>
      </c>
      <c r="C68" s="26">
        <v>4</v>
      </c>
      <c r="D68" s="6" t="s">
        <v>16</v>
      </c>
      <c r="E68" s="10" t="s">
        <v>85</v>
      </c>
      <c r="F68" s="6" t="s">
        <v>1019</v>
      </c>
      <c r="G68" s="6" t="s">
        <v>86</v>
      </c>
      <c r="H68" s="6" t="s">
        <v>86</v>
      </c>
      <c r="I68" s="6" t="s">
        <v>2436</v>
      </c>
      <c r="J68" s="6" t="s">
        <v>3121</v>
      </c>
    </row>
    <row r="69" spans="1:10">
      <c r="A69" s="39" t="s">
        <v>3789</v>
      </c>
      <c r="B69" s="6">
        <f t="shared" si="1"/>
        <v>68</v>
      </c>
      <c r="C69" s="26">
        <v>4</v>
      </c>
      <c r="D69" s="6" t="s">
        <v>3640</v>
      </c>
      <c r="E69" s="10" t="s">
        <v>4389</v>
      </c>
      <c r="F69" s="6" t="s">
        <v>3758</v>
      </c>
      <c r="G69" s="6" t="s">
        <v>4390</v>
      </c>
      <c r="H69" s="24" t="s">
        <v>3934</v>
      </c>
    </row>
    <row r="70" spans="1:10">
      <c r="A70" s="6" t="s">
        <v>1171</v>
      </c>
      <c r="B70" s="6">
        <f t="shared" si="1"/>
        <v>69</v>
      </c>
      <c r="C70" s="26">
        <v>4</v>
      </c>
      <c r="D70" s="6" t="s">
        <v>16</v>
      </c>
      <c r="E70" s="10" t="s">
        <v>87</v>
      </c>
      <c r="F70" s="6" t="s">
        <v>1011</v>
      </c>
      <c r="G70" s="6" t="s">
        <v>516</v>
      </c>
      <c r="H70" s="6" t="s">
        <v>88</v>
      </c>
      <c r="I70" s="6" t="s">
        <v>2437</v>
      </c>
      <c r="J70" s="6" t="s">
        <v>3122</v>
      </c>
    </row>
    <row r="71" spans="1:10">
      <c r="A71" s="6" t="s">
        <v>1172</v>
      </c>
      <c r="B71" s="6">
        <f t="shared" si="1"/>
        <v>70</v>
      </c>
      <c r="C71" s="26">
        <v>4</v>
      </c>
      <c r="D71" s="6" t="s">
        <v>16</v>
      </c>
      <c r="E71" s="10" t="s">
        <v>89</v>
      </c>
      <c r="F71" s="6" t="s">
        <v>1015</v>
      </c>
      <c r="G71" s="6" t="s">
        <v>2438</v>
      </c>
      <c r="H71" s="6" t="s">
        <v>90</v>
      </c>
      <c r="I71" s="6" t="s">
        <v>2439</v>
      </c>
      <c r="J71" s="6" t="s">
        <v>3123</v>
      </c>
    </row>
    <row r="72" spans="1:10">
      <c r="A72" s="6" t="s">
        <v>1173</v>
      </c>
      <c r="B72" s="6">
        <f t="shared" si="1"/>
        <v>71</v>
      </c>
      <c r="C72" s="26">
        <v>4</v>
      </c>
      <c r="D72" s="6" t="s">
        <v>16</v>
      </c>
      <c r="E72" s="10" t="s">
        <v>91</v>
      </c>
      <c r="F72" s="6" t="s">
        <v>1020</v>
      </c>
      <c r="G72" s="6" t="s">
        <v>2440</v>
      </c>
      <c r="H72" s="6" t="s">
        <v>92</v>
      </c>
      <c r="I72" s="6" t="s">
        <v>2441</v>
      </c>
      <c r="J72" s="6" t="s">
        <v>3124</v>
      </c>
    </row>
    <row r="73" spans="1:10">
      <c r="A73" s="6" t="s">
        <v>1174</v>
      </c>
      <c r="B73" s="6">
        <f t="shared" si="1"/>
        <v>72</v>
      </c>
      <c r="C73" s="26">
        <v>4</v>
      </c>
      <c r="D73" s="6" t="s">
        <v>16</v>
      </c>
      <c r="E73" s="10" t="s">
        <v>93</v>
      </c>
      <c r="F73" s="6" t="s">
        <v>1012</v>
      </c>
      <c r="G73" s="6" t="s">
        <v>520</v>
      </c>
      <c r="H73" s="6" t="s">
        <v>94</v>
      </c>
      <c r="I73" s="6" t="s">
        <v>2442</v>
      </c>
      <c r="J73" s="6" t="s">
        <v>3125</v>
      </c>
    </row>
    <row r="74" spans="1:10">
      <c r="A74" s="6" t="s">
        <v>1175</v>
      </c>
      <c r="B74" s="6">
        <f t="shared" si="1"/>
        <v>73</v>
      </c>
      <c r="C74" s="26">
        <v>4</v>
      </c>
      <c r="D74" s="6" t="s">
        <v>16</v>
      </c>
      <c r="E74" s="10" t="s">
        <v>95</v>
      </c>
      <c r="F74" s="6" t="s">
        <v>852</v>
      </c>
      <c r="G74" s="6" t="s">
        <v>2443</v>
      </c>
      <c r="H74" s="6" t="s">
        <v>96</v>
      </c>
      <c r="I74" s="6" t="s">
        <v>2444</v>
      </c>
      <c r="J74" s="6" t="s">
        <v>3126</v>
      </c>
    </row>
    <row r="75" spans="1:10">
      <c r="A75" s="6" t="s">
        <v>803</v>
      </c>
      <c r="B75" s="6">
        <f t="shared" si="1"/>
        <v>74</v>
      </c>
      <c r="C75" s="26">
        <v>3</v>
      </c>
      <c r="D75" s="6" t="s">
        <v>16</v>
      </c>
      <c r="E75" s="9" t="s">
        <v>97</v>
      </c>
      <c r="F75" s="34" t="s">
        <v>3457</v>
      </c>
      <c r="G75" s="6" t="s">
        <v>1554</v>
      </c>
      <c r="H75" s="6" t="s">
        <v>98</v>
      </c>
      <c r="I75" s="6" t="s">
        <v>2445</v>
      </c>
      <c r="J75" s="6" t="s">
        <v>3127</v>
      </c>
    </row>
    <row r="76" spans="1:10">
      <c r="A76" s="6" t="s">
        <v>1176</v>
      </c>
      <c r="B76" s="6">
        <f t="shared" si="1"/>
        <v>75</v>
      </c>
      <c r="C76" s="26">
        <v>4</v>
      </c>
      <c r="D76" s="6" t="s">
        <v>16</v>
      </c>
      <c r="E76" s="10" t="s">
        <v>99</v>
      </c>
      <c r="F76" s="6" t="s">
        <v>1041</v>
      </c>
      <c r="G76" s="6" t="s">
        <v>1555</v>
      </c>
      <c r="H76" s="6" t="s">
        <v>100</v>
      </c>
      <c r="I76" s="6" t="s">
        <v>2446</v>
      </c>
      <c r="J76" s="6" t="s">
        <v>3128</v>
      </c>
    </row>
    <row r="77" spans="1:10">
      <c r="A77" s="6" t="s">
        <v>1177</v>
      </c>
      <c r="B77" s="6">
        <f t="shared" si="1"/>
        <v>76</v>
      </c>
      <c r="C77" s="26">
        <v>4</v>
      </c>
      <c r="D77" s="6" t="s">
        <v>16</v>
      </c>
      <c r="E77" s="10" t="s">
        <v>101</v>
      </c>
      <c r="F77" s="6" t="s">
        <v>1042</v>
      </c>
      <c r="G77" s="6" t="s">
        <v>1556</v>
      </c>
      <c r="H77" s="6" t="s">
        <v>102</v>
      </c>
      <c r="I77" s="6" t="s">
        <v>2447</v>
      </c>
      <c r="J77" s="6" t="s">
        <v>3129</v>
      </c>
    </row>
    <row r="78" spans="1:10">
      <c r="A78" s="6" t="s">
        <v>804</v>
      </c>
      <c r="B78" s="6">
        <f t="shared" si="1"/>
        <v>77</v>
      </c>
      <c r="C78" s="26">
        <v>3</v>
      </c>
      <c r="D78" s="6" t="s">
        <v>16</v>
      </c>
      <c r="E78" s="9" t="s">
        <v>103</v>
      </c>
      <c r="F78" s="34" t="s">
        <v>3457</v>
      </c>
      <c r="G78" s="6" t="s">
        <v>1557</v>
      </c>
      <c r="H78" s="6" t="s">
        <v>104</v>
      </c>
      <c r="I78" s="6" t="s">
        <v>2448</v>
      </c>
      <c r="J78" s="6" t="s">
        <v>3130</v>
      </c>
    </row>
    <row r="79" spans="1:10">
      <c r="A79" s="6" t="s">
        <v>1178</v>
      </c>
      <c r="B79" s="6">
        <f t="shared" si="1"/>
        <v>78</v>
      </c>
      <c r="C79" s="26">
        <v>4</v>
      </c>
      <c r="D79" s="6" t="s">
        <v>16</v>
      </c>
      <c r="E79" s="10" t="s">
        <v>105</v>
      </c>
      <c r="F79" s="6" t="s">
        <v>966</v>
      </c>
      <c r="G79" s="6" t="s">
        <v>2449</v>
      </c>
      <c r="H79" s="6" t="s">
        <v>106</v>
      </c>
      <c r="I79" s="6" t="s">
        <v>2450</v>
      </c>
      <c r="J79" s="6" t="s">
        <v>3134</v>
      </c>
    </row>
    <row r="80" spans="1:10">
      <c r="A80" s="6" t="s">
        <v>1179</v>
      </c>
      <c r="B80" s="6">
        <f t="shared" si="1"/>
        <v>79</v>
      </c>
      <c r="C80" s="26">
        <v>4</v>
      </c>
      <c r="D80" s="6" t="s">
        <v>16</v>
      </c>
      <c r="E80" s="10" t="s">
        <v>107</v>
      </c>
      <c r="F80" s="6" t="s">
        <v>964</v>
      </c>
      <c r="G80" s="6" t="s">
        <v>2451</v>
      </c>
      <c r="H80" s="6" t="s">
        <v>108</v>
      </c>
      <c r="I80" s="6" t="s">
        <v>2452</v>
      </c>
      <c r="J80" s="6" t="s">
        <v>2452</v>
      </c>
    </row>
    <row r="81" spans="1:10">
      <c r="A81" s="6" t="s">
        <v>1180</v>
      </c>
      <c r="B81" s="6">
        <f t="shared" si="1"/>
        <v>80</v>
      </c>
      <c r="C81" s="26">
        <v>4</v>
      </c>
      <c r="D81" s="6" t="s">
        <v>16</v>
      </c>
      <c r="E81" s="10" t="s">
        <v>109</v>
      </c>
      <c r="F81" s="6" t="s">
        <v>963</v>
      </c>
      <c r="G81" s="6" t="s">
        <v>2453</v>
      </c>
      <c r="H81" s="6" t="s">
        <v>110</v>
      </c>
      <c r="I81" s="6" t="s">
        <v>2454</v>
      </c>
      <c r="J81" s="6" t="s">
        <v>3135</v>
      </c>
    </row>
    <row r="82" spans="1:10">
      <c r="A82" s="6" t="s">
        <v>1181</v>
      </c>
      <c r="B82" s="6">
        <f t="shared" si="1"/>
        <v>81</v>
      </c>
      <c r="C82" s="26">
        <v>4</v>
      </c>
      <c r="D82" s="6" t="s">
        <v>16</v>
      </c>
      <c r="E82" s="10" t="s">
        <v>111</v>
      </c>
      <c r="F82" s="6" t="s">
        <v>967</v>
      </c>
      <c r="G82" s="6" t="s">
        <v>2455</v>
      </c>
      <c r="H82" s="6" t="s">
        <v>112</v>
      </c>
      <c r="I82" s="6" t="s">
        <v>2456</v>
      </c>
      <c r="J82" s="6" t="s">
        <v>3136</v>
      </c>
    </row>
    <row r="83" spans="1:10">
      <c r="A83" s="6" t="s">
        <v>1182</v>
      </c>
      <c r="B83" s="6">
        <f t="shared" si="1"/>
        <v>82</v>
      </c>
      <c r="C83" s="26">
        <v>4</v>
      </c>
      <c r="D83" s="6" t="s">
        <v>16</v>
      </c>
      <c r="E83" s="10" t="s">
        <v>113</v>
      </c>
      <c r="F83" s="6" t="s">
        <v>1048</v>
      </c>
      <c r="G83" s="6" t="s">
        <v>114</v>
      </c>
      <c r="H83" s="6" t="s">
        <v>114</v>
      </c>
      <c r="I83" s="6" t="s">
        <v>3137</v>
      </c>
      <c r="J83" s="6" t="s">
        <v>3137</v>
      </c>
    </row>
    <row r="84" spans="1:10">
      <c r="A84" s="6" t="s">
        <v>1183</v>
      </c>
      <c r="B84" s="6">
        <f t="shared" si="1"/>
        <v>83</v>
      </c>
      <c r="C84" s="26">
        <v>4</v>
      </c>
      <c r="D84" s="6" t="s">
        <v>16</v>
      </c>
      <c r="E84" s="10" t="s">
        <v>115</v>
      </c>
      <c r="F84" s="6" t="s">
        <v>965</v>
      </c>
      <c r="G84" s="6" t="s">
        <v>2457</v>
      </c>
      <c r="H84" s="6" t="s">
        <v>116</v>
      </c>
      <c r="I84" s="6" t="s">
        <v>2458</v>
      </c>
      <c r="J84" s="6" t="s">
        <v>3131</v>
      </c>
    </row>
    <row r="85" spans="1:10">
      <c r="A85" s="6" t="s">
        <v>805</v>
      </c>
      <c r="B85" s="6">
        <f t="shared" si="1"/>
        <v>84</v>
      </c>
      <c r="C85" s="26">
        <v>4</v>
      </c>
      <c r="D85" s="6" t="s">
        <v>16</v>
      </c>
      <c r="E85" s="10" t="s">
        <v>117</v>
      </c>
      <c r="F85" s="34" t="s">
        <v>3457</v>
      </c>
      <c r="G85" s="6" t="s">
        <v>118</v>
      </c>
      <c r="H85" s="6" t="s">
        <v>118</v>
      </c>
      <c r="I85" s="6" t="s">
        <v>2459</v>
      </c>
      <c r="J85" s="6" t="s">
        <v>3132</v>
      </c>
    </row>
    <row r="86" spans="1:10">
      <c r="A86" s="6" t="s">
        <v>1184</v>
      </c>
      <c r="B86" s="6">
        <f t="shared" si="1"/>
        <v>85</v>
      </c>
      <c r="C86" s="26">
        <v>5</v>
      </c>
      <c r="D86" s="6" t="s">
        <v>16</v>
      </c>
      <c r="E86" s="11" t="s">
        <v>119</v>
      </c>
      <c r="F86" s="6" t="s">
        <v>884</v>
      </c>
      <c r="G86" s="6" t="s">
        <v>1565</v>
      </c>
      <c r="H86" s="6" t="s">
        <v>2460</v>
      </c>
      <c r="I86" s="6" t="s">
        <v>2461</v>
      </c>
      <c r="J86" s="6" t="s">
        <v>3133</v>
      </c>
    </row>
    <row r="87" spans="1:10">
      <c r="A87" s="6" t="s">
        <v>1185</v>
      </c>
      <c r="B87" s="6">
        <f t="shared" si="1"/>
        <v>86</v>
      </c>
      <c r="C87" s="26">
        <v>5</v>
      </c>
      <c r="D87" s="6" t="s">
        <v>16</v>
      </c>
      <c r="E87" s="11" t="s">
        <v>121</v>
      </c>
      <c r="F87" s="6" t="s">
        <v>883</v>
      </c>
      <c r="G87" s="6" t="s">
        <v>118</v>
      </c>
      <c r="H87" s="6" t="s">
        <v>122</v>
      </c>
      <c r="I87" s="6" t="s">
        <v>2462</v>
      </c>
      <c r="J87" s="6" t="s">
        <v>3138</v>
      </c>
    </row>
    <row r="88" spans="1:10">
      <c r="A88" s="6" t="s">
        <v>806</v>
      </c>
      <c r="B88" s="6">
        <f t="shared" si="1"/>
        <v>87</v>
      </c>
      <c r="C88" s="26">
        <v>4</v>
      </c>
      <c r="D88" s="6" t="s">
        <v>16</v>
      </c>
      <c r="E88" s="10" t="s">
        <v>123</v>
      </c>
      <c r="F88" s="34" t="s">
        <v>3457</v>
      </c>
      <c r="G88" s="6" t="s">
        <v>124</v>
      </c>
      <c r="H88" s="6" t="s">
        <v>124</v>
      </c>
      <c r="I88" s="6" t="s">
        <v>2463</v>
      </c>
      <c r="J88" s="6" t="s">
        <v>3139</v>
      </c>
    </row>
    <row r="89" spans="1:10">
      <c r="A89" s="6" t="s">
        <v>1186</v>
      </c>
      <c r="B89" s="6">
        <f t="shared" si="1"/>
        <v>88</v>
      </c>
      <c r="C89" s="26">
        <v>5</v>
      </c>
      <c r="D89" s="6" t="s">
        <v>16</v>
      </c>
      <c r="E89" s="11" t="s">
        <v>125</v>
      </c>
      <c r="F89" s="6" t="s">
        <v>886</v>
      </c>
      <c r="G89" s="6" t="s">
        <v>1567</v>
      </c>
      <c r="H89" s="6" t="s">
        <v>126</v>
      </c>
      <c r="I89" s="6" t="s">
        <v>2464</v>
      </c>
      <c r="J89" s="6" t="s">
        <v>3140</v>
      </c>
    </row>
    <row r="90" spans="1:10">
      <c r="A90" s="6" t="s">
        <v>1187</v>
      </c>
      <c r="B90" s="6">
        <f t="shared" si="1"/>
        <v>89</v>
      </c>
      <c r="C90" s="26">
        <v>5</v>
      </c>
      <c r="D90" s="6" t="s">
        <v>16</v>
      </c>
      <c r="E90" s="11" t="s">
        <v>127</v>
      </c>
      <c r="F90" s="6" t="s">
        <v>885</v>
      </c>
      <c r="G90" s="6" t="s">
        <v>128</v>
      </c>
      <c r="H90" s="6" t="s">
        <v>128</v>
      </c>
      <c r="I90" s="6" t="s">
        <v>2465</v>
      </c>
      <c r="J90" s="6" t="s">
        <v>3141</v>
      </c>
    </row>
    <row r="91" spans="1:10">
      <c r="A91" s="6" t="s">
        <v>807</v>
      </c>
      <c r="B91" s="6">
        <f t="shared" si="1"/>
        <v>90</v>
      </c>
      <c r="C91" s="26">
        <v>4</v>
      </c>
      <c r="D91" s="6" t="s">
        <v>16</v>
      </c>
      <c r="E91" s="10" t="s">
        <v>129</v>
      </c>
      <c r="F91" s="34" t="s">
        <v>3457</v>
      </c>
      <c r="G91" s="6" t="s">
        <v>2466</v>
      </c>
      <c r="H91" s="6" t="s">
        <v>130</v>
      </c>
      <c r="I91" s="6" t="s">
        <v>2467</v>
      </c>
      <c r="J91" s="6" t="s">
        <v>3057</v>
      </c>
    </row>
    <row r="92" spans="1:10">
      <c r="A92" s="6" t="s">
        <v>1188</v>
      </c>
      <c r="B92" s="6">
        <f t="shared" si="1"/>
        <v>91</v>
      </c>
      <c r="C92" s="26">
        <v>5</v>
      </c>
      <c r="D92" s="6" t="s">
        <v>16</v>
      </c>
      <c r="E92" s="11" t="s">
        <v>131</v>
      </c>
      <c r="F92" s="6" t="s">
        <v>882</v>
      </c>
      <c r="G92" s="6" t="s">
        <v>1569</v>
      </c>
      <c r="H92" s="6" t="s">
        <v>132</v>
      </c>
      <c r="I92" s="6" t="s">
        <v>2468</v>
      </c>
      <c r="J92" s="6" t="s">
        <v>3058</v>
      </c>
    </row>
    <row r="93" spans="1:10">
      <c r="A93" s="6" t="s">
        <v>1189</v>
      </c>
      <c r="B93" s="6">
        <f t="shared" si="1"/>
        <v>92</v>
      </c>
      <c r="C93" s="26">
        <v>5</v>
      </c>
      <c r="D93" s="6" t="s">
        <v>16</v>
      </c>
      <c r="E93" s="11" t="s">
        <v>133</v>
      </c>
      <c r="F93" s="6" t="s">
        <v>881</v>
      </c>
      <c r="G93" s="6" t="s">
        <v>1570</v>
      </c>
      <c r="H93" s="6" t="s">
        <v>134</v>
      </c>
      <c r="I93" s="6" t="s">
        <v>2469</v>
      </c>
      <c r="J93" s="6" t="s">
        <v>3142</v>
      </c>
    </row>
    <row r="94" spans="1:10">
      <c r="A94" s="6" t="s">
        <v>1190</v>
      </c>
      <c r="B94" s="6">
        <f t="shared" si="1"/>
        <v>93</v>
      </c>
      <c r="C94" s="26">
        <v>4</v>
      </c>
      <c r="D94" s="6" t="s">
        <v>16</v>
      </c>
      <c r="E94" s="10" t="s">
        <v>135</v>
      </c>
      <c r="F94" s="6" t="s">
        <v>968</v>
      </c>
      <c r="G94" s="6" t="s">
        <v>2470</v>
      </c>
      <c r="H94" s="6" t="s">
        <v>136</v>
      </c>
      <c r="I94" s="6" t="s">
        <v>2471</v>
      </c>
      <c r="J94" s="6" t="s">
        <v>3143</v>
      </c>
    </row>
    <row r="95" spans="1:10">
      <c r="A95" s="6" t="s">
        <v>1191</v>
      </c>
      <c r="B95" s="6">
        <f t="shared" si="1"/>
        <v>94</v>
      </c>
      <c r="C95" s="26">
        <v>4</v>
      </c>
      <c r="D95" s="6" t="s">
        <v>16</v>
      </c>
      <c r="E95" s="10" t="s">
        <v>137</v>
      </c>
      <c r="F95" s="6" t="s">
        <v>993</v>
      </c>
      <c r="G95" s="6" t="s">
        <v>2472</v>
      </c>
      <c r="H95" s="6" t="s">
        <v>138</v>
      </c>
      <c r="I95" s="6" t="s">
        <v>2473</v>
      </c>
      <c r="J95" s="6" t="s">
        <v>3144</v>
      </c>
    </row>
    <row r="96" spans="1:10">
      <c r="A96" s="6" t="s">
        <v>1192</v>
      </c>
      <c r="B96" s="6">
        <f t="shared" si="1"/>
        <v>95</v>
      </c>
      <c r="C96" s="26">
        <v>4</v>
      </c>
      <c r="D96" s="6" t="s">
        <v>16</v>
      </c>
      <c r="E96" s="10" t="s">
        <v>139</v>
      </c>
      <c r="F96" s="6" t="s">
        <v>852</v>
      </c>
      <c r="G96" s="6" t="s">
        <v>1573</v>
      </c>
      <c r="H96" s="6" t="s">
        <v>140</v>
      </c>
      <c r="I96" s="6" t="s">
        <v>2474</v>
      </c>
      <c r="J96" s="6" t="s">
        <v>3145</v>
      </c>
    </row>
    <row r="97" spans="1:10">
      <c r="A97" s="6" t="s">
        <v>1193</v>
      </c>
      <c r="B97" s="6">
        <f t="shared" si="1"/>
        <v>96</v>
      </c>
      <c r="C97" s="26">
        <v>3</v>
      </c>
      <c r="D97" s="6" t="s">
        <v>16</v>
      </c>
      <c r="E97" s="9" t="s">
        <v>141</v>
      </c>
      <c r="F97" s="6" t="s">
        <v>962</v>
      </c>
      <c r="G97" s="6" t="s">
        <v>1574</v>
      </c>
      <c r="H97" s="6" t="s">
        <v>142</v>
      </c>
      <c r="I97" s="6" t="s">
        <v>2475</v>
      </c>
      <c r="J97" s="6" t="s">
        <v>3146</v>
      </c>
    </row>
    <row r="98" spans="1:10">
      <c r="A98" s="6" t="s">
        <v>1194</v>
      </c>
      <c r="B98" s="6">
        <f t="shared" si="1"/>
        <v>97</v>
      </c>
      <c r="C98" s="26">
        <v>3</v>
      </c>
      <c r="D98" s="6" t="s">
        <v>16</v>
      </c>
      <c r="E98" s="9" t="s">
        <v>143</v>
      </c>
      <c r="F98" s="6" t="s">
        <v>983</v>
      </c>
      <c r="G98" s="6" t="s">
        <v>1575</v>
      </c>
      <c r="H98" s="6" t="s">
        <v>144</v>
      </c>
      <c r="I98" s="6" t="s">
        <v>2476</v>
      </c>
      <c r="J98" s="6" t="s">
        <v>3147</v>
      </c>
    </row>
    <row r="99" spans="1:10">
      <c r="A99" s="6" t="s">
        <v>1195</v>
      </c>
      <c r="B99" s="6">
        <f t="shared" si="1"/>
        <v>98</v>
      </c>
      <c r="C99" s="26">
        <v>3</v>
      </c>
      <c r="D99" s="6" t="s">
        <v>16</v>
      </c>
      <c r="E99" s="9" t="s">
        <v>145</v>
      </c>
      <c r="F99" s="6" t="s">
        <v>984</v>
      </c>
      <c r="G99" s="6" t="s">
        <v>1576</v>
      </c>
      <c r="H99" s="6" t="s">
        <v>146</v>
      </c>
      <c r="I99" s="6" t="s">
        <v>2477</v>
      </c>
      <c r="J99" s="6" t="s">
        <v>3148</v>
      </c>
    </row>
    <row r="100" spans="1:10">
      <c r="A100" s="6" t="s">
        <v>808</v>
      </c>
      <c r="B100" s="6">
        <f t="shared" si="1"/>
        <v>99</v>
      </c>
      <c r="C100" s="26">
        <v>3</v>
      </c>
      <c r="D100" s="6" t="s">
        <v>16</v>
      </c>
      <c r="E100" s="9" t="s">
        <v>147</v>
      </c>
      <c r="F100" s="34" t="s">
        <v>3457</v>
      </c>
      <c r="G100" s="6" t="s">
        <v>2478</v>
      </c>
      <c r="H100" s="6" t="s">
        <v>148</v>
      </c>
      <c r="I100" s="6" t="s">
        <v>2479</v>
      </c>
      <c r="J100" s="6" t="s">
        <v>3149</v>
      </c>
    </row>
    <row r="101" spans="1:10">
      <c r="A101" s="6" t="s">
        <v>1196</v>
      </c>
      <c r="B101" s="6">
        <f t="shared" si="1"/>
        <v>100</v>
      </c>
      <c r="C101" s="26">
        <v>4</v>
      </c>
      <c r="D101" s="6" t="s">
        <v>16</v>
      </c>
      <c r="E101" s="10" t="s">
        <v>149</v>
      </c>
      <c r="F101" s="6" t="s">
        <v>1007</v>
      </c>
      <c r="G101" s="6" t="s">
        <v>2480</v>
      </c>
      <c r="H101" s="6" t="s">
        <v>150</v>
      </c>
      <c r="I101" s="6" t="s">
        <v>2481</v>
      </c>
      <c r="J101" s="6" t="s">
        <v>3059</v>
      </c>
    </row>
    <row r="102" spans="1:10">
      <c r="A102" s="6" t="s">
        <v>1197</v>
      </c>
      <c r="B102" s="6">
        <f t="shared" si="1"/>
        <v>101</v>
      </c>
      <c r="C102" s="26">
        <v>4</v>
      </c>
      <c r="D102" s="6" t="s">
        <v>16</v>
      </c>
      <c r="E102" s="10" t="s">
        <v>151</v>
      </c>
      <c r="F102" s="6" t="s">
        <v>1058</v>
      </c>
      <c r="G102" s="6" t="s">
        <v>2482</v>
      </c>
      <c r="H102" s="6" t="s">
        <v>152</v>
      </c>
      <c r="I102" s="6" t="s">
        <v>2483</v>
      </c>
      <c r="J102" s="6" t="s">
        <v>3150</v>
      </c>
    </row>
    <row r="103" spans="1:10">
      <c r="A103" s="6" t="s">
        <v>1198</v>
      </c>
      <c r="B103" s="6">
        <f t="shared" si="1"/>
        <v>102</v>
      </c>
      <c r="C103" s="26">
        <v>4</v>
      </c>
      <c r="D103" s="6" t="s">
        <v>16</v>
      </c>
      <c r="E103" s="10" t="s">
        <v>153</v>
      </c>
      <c r="F103" s="6" t="s">
        <v>1008</v>
      </c>
      <c r="G103" s="6" t="s">
        <v>2484</v>
      </c>
      <c r="H103" s="6" t="s">
        <v>154</v>
      </c>
      <c r="I103" s="6" t="s">
        <v>2485</v>
      </c>
      <c r="J103" s="6" t="s">
        <v>3151</v>
      </c>
    </row>
    <row r="104" spans="1:10">
      <c r="A104" s="6" t="s">
        <v>1199</v>
      </c>
      <c r="B104" s="6">
        <f t="shared" si="1"/>
        <v>103</v>
      </c>
      <c r="C104" s="26">
        <v>4</v>
      </c>
      <c r="D104" s="6" t="s">
        <v>16</v>
      </c>
      <c r="E104" s="10" t="s">
        <v>155</v>
      </c>
      <c r="F104" s="6" t="s">
        <v>1057</v>
      </c>
      <c r="G104" s="6" t="s">
        <v>2486</v>
      </c>
      <c r="H104" s="6" t="s">
        <v>156</v>
      </c>
      <c r="I104" s="6" t="s">
        <v>2487</v>
      </c>
      <c r="J104" s="6" t="s">
        <v>3152</v>
      </c>
    </row>
    <row r="105" spans="1:10">
      <c r="A105" s="6" t="s">
        <v>1200</v>
      </c>
      <c r="B105" s="6">
        <f t="shared" si="1"/>
        <v>104</v>
      </c>
      <c r="C105" s="26">
        <v>4</v>
      </c>
      <c r="D105" s="6" t="s">
        <v>16</v>
      </c>
      <c r="E105" s="10" t="s">
        <v>157</v>
      </c>
      <c r="F105" s="6" t="s">
        <v>1009</v>
      </c>
      <c r="G105" s="6" t="s">
        <v>158</v>
      </c>
      <c r="H105" s="6" t="s">
        <v>158</v>
      </c>
      <c r="I105" s="6" t="s">
        <v>2488</v>
      </c>
      <c r="J105" s="6" t="s">
        <v>3153</v>
      </c>
    </row>
    <row r="106" spans="1:10">
      <c r="A106" s="6" t="s">
        <v>1201</v>
      </c>
      <c r="B106" s="6">
        <f t="shared" si="1"/>
        <v>105</v>
      </c>
      <c r="C106" s="26">
        <v>4</v>
      </c>
      <c r="D106" s="6" t="s">
        <v>16</v>
      </c>
      <c r="E106" s="10" t="s">
        <v>159</v>
      </c>
      <c r="F106" s="6" t="s">
        <v>1010</v>
      </c>
      <c r="G106" s="6" t="s">
        <v>160</v>
      </c>
      <c r="H106" s="6" t="s">
        <v>160</v>
      </c>
      <c r="I106" s="6" t="s">
        <v>2489</v>
      </c>
      <c r="J106" s="6" t="s">
        <v>3154</v>
      </c>
    </row>
    <row r="107" spans="1:10">
      <c r="A107" s="6" t="s">
        <v>809</v>
      </c>
      <c r="B107" s="6">
        <f t="shared" si="1"/>
        <v>106</v>
      </c>
      <c r="C107" s="26">
        <v>3</v>
      </c>
      <c r="D107" s="6" t="s">
        <v>16</v>
      </c>
      <c r="E107" s="9" t="s">
        <v>2490</v>
      </c>
      <c r="F107" s="34" t="s">
        <v>3457</v>
      </c>
      <c r="G107" s="6" t="s">
        <v>1584</v>
      </c>
      <c r="H107" s="6" t="s">
        <v>162</v>
      </c>
      <c r="I107" s="6" t="s">
        <v>2491</v>
      </c>
      <c r="J107" s="6" t="s">
        <v>3155</v>
      </c>
    </row>
    <row r="108" spans="1:10">
      <c r="A108" s="6" t="s">
        <v>1202</v>
      </c>
      <c r="B108" s="6">
        <f t="shared" si="1"/>
        <v>107</v>
      </c>
      <c r="C108" s="26">
        <v>4</v>
      </c>
      <c r="D108" s="6" t="s">
        <v>16</v>
      </c>
      <c r="E108" s="10" t="s">
        <v>163</v>
      </c>
      <c r="F108" s="6" t="s">
        <v>944</v>
      </c>
      <c r="G108" s="6" t="s">
        <v>1585</v>
      </c>
      <c r="H108" s="6" t="s">
        <v>164</v>
      </c>
      <c r="I108" s="6" t="s">
        <v>2492</v>
      </c>
      <c r="J108" s="6" t="s">
        <v>3156</v>
      </c>
    </row>
    <row r="109" spans="1:10">
      <c r="A109" s="6" t="s">
        <v>810</v>
      </c>
      <c r="B109" s="6">
        <f t="shared" si="1"/>
        <v>108</v>
      </c>
      <c r="C109" s="26">
        <v>4</v>
      </c>
      <c r="D109" s="6" t="s">
        <v>16</v>
      </c>
      <c r="E109" s="10" t="s">
        <v>165</v>
      </c>
      <c r="F109" s="34" t="s">
        <v>3457</v>
      </c>
      <c r="G109" s="6" t="s">
        <v>1586</v>
      </c>
      <c r="H109" s="6" t="s">
        <v>166</v>
      </c>
      <c r="I109" s="6" t="s">
        <v>2493</v>
      </c>
      <c r="J109" s="6" t="s">
        <v>3157</v>
      </c>
    </row>
    <row r="110" spans="1:10">
      <c r="A110" s="6" t="s">
        <v>1203</v>
      </c>
      <c r="B110" s="6">
        <f t="shared" si="1"/>
        <v>109</v>
      </c>
      <c r="C110" s="26">
        <v>5</v>
      </c>
      <c r="D110" s="6" t="s">
        <v>16</v>
      </c>
      <c r="E110" s="11" t="s">
        <v>167</v>
      </c>
      <c r="F110" s="6" t="s">
        <v>948</v>
      </c>
      <c r="G110" s="6" t="s">
        <v>2426</v>
      </c>
      <c r="H110" s="6" t="s">
        <v>168</v>
      </c>
      <c r="I110" s="6" t="s">
        <v>2494</v>
      </c>
      <c r="J110" s="6" t="s">
        <v>3158</v>
      </c>
    </row>
    <row r="111" spans="1:10">
      <c r="A111" s="6" t="s">
        <v>1204</v>
      </c>
      <c r="B111" s="6">
        <f t="shared" si="1"/>
        <v>110</v>
      </c>
      <c r="C111" s="26">
        <v>5</v>
      </c>
      <c r="D111" s="6" t="s">
        <v>16</v>
      </c>
      <c r="E111" s="11" t="s">
        <v>169</v>
      </c>
      <c r="F111" s="6" t="s">
        <v>949</v>
      </c>
      <c r="G111" s="6" t="s">
        <v>2428</v>
      </c>
      <c r="H111" s="6" t="s">
        <v>170</v>
      </c>
      <c r="I111" s="6" t="s">
        <v>2495</v>
      </c>
      <c r="J111" s="6" t="s">
        <v>3159</v>
      </c>
    </row>
    <row r="112" spans="1:10">
      <c r="A112" s="6" t="s">
        <v>1205</v>
      </c>
      <c r="B112" s="6">
        <f t="shared" si="1"/>
        <v>111</v>
      </c>
      <c r="C112" s="26">
        <v>5</v>
      </c>
      <c r="D112" s="6" t="s">
        <v>16</v>
      </c>
      <c r="E112" s="11" t="s">
        <v>171</v>
      </c>
      <c r="F112" s="6" t="s">
        <v>950</v>
      </c>
      <c r="G112" s="6" t="s">
        <v>172</v>
      </c>
      <c r="H112" s="6" t="s">
        <v>172</v>
      </c>
      <c r="I112" s="6" t="s">
        <v>2496</v>
      </c>
      <c r="J112" s="6" t="s">
        <v>3160</v>
      </c>
    </row>
    <row r="113" spans="1:10">
      <c r="A113" s="6" t="s">
        <v>1206</v>
      </c>
      <c r="B113" s="6">
        <f t="shared" si="1"/>
        <v>112</v>
      </c>
      <c r="C113" s="26">
        <v>5</v>
      </c>
      <c r="D113" s="6" t="s">
        <v>16</v>
      </c>
      <c r="E113" s="11" t="s">
        <v>173</v>
      </c>
      <c r="F113" s="6" t="s">
        <v>993</v>
      </c>
      <c r="G113" s="6" t="s">
        <v>2497</v>
      </c>
      <c r="H113" s="6" t="s">
        <v>174</v>
      </c>
      <c r="I113" s="6" t="s">
        <v>2498</v>
      </c>
      <c r="J113" s="6" t="s">
        <v>3161</v>
      </c>
    </row>
    <row r="114" spans="1:10">
      <c r="A114" s="6" t="s">
        <v>1207</v>
      </c>
      <c r="B114" s="6">
        <f t="shared" si="1"/>
        <v>113</v>
      </c>
      <c r="C114" s="26">
        <v>5</v>
      </c>
      <c r="D114" s="6" t="s">
        <v>16</v>
      </c>
      <c r="E114" s="11" t="s">
        <v>175</v>
      </c>
      <c r="F114" s="6" t="s">
        <v>947</v>
      </c>
      <c r="G114" s="6" t="s">
        <v>82</v>
      </c>
      <c r="H114" s="6" t="s">
        <v>176</v>
      </c>
      <c r="I114" s="6" t="s">
        <v>2499</v>
      </c>
      <c r="J114" s="6" t="s">
        <v>3162</v>
      </c>
    </row>
    <row r="115" spans="1:10">
      <c r="A115" s="6" t="s">
        <v>1208</v>
      </c>
      <c r="B115" s="6">
        <f t="shared" si="1"/>
        <v>114</v>
      </c>
      <c r="C115" s="26">
        <v>5</v>
      </c>
      <c r="D115" s="6" t="s">
        <v>16</v>
      </c>
      <c r="E115" s="11" t="s">
        <v>177</v>
      </c>
      <c r="F115" s="6" t="s">
        <v>946</v>
      </c>
      <c r="G115" s="6" t="s">
        <v>2434</v>
      </c>
      <c r="H115" s="6" t="s">
        <v>178</v>
      </c>
      <c r="I115" s="6" t="s">
        <v>2500</v>
      </c>
      <c r="J115" s="6" t="s">
        <v>3163</v>
      </c>
    </row>
    <row r="116" spans="1:10">
      <c r="A116" s="6" t="s">
        <v>1209</v>
      </c>
      <c r="B116" s="6">
        <f t="shared" si="1"/>
        <v>115</v>
      </c>
      <c r="C116" s="26">
        <v>5</v>
      </c>
      <c r="D116" s="6" t="s">
        <v>16</v>
      </c>
      <c r="E116" s="11" t="s">
        <v>179</v>
      </c>
      <c r="F116" s="6" t="s">
        <v>951</v>
      </c>
      <c r="G116" s="6" t="s">
        <v>86</v>
      </c>
      <c r="H116" s="6" t="s">
        <v>180</v>
      </c>
      <c r="I116" s="6" t="s">
        <v>2501</v>
      </c>
      <c r="J116" s="6" t="s">
        <v>3164</v>
      </c>
    </row>
    <row r="117" spans="1:10">
      <c r="A117" s="6" t="s">
        <v>1210</v>
      </c>
      <c r="B117" s="6">
        <f t="shared" si="1"/>
        <v>116</v>
      </c>
      <c r="C117" s="26">
        <v>5</v>
      </c>
      <c r="D117" s="6" t="s">
        <v>16</v>
      </c>
      <c r="E117" s="11" t="s">
        <v>181</v>
      </c>
      <c r="F117" s="6" t="s">
        <v>941</v>
      </c>
      <c r="G117" s="6" t="s">
        <v>516</v>
      </c>
      <c r="H117" s="6" t="s">
        <v>182</v>
      </c>
      <c r="I117" s="6" t="s">
        <v>2502</v>
      </c>
      <c r="J117" s="6" t="s">
        <v>3165</v>
      </c>
    </row>
    <row r="118" spans="1:10">
      <c r="A118" s="6" t="s">
        <v>1211</v>
      </c>
      <c r="B118" s="6">
        <f t="shared" si="1"/>
        <v>117</v>
      </c>
      <c r="C118" s="26">
        <v>5</v>
      </c>
      <c r="D118" s="6" t="s">
        <v>16</v>
      </c>
      <c r="E118" s="11" t="s">
        <v>183</v>
      </c>
      <c r="F118" s="6" t="s">
        <v>945</v>
      </c>
      <c r="G118" s="6" t="s">
        <v>2438</v>
      </c>
      <c r="H118" s="6" t="s">
        <v>184</v>
      </c>
      <c r="I118" s="6" t="s">
        <v>2503</v>
      </c>
      <c r="J118" s="6" t="s">
        <v>3166</v>
      </c>
    </row>
    <row r="119" spans="1:10">
      <c r="A119" s="6" t="s">
        <v>1212</v>
      </c>
      <c r="B119" s="6">
        <f t="shared" si="1"/>
        <v>118</v>
      </c>
      <c r="C119" s="26">
        <v>5</v>
      </c>
      <c r="D119" s="6" t="s">
        <v>16</v>
      </c>
      <c r="E119" s="11" t="s">
        <v>185</v>
      </c>
      <c r="F119" s="6" t="s">
        <v>942</v>
      </c>
      <c r="G119" s="6" t="s">
        <v>520</v>
      </c>
      <c r="H119" s="6" t="s">
        <v>186</v>
      </c>
      <c r="I119" s="6" t="s">
        <v>2504</v>
      </c>
      <c r="J119" s="6" t="s">
        <v>3167</v>
      </c>
    </row>
    <row r="120" spans="1:10">
      <c r="A120" s="6" t="s">
        <v>1213</v>
      </c>
      <c r="B120" s="6">
        <f t="shared" si="1"/>
        <v>119</v>
      </c>
      <c r="C120" s="26">
        <v>5</v>
      </c>
      <c r="D120" s="6" t="s">
        <v>16</v>
      </c>
      <c r="E120" s="11" t="s">
        <v>187</v>
      </c>
      <c r="F120" s="6" t="s">
        <v>952</v>
      </c>
      <c r="G120" s="6" t="s">
        <v>2440</v>
      </c>
      <c r="H120" s="6" t="s">
        <v>188</v>
      </c>
      <c r="I120" s="6" t="s">
        <v>2505</v>
      </c>
      <c r="J120" s="6" t="s">
        <v>3168</v>
      </c>
    </row>
    <row r="121" spans="1:10">
      <c r="A121" s="6" t="s">
        <v>1214</v>
      </c>
      <c r="B121" s="6">
        <f t="shared" si="1"/>
        <v>120</v>
      </c>
      <c r="C121" s="26">
        <v>5</v>
      </c>
      <c r="D121" s="6" t="s">
        <v>16</v>
      </c>
      <c r="E121" s="11" t="s">
        <v>189</v>
      </c>
      <c r="F121" s="6" t="s">
        <v>852</v>
      </c>
      <c r="G121" s="6" t="s">
        <v>1598</v>
      </c>
      <c r="H121" s="6" t="s">
        <v>96</v>
      </c>
      <c r="I121" s="6" t="s">
        <v>2506</v>
      </c>
      <c r="J121" s="6" t="s">
        <v>3169</v>
      </c>
    </row>
    <row r="122" spans="1:10">
      <c r="A122" s="6" t="s">
        <v>1215</v>
      </c>
      <c r="B122" s="6">
        <f t="shared" si="1"/>
        <v>121</v>
      </c>
      <c r="C122" s="26">
        <v>4</v>
      </c>
      <c r="D122" s="6" t="s">
        <v>16</v>
      </c>
      <c r="E122" s="10" t="s">
        <v>190</v>
      </c>
      <c r="F122" s="6" t="s">
        <v>943</v>
      </c>
      <c r="G122" s="6" t="s">
        <v>2507</v>
      </c>
      <c r="H122" s="6" t="s">
        <v>3461</v>
      </c>
      <c r="I122" s="6" t="s">
        <v>2508</v>
      </c>
      <c r="J122" s="6" t="s">
        <v>3170</v>
      </c>
    </row>
    <row r="123" spans="1:10">
      <c r="A123" s="6" t="s">
        <v>1216</v>
      </c>
      <c r="B123" s="6">
        <f t="shared" si="1"/>
        <v>122</v>
      </c>
      <c r="C123" s="26">
        <v>4</v>
      </c>
      <c r="D123" s="6" t="s">
        <v>16</v>
      </c>
      <c r="E123" s="10" t="s">
        <v>192</v>
      </c>
      <c r="F123" s="6" t="s">
        <v>1059</v>
      </c>
      <c r="G123" s="6" t="s">
        <v>2509</v>
      </c>
      <c r="H123" s="6" t="s">
        <v>193</v>
      </c>
      <c r="I123" s="6" t="s">
        <v>2510</v>
      </c>
      <c r="J123" s="6" t="s">
        <v>3171</v>
      </c>
    </row>
    <row r="124" spans="1:10">
      <c r="A124" s="6" t="s">
        <v>811</v>
      </c>
      <c r="B124" s="6">
        <f t="shared" si="1"/>
        <v>123</v>
      </c>
      <c r="C124" s="26">
        <v>4</v>
      </c>
      <c r="D124" s="6" t="s">
        <v>16</v>
      </c>
      <c r="E124" s="10" t="s">
        <v>194</v>
      </c>
      <c r="F124" s="34" t="s">
        <v>3457</v>
      </c>
      <c r="G124" s="6" t="s">
        <v>1601</v>
      </c>
      <c r="H124" s="6" t="s">
        <v>195</v>
      </c>
      <c r="I124" s="6" t="s">
        <v>2511</v>
      </c>
      <c r="J124" s="6" t="s">
        <v>3172</v>
      </c>
    </row>
    <row r="125" spans="1:10">
      <c r="A125" s="6" t="s">
        <v>1217</v>
      </c>
      <c r="B125" s="6">
        <f t="shared" si="1"/>
        <v>124</v>
      </c>
      <c r="C125" s="26">
        <v>5</v>
      </c>
      <c r="D125" s="6" t="s">
        <v>16</v>
      </c>
      <c r="E125" s="11" t="s">
        <v>196</v>
      </c>
      <c r="F125" s="6" t="s">
        <v>1049</v>
      </c>
      <c r="G125" s="6" t="s">
        <v>2449</v>
      </c>
      <c r="H125" s="6" t="s">
        <v>197</v>
      </c>
      <c r="I125" s="6" t="s">
        <v>2512</v>
      </c>
      <c r="J125" s="6" t="s">
        <v>3060</v>
      </c>
    </row>
    <row r="126" spans="1:10">
      <c r="A126" s="6" t="s">
        <v>1218</v>
      </c>
      <c r="B126" s="6">
        <f t="shared" si="1"/>
        <v>125</v>
      </c>
      <c r="C126" s="26">
        <v>5</v>
      </c>
      <c r="D126" s="6" t="s">
        <v>16</v>
      </c>
      <c r="E126" s="11" t="s">
        <v>198</v>
      </c>
      <c r="F126" s="6" t="s">
        <v>1050</v>
      </c>
      <c r="G126" s="6" t="s">
        <v>2451</v>
      </c>
      <c r="H126" s="6" t="s">
        <v>199</v>
      </c>
      <c r="I126" s="6" t="s">
        <v>2513</v>
      </c>
      <c r="J126" s="6" t="s">
        <v>3061</v>
      </c>
    </row>
    <row r="127" spans="1:10">
      <c r="A127" s="6" t="s">
        <v>1219</v>
      </c>
      <c r="B127" s="6">
        <f t="shared" si="1"/>
        <v>126</v>
      </c>
      <c r="C127" s="26">
        <v>5</v>
      </c>
      <c r="D127" s="6" t="s">
        <v>16</v>
      </c>
      <c r="E127" s="11" t="s">
        <v>200</v>
      </c>
      <c r="F127" s="6" t="s">
        <v>1051</v>
      </c>
      <c r="G127" s="6" t="s">
        <v>2514</v>
      </c>
      <c r="H127" s="6" t="s">
        <v>201</v>
      </c>
      <c r="I127" s="6" t="s">
        <v>2515</v>
      </c>
      <c r="J127" s="6" t="s">
        <v>3062</v>
      </c>
    </row>
    <row r="128" spans="1:10">
      <c r="A128" s="6" t="s">
        <v>1220</v>
      </c>
      <c r="B128" s="6">
        <f t="shared" si="1"/>
        <v>127</v>
      </c>
      <c r="C128" s="26">
        <v>5</v>
      </c>
      <c r="D128" s="6" t="s">
        <v>16</v>
      </c>
      <c r="E128" s="11" t="s">
        <v>202</v>
      </c>
      <c r="F128" s="6" t="s">
        <v>1052</v>
      </c>
      <c r="G128" s="6" t="s">
        <v>2455</v>
      </c>
      <c r="H128" s="6" t="s">
        <v>203</v>
      </c>
      <c r="I128" s="6" t="s">
        <v>2516</v>
      </c>
      <c r="J128" s="6" t="s">
        <v>3056</v>
      </c>
    </row>
    <row r="129" spans="1:10">
      <c r="A129" s="6" t="s">
        <v>1221</v>
      </c>
      <c r="B129" s="6">
        <f t="shared" si="1"/>
        <v>128</v>
      </c>
      <c r="C129" s="26">
        <v>5</v>
      </c>
      <c r="D129" s="6" t="s">
        <v>16</v>
      </c>
      <c r="E129" s="11" t="s">
        <v>204</v>
      </c>
      <c r="F129" s="6" t="s">
        <v>1053</v>
      </c>
      <c r="G129" s="6" t="s">
        <v>114</v>
      </c>
      <c r="H129" s="6" t="s">
        <v>205</v>
      </c>
      <c r="I129" s="6" t="s">
        <v>2517</v>
      </c>
      <c r="J129" s="6" t="s">
        <v>3063</v>
      </c>
    </row>
    <row r="130" spans="1:10">
      <c r="A130" s="6" t="s">
        <v>1222</v>
      </c>
      <c r="B130" s="6">
        <f t="shared" si="1"/>
        <v>129</v>
      </c>
      <c r="C130" s="26">
        <v>5</v>
      </c>
      <c r="D130" s="6" t="s">
        <v>16</v>
      </c>
      <c r="E130" s="11" t="s">
        <v>206</v>
      </c>
      <c r="F130" s="6" t="s">
        <v>1054</v>
      </c>
      <c r="G130" s="6" t="s">
        <v>2457</v>
      </c>
      <c r="H130" s="6" t="s">
        <v>207</v>
      </c>
      <c r="I130" s="6" t="s">
        <v>2518</v>
      </c>
      <c r="J130" s="6" t="s">
        <v>3064</v>
      </c>
    </row>
    <row r="131" spans="1:10">
      <c r="A131" s="6" t="s">
        <v>812</v>
      </c>
      <c r="B131" s="6">
        <f t="shared" ref="B131:B194" si="2">ROW()-1</f>
        <v>130</v>
      </c>
      <c r="C131" s="26">
        <v>5</v>
      </c>
      <c r="D131" s="6" t="s">
        <v>16</v>
      </c>
      <c r="E131" s="11" t="s">
        <v>208</v>
      </c>
      <c r="F131" s="34" t="s">
        <v>3457</v>
      </c>
      <c r="G131" s="6" t="s">
        <v>1564</v>
      </c>
      <c r="H131" s="6" t="s">
        <v>209</v>
      </c>
      <c r="I131" s="6" t="s">
        <v>2519</v>
      </c>
      <c r="J131" s="6" t="s">
        <v>3065</v>
      </c>
    </row>
    <row r="132" spans="1:10">
      <c r="A132" s="6" t="s">
        <v>1223</v>
      </c>
      <c r="B132" s="6">
        <f t="shared" si="2"/>
        <v>131</v>
      </c>
      <c r="C132" s="26">
        <v>6</v>
      </c>
      <c r="D132" s="6" t="s">
        <v>16</v>
      </c>
      <c r="E132" s="12" t="s">
        <v>210</v>
      </c>
      <c r="F132" s="6" t="s">
        <v>884</v>
      </c>
      <c r="G132" s="6" t="s">
        <v>1609</v>
      </c>
      <c r="H132" s="6" t="s">
        <v>2520</v>
      </c>
      <c r="I132" s="6" t="s">
        <v>2521</v>
      </c>
      <c r="J132" s="6" t="s">
        <v>3173</v>
      </c>
    </row>
    <row r="133" spans="1:10">
      <c r="A133" s="6" t="s">
        <v>1224</v>
      </c>
      <c r="B133" s="6">
        <f t="shared" si="2"/>
        <v>132</v>
      </c>
      <c r="C133" s="26">
        <v>6</v>
      </c>
      <c r="D133" s="6" t="s">
        <v>16</v>
      </c>
      <c r="E133" s="12" t="s">
        <v>212</v>
      </c>
      <c r="F133" s="6" t="s">
        <v>883</v>
      </c>
      <c r="G133" s="6" t="s">
        <v>1610</v>
      </c>
      <c r="H133" s="6" t="s">
        <v>213</v>
      </c>
      <c r="I133" s="6" t="s">
        <v>2522</v>
      </c>
      <c r="J133" s="6" t="s">
        <v>3066</v>
      </c>
    </row>
    <row r="134" spans="1:10">
      <c r="A134" s="6" t="s">
        <v>813</v>
      </c>
      <c r="B134" s="6">
        <f t="shared" si="2"/>
        <v>133</v>
      </c>
      <c r="C134" s="26">
        <v>5</v>
      </c>
      <c r="D134" s="6" t="s">
        <v>16</v>
      </c>
      <c r="E134" s="11" t="s">
        <v>214</v>
      </c>
      <c r="F134" s="34" t="s">
        <v>3457</v>
      </c>
      <c r="G134" s="6" t="s">
        <v>124</v>
      </c>
      <c r="H134" s="6" t="s">
        <v>215</v>
      </c>
      <c r="I134" s="6" t="s">
        <v>2523</v>
      </c>
      <c r="J134" s="6" t="s">
        <v>3174</v>
      </c>
    </row>
    <row r="135" spans="1:10">
      <c r="A135" s="6" t="s">
        <v>1225</v>
      </c>
      <c r="B135" s="6">
        <f t="shared" si="2"/>
        <v>134</v>
      </c>
      <c r="C135" s="26">
        <v>6</v>
      </c>
      <c r="D135" s="6" t="s">
        <v>16</v>
      </c>
      <c r="E135" s="12" t="s">
        <v>216</v>
      </c>
      <c r="F135" s="6" t="s">
        <v>885</v>
      </c>
      <c r="G135" s="6" t="s">
        <v>217</v>
      </c>
      <c r="H135" s="6" t="s">
        <v>217</v>
      </c>
      <c r="I135" s="6" t="s">
        <v>2524</v>
      </c>
      <c r="J135" s="6" t="s">
        <v>3175</v>
      </c>
    </row>
    <row r="136" spans="1:10">
      <c r="A136" s="6" t="s">
        <v>1226</v>
      </c>
      <c r="B136" s="6">
        <f t="shared" si="2"/>
        <v>135</v>
      </c>
      <c r="C136" s="26">
        <v>6</v>
      </c>
      <c r="D136" s="6" t="s">
        <v>16</v>
      </c>
      <c r="E136" s="12" t="s">
        <v>218</v>
      </c>
      <c r="F136" s="6" t="s">
        <v>886</v>
      </c>
      <c r="G136" s="6" t="s">
        <v>1612</v>
      </c>
      <c r="H136" s="6" t="s">
        <v>219</v>
      </c>
      <c r="I136" s="6" t="s">
        <v>2525</v>
      </c>
      <c r="J136" s="6" t="s">
        <v>3067</v>
      </c>
    </row>
    <row r="137" spans="1:10">
      <c r="A137" s="6" t="s">
        <v>814</v>
      </c>
      <c r="B137" s="6">
        <f t="shared" si="2"/>
        <v>136</v>
      </c>
      <c r="C137" s="26">
        <v>5</v>
      </c>
      <c r="D137" s="6" t="s">
        <v>16</v>
      </c>
      <c r="E137" s="11" t="s">
        <v>220</v>
      </c>
      <c r="F137" s="34" t="s">
        <v>3457</v>
      </c>
      <c r="G137" s="6" t="s">
        <v>2466</v>
      </c>
      <c r="H137" s="6" t="s">
        <v>221</v>
      </c>
      <c r="I137" s="6" t="s">
        <v>2526</v>
      </c>
      <c r="J137" s="6" t="s">
        <v>3176</v>
      </c>
    </row>
    <row r="138" spans="1:10">
      <c r="A138" s="6" t="s">
        <v>1227</v>
      </c>
      <c r="B138" s="6">
        <f t="shared" si="2"/>
        <v>137</v>
      </c>
      <c r="C138" s="26">
        <v>6</v>
      </c>
      <c r="D138" s="6" t="s">
        <v>16</v>
      </c>
      <c r="E138" s="12" t="s">
        <v>222</v>
      </c>
      <c r="F138" s="6" t="s">
        <v>882</v>
      </c>
      <c r="G138" s="6" t="s">
        <v>1614</v>
      </c>
      <c r="H138" s="6" t="s">
        <v>223</v>
      </c>
      <c r="I138" s="6" t="s">
        <v>2527</v>
      </c>
      <c r="J138" s="6" t="s">
        <v>3068</v>
      </c>
    </row>
    <row r="139" spans="1:10">
      <c r="A139" s="6" t="s">
        <v>1228</v>
      </c>
      <c r="B139" s="6">
        <f t="shared" si="2"/>
        <v>138</v>
      </c>
      <c r="C139" s="26">
        <v>6</v>
      </c>
      <c r="D139" s="6" t="s">
        <v>16</v>
      </c>
      <c r="E139" s="12" t="s">
        <v>224</v>
      </c>
      <c r="F139" s="6" t="s">
        <v>881</v>
      </c>
      <c r="G139" s="6" t="s">
        <v>1615</v>
      </c>
      <c r="H139" s="6" t="s">
        <v>225</v>
      </c>
      <c r="I139" s="6" t="s">
        <v>2528</v>
      </c>
      <c r="J139" s="6" t="s">
        <v>3177</v>
      </c>
    </row>
    <row r="140" spans="1:10">
      <c r="A140" s="6" t="s">
        <v>1229</v>
      </c>
      <c r="B140" s="6">
        <f t="shared" si="2"/>
        <v>139</v>
      </c>
      <c r="C140" s="26">
        <v>5</v>
      </c>
      <c r="D140" s="6" t="s">
        <v>16</v>
      </c>
      <c r="E140" s="11" t="s">
        <v>226</v>
      </c>
      <c r="F140" s="6" t="s">
        <v>1055</v>
      </c>
      <c r="G140" s="6" t="s">
        <v>1616</v>
      </c>
      <c r="H140" s="6" t="s">
        <v>227</v>
      </c>
      <c r="I140" s="6" t="s">
        <v>2529</v>
      </c>
      <c r="J140" s="6" t="s">
        <v>3069</v>
      </c>
    </row>
    <row r="141" spans="1:10">
      <c r="A141" s="6" t="s">
        <v>1230</v>
      </c>
      <c r="B141" s="6">
        <f t="shared" si="2"/>
        <v>140</v>
      </c>
      <c r="C141" s="26">
        <v>5</v>
      </c>
      <c r="D141" s="6" t="s">
        <v>16</v>
      </c>
      <c r="E141" s="11" t="s">
        <v>228</v>
      </c>
      <c r="F141" s="6" t="s">
        <v>993</v>
      </c>
      <c r="G141" s="6" t="s">
        <v>2530</v>
      </c>
      <c r="H141" s="6" t="s">
        <v>229</v>
      </c>
      <c r="I141" s="6" t="s">
        <v>2531</v>
      </c>
      <c r="J141" s="6" t="s">
        <v>3178</v>
      </c>
    </row>
    <row r="142" spans="1:10">
      <c r="A142" s="6" t="s">
        <v>1231</v>
      </c>
      <c r="B142" s="6">
        <f t="shared" si="2"/>
        <v>141</v>
      </c>
      <c r="C142" s="26">
        <v>5</v>
      </c>
      <c r="D142" s="6" t="s">
        <v>16</v>
      </c>
      <c r="E142" s="11" t="s">
        <v>230</v>
      </c>
      <c r="F142" s="6" t="s">
        <v>852</v>
      </c>
      <c r="G142" s="6" t="s">
        <v>1618</v>
      </c>
      <c r="H142" s="6" t="s">
        <v>140</v>
      </c>
      <c r="I142" s="6" t="s">
        <v>2532</v>
      </c>
      <c r="J142" s="6" t="s">
        <v>3145</v>
      </c>
    </row>
    <row r="143" spans="1:10">
      <c r="A143" s="6" t="s">
        <v>823</v>
      </c>
      <c r="B143" s="6">
        <f t="shared" si="2"/>
        <v>142</v>
      </c>
      <c r="C143" s="26">
        <v>3</v>
      </c>
      <c r="D143" s="6" t="s">
        <v>0</v>
      </c>
      <c r="E143" s="9" t="s">
        <v>462</v>
      </c>
      <c r="F143" s="34" t="s">
        <v>3457</v>
      </c>
      <c r="G143" s="6" t="s">
        <v>1736</v>
      </c>
      <c r="H143" s="6" t="s">
        <v>463</v>
      </c>
      <c r="I143" s="6" t="s">
        <v>2730</v>
      </c>
      <c r="J143" s="6" t="s">
        <v>3278</v>
      </c>
    </row>
    <row r="144" spans="1:10">
      <c r="A144" s="6" t="s">
        <v>1340</v>
      </c>
      <c r="B144" s="6">
        <f t="shared" si="2"/>
        <v>143</v>
      </c>
      <c r="C144" s="26">
        <v>4</v>
      </c>
      <c r="D144" s="6" t="s">
        <v>0</v>
      </c>
      <c r="E144" s="10" t="s">
        <v>464</v>
      </c>
      <c r="F144" s="6" t="s">
        <v>879</v>
      </c>
      <c r="G144" s="6" t="s">
        <v>2731</v>
      </c>
      <c r="H144" s="6" t="s">
        <v>9</v>
      </c>
      <c r="I144" s="6" t="s">
        <v>2732</v>
      </c>
      <c r="J144" s="6" t="s">
        <v>3279</v>
      </c>
    </row>
    <row r="145" spans="1:10">
      <c r="A145" s="6" t="s">
        <v>3638</v>
      </c>
      <c r="B145" s="6">
        <f t="shared" si="2"/>
        <v>144</v>
      </c>
      <c r="C145" s="26">
        <v>4</v>
      </c>
      <c r="D145" s="6" t="s">
        <v>0</v>
      </c>
      <c r="E145" s="10" t="s">
        <v>465</v>
      </c>
      <c r="F145" s="34" t="s">
        <v>3457</v>
      </c>
      <c r="G145" s="6" t="s">
        <v>2733</v>
      </c>
      <c r="H145" s="6" t="s">
        <v>466</v>
      </c>
      <c r="I145" s="6" t="s">
        <v>2734</v>
      </c>
      <c r="J145" s="6" t="s">
        <v>3280</v>
      </c>
    </row>
    <row r="146" spans="1:10">
      <c r="A146" s="6" t="s">
        <v>1341</v>
      </c>
      <c r="B146" s="6">
        <f t="shared" si="2"/>
        <v>145</v>
      </c>
      <c r="C146" s="26">
        <v>5</v>
      </c>
      <c r="D146" s="6" t="s">
        <v>0</v>
      </c>
      <c r="E146" s="11" t="s">
        <v>467</v>
      </c>
      <c r="F146" s="6" t="s">
        <v>887</v>
      </c>
      <c r="G146" s="6" t="s">
        <v>2735</v>
      </c>
      <c r="H146" s="6" t="s">
        <v>468</v>
      </c>
      <c r="I146" s="6" t="s">
        <v>2736</v>
      </c>
      <c r="J146" s="6" t="s">
        <v>3281</v>
      </c>
    </row>
    <row r="147" spans="1:10">
      <c r="A147" s="6" t="s">
        <v>1342</v>
      </c>
      <c r="B147" s="6">
        <f t="shared" si="2"/>
        <v>146</v>
      </c>
      <c r="C147" s="26">
        <v>5</v>
      </c>
      <c r="D147" s="6" t="s">
        <v>0</v>
      </c>
      <c r="E147" s="11" t="s">
        <v>469</v>
      </c>
      <c r="F147" s="6" t="s">
        <v>888</v>
      </c>
      <c r="G147" s="6" t="s">
        <v>2733</v>
      </c>
      <c r="H147" s="6" t="s">
        <v>470</v>
      </c>
      <c r="I147" s="6" t="s">
        <v>2737</v>
      </c>
      <c r="J147" s="6" t="s">
        <v>3434</v>
      </c>
    </row>
    <row r="148" spans="1:10">
      <c r="A148" s="6" t="s">
        <v>1343</v>
      </c>
      <c r="B148" s="6">
        <f t="shared" si="2"/>
        <v>147</v>
      </c>
      <c r="C148" s="26">
        <v>5</v>
      </c>
      <c r="D148" s="6" t="s">
        <v>0</v>
      </c>
      <c r="E148" s="11" t="s">
        <v>2738</v>
      </c>
      <c r="F148" s="6" t="s">
        <v>889</v>
      </c>
      <c r="G148" s="6" t="s">
        <v>2739</v>
      </c>
      <c r="H148" s="6" t="s">
        <v>472</v>
      </c>
      <c r="I148" s="6" t="s">
        <v>2740</v>
      </c>
      <c r="J148" s="6" t="s">
        <v>3282</v>
      </c>
    </row>
    <row r="149" spans="1:10">
      <c r="A149" s="6" t="s">
        <v>1344</v>
      </c>
      <c r="B149" s="6">
        <f t="shared" si="2"/>
        <v>148</v>
      </c>
      <c r="C149" s="26">
        <v>4</v>
      </c>
      <c r="D149" s="6" t="s">
        <v>0</v>
      </c>
      <c r="E149" s="10" t="s">
        <v>473</v>
      </c>
      <c r="F149" s="6" t="s">
        <v>933</v>
      </c>
      <c r="G149" s="6" t="s">
        <v>1742</v>
      </c>
      <c r="H149" s="6" t="s">
        <v>1742</v>
      </c>
      <c r="I149" s="6" t="s">
        <v>2741</v>
      </c>
      <c r="J149" s="6" t="s">
        <v>3283</v>
      </c>
    </row>
    <row r="150" spans="1:10">
      <c r="A150" s="6" t="s">
        <v>1345</v>
      </c>
      <c r="B150" s="6">
        <f t="shared" si="2"/>
        <v>149</v>
      </c>
      <c r="C150" s="26">
        <v>4</v>
      </c>
      <c r="D150" s="6" t="s">
        <v>0</v>
      </c>
      <c r="E150" s="10" t="s">
        <v>475</v>
      </c>
      <c r="F150" s="6" t="s">
        <v>939</v>
      </c>
      <c r="G150" s="6" t="s">
        <v>1743</v>
      </c>
      <c r="H150" s="6" t="s">
        <v>476</v>
      </c>
      <c r="I150" s="6" t="s">
        <v>2742</v>
      </c>
      <c r="J150" s="6" t="s">
        <v>3284</v>
      </c>
    </row>
    <row r="151" spans="1:10" ht="19">
      <c r="A151" s="6" t="s">
        <v>3788</v>
      </c>
      <c r="B151" s="6">
        <f t="shared" si="2"/>
        <v>150</v>
      </c>
      <c r="C151" s="26">
        <v>4</v>
      </c>
      <c r="D151" s="6" t="s">
        <v>3640</v>
      </c>
      <c r="E151" s="10" t="s">
        <v>3757</v>
      </c>
      <c r="F151" s="6" t="s">
        <v>3758</v>
      </c>
      <c r="G151" s="3" t="s">
        <v>4351</v>
      </c>
      <c r="H151" s="6" t="s">
        <v>4352</v>
      </c>
    </row>
    <row r="152" spans="1:10">
      <c r="A152" s="14" t="s">
        <v>3665</v>
      </c>
      <c r="B152" s="6">
        <f t="shared" si="2"/>
        <v>151</v>
      </c>
      <c r="C152" s="26">
        <v>4</v>
      </c>
      <c r="D152" s="6" t="s">
        <v>3528</v>
      </c>
      <c r="E152" s="10" t="s">
        <v>4395</v>
      </c>
      <c r="F152" s="6" t="s">
        <v>3597</v>
      </c>
      <c r="G152" s="6" t="s">
        <v>1994</v>
      </c>
      <c r="H152" s="6" t="s">
        <v>4391</v>
      </c>
      <c r="I152" s="6" t="s">
        <v>3641</v>
      </c>
      <c r="J152" s="6" t="s">
        <v>3641</v>
      </c>
    </row>
    <row r="153" spans="1:10">
      <c r="A153" s="6" t="s">
        <v>1346</v>
      </c>
      <c r="B153" s="6">
        <f t="shared" si="2"/>
        <v>152</v>
      </c>
      <c r="C153" s="26">
        <v>4</v>
      </c>
      <c r="D153" s="6" t="s">
        <v>0</v>
      </c>
      <c r="E153" s="10" t="s">
        <v>477</v>
      </c>
      <c r="F153" s="6" t="s">
        <v>880</v>
      </c>
      <c r="G153" s="6" t="s">
        <v>1744</v>
      </c>
      <c r="H153" s="6" t="s">
        <v>478</v>
      </c>
      <c r="I153" s="6" t="s">
        <v>2743</v>
      </c>
      <c r="J153" s="6" t="s">
        <v>3285</v>
      </c>
    </row>
    <row r="154" spans="1:10">
      <c r="A154" s="6" t="s">
        <v>1347</v>
      </c>
      <c r="B154" s="6">
        <f t="shared" si="2"/>
        <v>153</v>
      </c>
      <c r="C154" s="26">
        <v>4</v>
      </c>
      <c r="D154" s="6" t="s">
        <v>0</v>
      </c>
      <c r="E154" s="10" t="s">
        <v>479</v>
      </c>
      <c r="F154" s="6" t="s">
        <v>890</v>
      </c>
      <c r="G154" s="6" t="s">
        <v>1745</v>
      </c>
      <c r="H154" s="6" t="s">
        <v>2744</v>
      </c>
      <c r="I154" s="6" t="s">
        <v>2745</v>
      </c>
      <c r="J154" s="6" t="s">
        <v>3286</v>
      </c>
    </row>
    <row r="155" spans="1:10">
      <c r="A155" s="6" t="s">
        <v>1348</v>
      </c>
      <c r="B155" s="6">
        <f t="shared" si="2"/>
        <v>154</v>
      </c>
      <c r="C155" s="26">
        <v>4</v>
      </c>
      <c r="D155" s="6" t="s">
        <v>0</v>
      </c>
      <c r="E155" s="10" t="s">
        <v>481</v>
      </c>
      <c r="F155" s="6" t="s">
        <v>878</v>
      </c>
      <c r="G155" s="6" t="s">
        <v>1746</v>
      </c>
      <c r="H155" s="6" t="s">
        <v>482</v>
      </c>
      <c r="I155" s="6" t="s">
        <v>2746</v>
      </c>
      <c r="J155" s="6" t="s">
        <v>3287</v>
      </c>
    </row>
    <row r="156" spans="1:10">
      <c r="A156" s="6" t="s">
        <v>825</v>
      </c>
      <c r="B156" s="6">
        <f t="shared" si="2"/>
        <v>155</v>
      </c>
      <c r="C156" s="26">
        <v>4</v>
      </c>
      <c r="D156" s="6" t="s">
        <v>0</v>
      </c>
      <c r="E156" s="10" t="s">
        <v>483</v>
      </c>
      <c r="F156" s="34" t="s">
        <v>3457</v>
      </c>
      <c r="G156" s="6" t="s">
        <v>548</v>
      </c>
      <c r="H156" s="6" t="s">
        <v>484</v>
      </c>
      <c r="I156" s="6" t="s">
        <v>2747</v>
      </c>
      <c r="J156" s="6" t="s">
        <v>3288</v>
      </c>
    </row>
    <row r="157" spans="1:10">
      <c r="A157" s="6" t="s">
        <v>1349</v>
      </c>
      <c r="B157" s="6">
        <f t="shared" si="2"/>
        <v>156</v>
      </c>
      <c r="C157" s="26">
        <v>5</v>
      </c>
      <c r="D157" s="6" t="s">
        <v>0</v>
      </c>
      <c r="E157" s="11" t="s">
        <v>485</v>
      </c>
      <c r="F157" s="6" t="s">
        <v>882</v>
      </c>
      <c r="G157" s="6" t="s">
        <v>2748</v>
      </c>
      <c r="H157" s="6" t="s">
        <v>486</v>
      </c>
      <c r="I157" s="6" t="s">
        <v>2749</v>
      </c>
      <c r="J157" s="6" t="s">
        <v>3435</v>
      </c>
    </row>
    <row r="158" spans="1:10">
      <c r="A158" s="6" t="s">
        <v>1350</v>
      </c>
      <c r="B158" s="6">
        <f t="shared" si="2"/>
        <v>157</v>
      </c>
      <c r="C158" s="26">
        <v>5</v>
      </c>
      <c r="D158" s="6" t="s">
        <v>0</v>
      </c>
      <c r="E158" s="11" t="s">
        <v>487</v>
      </c>
      <c r="F158" s="6" t="s">
        <v>881</v>
      </c>
      <c r="G158" s="6" t="s">
        <v>488</v>
      </c>
      <c r="H158" s="6" t="s">
        <v>488</v>
      </c>
      <c r="I158" s="6" t="s">
        <v>2750</v>
      </c>
      <c r="J158" s="6" t="s">
        <v>3288</v>
      </c>
    </row>
    <row r="159" spans="1:10">
      <c r="A159" s="6" t="s">
        <v>826</v>
      </c>
      <c r="B159" s="6">
        <f t="shared" si="2"/>
        <v>158</v>
      </c>
      <c r="C159" s="26">
        <v>4</v>
      </c>
      <c r="D159" s="6" t="s">
        <v>0</v>
      </c>
      <c r="E159" s="10" t="s">
        <v>489</v>
      </c>
      <c r="F159" s="34" t="s">
        <v>3457</v>
      </c>
      <c r="G159" s="6" t="s">
        <v>536</v>
      </c>
      <c r="H159" s="6" t="s">
        <v>490</v>
      </c>
      <c r="I159" s="6" t="s">
        <v>2751</v>
      </c>
      <c r="J159" s="6" t="s">
        <v>3289</v>
      </c>
    </row>
    <row r="160" spans="1:10">
      <c r="A160" s="6" t="s">
        <v>1351</v>
      </c>
      <c r="B160" s="6">
        <f t="shared" si="2"/>
        <v>159</v>
      </c>
      <c r="C160" s="26">
        <v>5</v>
      </c>
      <c r="D160" s="6" t="s">
        <v>0</v>
      </c>
      <c r="E160" s="11" t="s">
        <v>491</v>
      </c>
      <c r="F160" s="6" t="s">
        <v>884</v>
      </c>
      <c r="G160" s="6" t="s">
        <v>3470</v>
      </c>
      <c r="H160" s="6" t="s">
        <v>2752</v>
      </c>
      <c r="I160" s="6" t="s">
        <v>2753</v>
      </c>
      <c r="J160" s="6" t="s">
        <v>3436</v>
      </c>
    </row>
    <row r="161" spans="1:10">
      <c r="A161" s="6" t="s">
        <v>1352</v>
      </c>
      <c r="B161" s="6">
        <f t="shared" si="2"/>
        <v>160</v>
      </c>
      <c r="C161" s="26">
        <v>5</v>
      </c>
      <c r="D161" s="6" t="s">
        <v>0</v>
      </c>
      <c r="E161" s="11" t="s">
        <v>493</v>
      </c>
      <c r="F161" s="6" t="s">
        <v>883</v>
      </c>
      <c r="G161" s="6" t="s">
        <v>494</v>
      </c>
      <c r="H161" s="6" t="s">
        <v>494</v>
      </c>
      <c r="I161" s="6" t="s">
        <v>2754</v>
      </c>
      <c r="J161" s="6" t="s">
        <v>3289</v>
      </c>
    </row>
    <row r="162" spans="1:10">
      <c r="A162" s="6" t="s">
        <v>827</v>
      </c>
      <c r="B162" s="6">
        <f t="shared" si="2"/>
        <v>161</v>
      </c>
      <c r="C162" s="26">
        <v>4</v>
      </c>
      <c r="D162" s="6" t="s">
        <v>0</v>
      </c>
      <c r="E162" s="10" t="s">
        <v>495</v>
      </c>
      <c r="F162" s="34" t="s">
        <v>3457</v>
      </c>
      <c r="G162" s="6" t="s">
        <v>2755</v>
      </c>
      <c r="H162" s="6" t="s">
        <v>496</v>
      </c>
      <c r="I162" s="6" t="s">
        <v>2756</v>
      </c>
      <c r="J162" s="6" t="s">
        <v>3290</v>
      </c>
    </row>
    <row r="163" spans="1:10">
      <c r="A163" s="6" t="s">
        <v>1353</v>
      </c>
      <c r="B163" s="6">
        <f t="shared" si="2"/>
        <v>162</v>
      </c>
      <c r="C163" s="26">
        <v>5</v>
      </c>
      <c r="D163" s="6" t="s">
        <v>0</v>
      </c>
      <c r="E163" s="11" t="s">
        <v>497</v>
      </c>
      <c r="F163" s="6" t="s">
        <v>886</v>
      </c>
      <c r="G163" s="6" t="s">
        <v>2757</v>
      </c>
      <c r="H163" s="6" t="s">
        <v>498</v>
      </c>
      <c r="I163" s="6" t="s">
        <v>2758</v>
      </c>
      <c r="J163" s="6" t="s">
        <v>3437</v>
      </c>
    </row>
    <row r="164" spans="1:10">
      <c r="A164" s="6" t="s">
        <v>1354</v>
      </c>
      <c r="B164" s="6">
        <f t="shared" si="2"/>
        <v>163</v>
      </c>
      <c r="C164" s="26">
        <v>5</v>
      </c>
      <c r="D164" s="6" t="s">
        <v>0</v>
      </c>
      <c r="E164" s="11" t="s">
        <v>499</v>
      </c>
      <c r="F164" s="6" t="s">
        <v>885</v>
      </c>
      <c r="G164" s="6" t="s">
        <v>500</v>
      </c>
      <c r="H164" s="6" t="s">
        <v>500</v>
      </c>
      <c r="I164" s="6" t="s">
        <v>2759</v>
      </c>
      <c r="J164" s="6" t="s">
        <v>3291</v>
      </c>
    </row>
    <row r="165" spans="1:10">
      <c r="A165" s="6" t="s">
        <v>1355</v>
      </c>
      <c r="B165" s="6">
        <f t="shared" si="2"/>
        <v>164</v>
      </c>
      <c r="C165" s="26">
        <v>4</v>
      </c>
      <c r="D165" s="6" t="s">
        <v>16</v>
      </c>
      <c r="E165" s="10" t="s">
        <v>501</v>
      </c>
      <c r="F165" s="6" t="s">
        <v>989</v>
      </c>
      <c r="G165" s="6" t="s">
        <v>1755</v>
      </c>
      <c r="H165" s="6" t="s">
        <v>502</v>
      </c>
      <c r="I165" s="6" t="s">
        <v>2760</v>
      </c>
      <c r="J165" s="6" t="s">
        <v>3292</v>
      </c>
    </row>
    <row r="166" spans="1:10">
      <c r="A166" s="6" t="s">
        <v>828</v>
      </c>
      <c r="B166" s="6">
        <f t="shared" si="2"/>
        <v>165</v>
      </c>
      <c r="C166" s="26">
        <v>4</v>
      </c>
      <c r="D166" s="6" t="s">
        <v>16</v>
      </c>
      <c r="E166" s="10" t="s">
        <v>503</v>
      </c>
      <c r="F166" s="34" t="s">
        <v>3457</v>
      </c>
      <c r="G166" s="6" t="s">
        <v>2424</v>
      </c>
      <c r="H166" s="6" t="s">
        <v>504</v>
      </c>
      <c r="I166" s="6" t="s">
        <v>2761</v>
      </c>
      <c r="J166" s="6" t="s">
        <v>3293</v>
      </c>
    </row>
    <row r="167" spans="1:10">
      <c r="A167" s="6" t="s">
        <v>1356</v>
      </c>
      <c r="B167" s="6">
        <f t="shared" si="2"/>
        <v>166</v>
      </c>
      <c r="C167" s="26">
        <v>5</v>
      </c>
      <c r="D167" s="6" t="s">
        <v>16</v>
      </c>
      <c r="E167" s="11" t="s">
        <v>505</v>
      </c>
      <c r="F167" s="6" t="s">
        <v>985</v>
      </c>
      <c r="G167" s="6" t="s">
        <v>1757</v>
      </c>
      <c r="H167" s="6" t="s">
        <v>506</v>
      </c>
      <c r="I167" s="6" t="s">
        <v>2762</v>
      </c>
      <c r="J167" s="6" t="s">
        <v>3294</v>
      </c>
    </row>
    <row r="168" spans="1:10">
      <c r="A168" s="6" t="s">
        <v>1357</v>
      </c>
      <c r="B168" s="6">
        <f t="shared" si="2"/>
        <v>167</v>
      </c>
      <c r="C168" s="26">
        <v>5</v>
      </c>
      <c r="D168" s="6" t="s">
        <v>16</v>
      </c>
      <c r="E168" s="11" t="s">
        <v>507</v>
      </c>
      <c r="F168" s="6" t="s">
        <v>986</v>
      </c>
      <c r="G168" s="6" t="s">
        <v>1758</v>
      </c>
      <c r="H168" s="6" t="s">
        <v>508</v>
      </c>
      <c r="I168" s="6" t="s">
        <v>2763</v>
      </c>
      <c r="J168" s="6" t="s">
        <v>3295</v>
      </c>
    </row>
    <row r="169" spans="1:10">
      <c r="A169" s="6" t="s">
        <v>1358</v>
      </c>
      <c r="B169" s="6">
        <f t="shared" si="2"/>
        <v>168</v>
      </c>
      <c r="C169" s="26">
        <v>5</v>
      </c>
      <c r="D169" s="6" t="s">
        <v>16</v>
      </c>
      <c r="E169" s="11" t="s">
        <v>509</v>
      </c>
      <c r="F169" s="6" t="s">
        <v>1043</v>
      </c>
      <c r="G169" s="6" t="s">
        <v>82</v>
      </c>
      <c r="H169" s="6" t="s">
        <v>510</v>
      </c>
      <c r="I169" s="6" t="s">
        <v>2764</v>
      </c>
      <c r="J169" s="6" t="s">
        <v>3296</v>
      </c>
    </row>
    <row r="170" spans="1:10">
      <c r="A170" s="6" t="s">
        <v>1359</v>
      </c>
      <c r="B170" s="6">
        <f t="shared" si="2"/>
        <v>169</v>
      </c>
      <c r="C170" s="26">
        <v>5</v>
      </c>
      <c r="D170" s="6" t="s">
        <v>16</v>
      </c>
      <c r="E170" s="11" t="s">
        <v>511</v>
      </c>
      <c r="F170" s="6" t="s">
        <v>991</v>
      </c>
      <c r="G170" s="6" t="s">
        <v>2434</v>
      </c>
      <c r="H170" s="6" t="s">
        <v>512</v>
      </c>
      <c r="I170" s="6" t="s">
        <v>2765</v>
      </c>
      <c r="J170" s="6" t="s">
        <v>3120</v>
      </c>
    </row>
    <row r="171" spans="1:10">
      <c r="A171" s="6" t="s">
        <v>1360</v>
      </c>
      <c r="B171" s="6">
        <f t="shared" si="2"/>
        <v>170</v>
      </c>
      <c r="C171" s="26">
        <v>5</v>
      </c>
      <c r="D171" s="6" t="s">
        <v>16</v>
      </c>
      <c r="E171" s="11" t="s">
        <v>513</v>
      </c>
      <c r="F171" s="6" t="s">
        <v>1044</v>
      </c>
      <c r="G171" s="6" t="s">
        <v>86</v>
      </c>
      <c r="H171" s="6" t="s">
        <v>514</v>
      </c>
      <c r="I171" s="6" t="s">
        <v>2766</v>
      </c>
      <c r="J171" s="6" t="s">
        <v>3297</v>
      </c>
    </row>
    <row r="172" spans="1:10" ht="19">
      <c r="A172" s="6" t="s">
        <v>4358</v>
      </c>
      <c r="B172" s="6">
        <f t="shared" si="2"/>
        <v>171</v>
      </c>
      <c r="C172" s="28">
        <v>5</v>
      </c>
      <c r="D172" s="6" t="s">
        <v>3640</v>
      </c>
      <c r="E172" s="11" t="s">
        <v>4354</v>
      </c>
      <c r="F172" s="6" t="s">
        <v>3758</v>
      </c>
      <c r="G172" s="25" t="s">
        <v>4353</v>
      </c>
      <c r="H172" s="6" t="s">
        <v>3934</v>
      </c>
    </row>
    <row r="173" spans="1:10">
      <c r="A173" s="6" t="s">
        <v>1361</v>
      </c>
      <c r="B173" s="6">
        <f t="shared" si="2"/>
        <v>172</v>
      </c>
      <c r="C173" s="26">
        <v>5</v>
      </c>
      <c r="D173" s="6" t="s">
        <v>16</v>
      </c>
      <c r="E173" s="11" t="s">
        <v>515</v>
      </c>
      <c r="F173" s="6" t="s">
        <v>987</v>
      </c>
      <c r="G173" s="6" t="s">
        <v>516</v>
      </c>
      <c r="H173" s="6" t="s">
        <v>516</v>
      </c>
      <c r="I173" s="6" t="s">
        <v>2767</v>
      </c>
      <c r="J173" s="6" t="s">
        <v>3298</v>
      </c>
    </row>
    <row r="174" spans="1:10">
      <c r="A174" s="6" t="s">
        <v>1362</v>
      </c>
      <c r="B174" s="6">
        <f t="shared" si="2"/>
        <v>173</v>
      </c>
      <c r="C174" s="26">
        <v>5</v>
      </c>
      <c r="D174" s="6" t="s">
        <v>16</v>
      </c>
      <c r="E174" s="11" t="s">
        <v>517</v>
      </c>
      <c r="F174" s="6" t="s">
        <v>990</v>
      </c>
      <c r="G174" s="6" t="s">
        <v>2438</v>
      </c>
      <c r="H174" s="6" t="s">
        <v>518</v>
      </c>
      <c r="I174" s="6" t="s">
        <v>2768</v>
      </c>
      <c r="J174" s="6" t="s">
        <v>3299</v>
      </c>
    </row>
    <row r="175" spans="1:10">
      <c r="A175" s="6" t="s">
        <v>1363</v>
      </c>
      <c r="B175" s="6">
        <f t="shared" si="2"/>
        <v>174</v>
      </c>
      <c r="C175" s="26">
        <v>5</v>
      </c>
      <c r="D175" s="6" t="s">
        <v>16</v>
      </c>
      <c r="E175" s="11" t="s">
        <v>519</v>
      </c>
      <c r="F175" s="6" t="s">
        <v>988</v>
      </c>
      <c r="G175" s="6" t="s">
        <v>520</v>
      </c>
      <c r="H175" s="6" t="s">
        <v>520</v>
      </c>
      <c r="I175" s="6" t="s">
        <v>2769</v>
      </c>
      <c r="J175" s="6" t="s">
        <v>3300</v>
      </c>
    </row>
    <row r="176" spans="1:10">
      <c r="A176" s="6" t="s">
        <v>1364</v>
      </c>
      <c r="B176" s="6">
        <f t="shared" si="2"/>
        <v>175</v>
      </c>
      <c r="C176" s="26">
        <v>5</v>
      </c>
      <c r="D176" s="6" t="s">
        <v>16</v>
      </c>
      <c r="E176" s="11" t="s">
        <v>521</v>
      </c>
      <c r="F176" s="6" t="s">
        <v>992</v>
      </c>
      <c r="G176" s="6" t="s">
        <v>2440</v>
      </c>
      <c r="H176" s="6" t="s">
        <v>522</v>
      </c>
      <c r="I176" s="6" t="s">
        <v>2770</v>
      </c>
      <c r="J176" s="6" t="s">
        <v>3301</v>
      </c>
    </row>
    <row r="177" spans="1:10">
      <c r="A177" s="6" t="s">
        <v>1365</v>
      </c>
      <c r="B177" s="6">
        <f t="shared" si="2"/>
        <v>176</v>
      </c>
      <c r="C177" s="26">
        <v>5</v>
      </c>
      <c r="D177" s="6" t="s">
        <v>16</v>
      </c>
      <c r="E177" s="11" t="s">
        <v>523</v>
      </c>
      <c r="F177" s="6" t="s">
        <v>993</v>
      </c>
      <c r="G177" s="6" t="s">
        <v>2771</v>
      </c>
      <c r="H177" s="6" t="s">
        <v>2772</v>
      </c>
      <c r="I177" s="6" t="s">
        <v>2773</v>
      </c>
      <c r="J177" s="6" t="s">
        <v>3302</v>
      </c>
    </row>
    <row r="178" spans="1:10">
      <c r="A178" s="6" t="s">
        <v>3518</v>
      </c>
      <c r="B178" s="6">
        <f t="shared" si="2"/>
        <v>177</v>
      </c>
      <c r="C178" s="26">
        <v>4</v>
      </c>
      <c r="D178" s="6" t="s">
        <v>0</v>
      </c>
      <c r="E178" s="10" t="s">
        <v>525</v>
      </c>
      <c r="F178" s="34" t="s">
        <v>3641</v>
      </c>
      <c r="G178" s="6" t="s">
        <v>526</v>
      </c>
      <c r="H178" s="6" t="s">
        <v>526</v>
      </c>
      <c r="I178" s="6" t="s">
        <v>2774</v>
      </c>
      <c r="J178" s="6" t="s">
        <v>3303</v>
      </c>
    </row>
    <row r="179" spans="1:10">
      <c r="A179" s="6" t="s">
        <v>1366</v>
      </c>
      <c r="B179" s="6">
        <f t="shared" si="2"/>
        <v>178</v>
      </c>
      <c r="C179" s="26">
        <v>5</v>
      </c>
      <c r="D179" s="6" t="s">
        <v>0</v>
      </c>
      <c r="E179" s="11" t="s">
        <v>527</v>
      </c>
      <c r="F179" s="6" t="s">
        <v>926</v>
      </c>
      <c r="G179" s="6" t="s">
        <v>1767</v>
      </c>
      <c r="H179" s="6" t="s">
        <v>106</v>
      </c>
      <c r="I179" s="6" t="s">
        <v>2775</v>
      </c>
      <c r="J179" s="6" t="s">
        <v>3134</v>
      </c>
    </row>
    <row r="180" spans="1:10">
      <c r="A180" s="6" t="s">
        <v>1367</v>
      </c>
      <c r="B180" s="6">
        <f t="shared" si="2"/>
        <v>179</v>
      </c>
      <c r="C180" s="26">
        <v>5</v>
      </c>
      <c r="D180" s="6" t="s">
        <v>0</v>
      </c>
      <c r="E180" s="11" t="s">
        <v>528</v>
      </c>
      <c r="F180" s="6" t="s">
        <v>932</v>
      </c>
      <c r="G180" s="6" t="s">
        <v>1768</v>
      </c>
      <c r="H180" s="6" t="s">
        <v>529</v>
      </c>
      <c r="I180" s="6" t="s">
        <v>2776</v>
      </c>
      <c r="J180" s="6" t="s">
        <v>3438</v>
      </c>
    </row>
    <row r="181" spans="1:10">
      <c r="A181" s="6" t="s">
        <v>1368</v>
      </c>
      <c r="B181" s="6">
        <f t="shared" si="2"/>
        <v>180</v>
      </c>
      <c r="C181" s="26">
        <v>5</v>
      </c>
      <c r="D181" s="6" t="s">
        <v>0</v>
      </c>
      <c r="E181" s="11" t="s">
        <v>530</v>
      </c>
      <c r="F181" s="6" t="s">
        <v>927</v>
      </c>
      <c r="G181" s="6" t="s">
        <v>1769</v>
      </c>
      <c r="H181" s="6" t="s">
        <v>110</v>
      </c>
      <c r="I181" s="6" t="s">
        <v>2777</v>
      </c>
      <c r="J181" s="6" t="s">
        <v>3135</v>
      </c>
    </row>
    <row r="182" spans="1:10">
      <c r="A182" s="6" t="s">
        <v>1369</v>
      </c>
      <c r="B182" s="6">
        <f t="shared" si="2"/>
        <v>181</v>
      </c>
      <c r="C182" s="26">
        <v>5</v>
      </c>
      <c r="D182" s="6" t="s">
        <v>0</v>
      </c>
      <c r="E182" s="11" t="s">
        <v>531</v>
      </c>
      <c r="F182" s="6" t="s">
        <v>928</v>
      </c>
      <c r="G182" s="6" t="s">
        <v>1770</v>
      </c>
      <c r="H182" s="6" t="s">
        <v>112</v>
      </c>
      <c r="I182" s="6" t="s">
        <v>3079</v>
      </c>
      <c r="J182" s="6" t="s">
        <v>3136</v>
      </c>
    </row>
    <row r="183" spans="1:10">
      <c r="A183" s="6" t="s">
        <v>1370</v>
      </c>
      <c r="B183" s="6">
        <f t="shared" si="2"/>
        <v>182</v>
      </c>
      <c r="C183" s="26">
        <v>5</v>
      </c>
      <c r="D183" s="6" t="s">
        <v>0</v>
      </c>
      <c r="E183" s="11" t="s">
        <v>532</v>
      </c>
      <c r="F183" s="6" t="s">
        <v>929</v>
      </c>
      <c r="G183" s="6" t="s">
        <v>1771</v>
      </c>
      <c r="H183" s="6" t="s">
        <v>114</v>
      </c>
      <c r="I183" s="6" t="s">
        <v>2778</v>
      </c>
      <c r="J183" s="6" t="s">
        <v>3137</v>
      </c>
    </row>
    <row r="184" spans="1:10">
      <c r="A184" s="6" t="s">
        <v>1371</v>
      </c>
      <c r="B184" s="6">
        <f t="shared" si="2"/>
        <v>183</v>
      </c>
      <c r="C184" s="26">
        <v>5</v>
      </c>
      <c r="D184" s="6" t="s">
        <v>0</v>
      </c>
      <c r="E184" s="11" t="s">
        <v>533</v>
      </c>
      <c r="F184" s="6" t="s">
        <v>930</v>
      </c>
      <c r="G184" s="6" t="s">
        <v>2779</v>
      </c>
      <c r="H184" s="6" t="s">
        <v>534</v>
      </c>
      <c r="I184" s="6" t="s">
        <v>2780</v>
      </c>
      <c r="J184" s="6" t="s">
        <v>3439</v>
      </c>
    </row>
    <row r="185" spans="1:10">
      <c r="A185" s="6" t="s">
        <v>830</v>
      </c>
      <c r="B185" s="6">
        <f t="shared" si="2"/>
        <v>184</v>
      </c>
      <c r="C185" s="26">
        <v>5</v>
      </c>
      <c r="D185" s="6" t="s">
        <v>0</v>
      </c>
      <c r="E185" s="11" t="s">
        <v>535</v>
      </c>
      <c r="F185" s="34" t="s">
        <v>3457</v>
      </c>
      <c r="G185" s="6" t="s">
        <v>1773</v>
      </c>
      <c r="H185" s="6" t="s">
        <v>536</v>
      </c>
      <c r="I185" s="6" t="s">
        <v>2781</v>
      </c>
      <c r="J185" s="6" t="s">
        <v>3440</v>
      </c>
    </row>
    <row r="186" spans="1:10">
      <c r="A186" s="6" t="s">
        <v>1372</v>
      </c>
      <c r="B186" s="6">
        <f t="shared" si="2"/>
        <v>185</v>
      </c>
      <c r="C186" s="26">
        <v>6</v>
      </c>
      <c r="D186" s="6" t="s">
        <v>0</v>
      </c>
      <c r="E186" s="12" t="s">
        <v>537</v>
      </c>
      <c r="F186" s="6" t="s">
        <v>884</v>
      </c>
      <c r="G186" s="6" t="s">
        <v>2782</v>
      </c>
      <c r="H186" s="6" t="s">
        <v>2783</v>
      </c>
      <c r="I186" s="6" t="s">
        <v>2784</v>
      </c>
      <c r="J186" s="6" t="s">
        <v>3441</v>
      </c>
    </row>
    <row r="187" spans="1:10">
      <c r="A187" s="6" t="s">
        <v>1373</v>
      </c>
      <c r="B187" s="6">
        <f t="shared" si="2"/>
        <v>186</v>
      </c>
      <c r="C187" s="26">
        <v>6</v>
      </c>
      <c r="D187" s="6" t="s">
        <v>0</v>
      </c>
      <c r="E187" s="12" t="s">
        <v>539</v>
      </c>
      <c r="F187" s="6" t="s">
        <v>883</v>
      </c>
      <c r="G187" s="6" t="s">
        <v>540</v>
      </c>
      <c r="H187" s="6" t="s">
        <v>540</v>
      </c>
      <c r="I187" s="6" t="s">
        <v>2785</v>
      </c>
      <c r="J187" s="6" t="s">
        <v>3304</v>
      </c>
    </row>
    <row r="188" spans="1:10">
      <c r="A188" s="6" t="s">
        <v>831</v>
      </c>
      <c r="B188" s="6">
        <f t="shared" si="2"/>
        <v>187</v>
      </c>
      <c r="C188" s="26">
        <v>5</v>
      </c>
      <c r="D188" s="6" t="s">
        <v>0</v>
      </c>
      <c r="E188" s="11" t="s">
        <v>541</v>
      </c>
      <c r="F188" s="34" t="s">
        <v>3457</v>
      </c>
      <c r="G188" s="6" t="s">
        <v>1777</v>
      </c>
      <c r="H188" s="6" t="s">
        <v>542</v>
      </c>
      <c r="I188" s="6" t="s">
        <v>2786</v>
      </c>
      <c r="J188" s="6" t="s">
        <v>3305</v>
      </c>
    </row>
    <row r="189" spans="1:10">
      <c r="A189" s="6" t="s">
        <v>1374</v>
      </c>
      <c r="B189" s="6">
        <f t="shared" si="2"/>
        <v>188</v>
      </c>
      <c r="C189" s="26">
        <v>6</v>
      </c>
      <c r="D189" s="6" t="s">
        <v>0</v>
      </c>
      <c r="E189" s="12" t="s">
        <v>543</v>
      </c>
      <c r="F189" s="6" t="s">
        <v>886</v>
      </c>
      <c r="G189" s="6" t="s">
        <v>2787</v>
      </c>
      <c r="H189" s="6" t="s">
        <v>544</v>
      </c>
      <c r="I189" s="6" t="s">
        <v>2788</v>
      </c>
      <c r="J189" s="6" t="s">
        <v>3442</v>
      </c>
    </row>
    <row r="190" spans="1:10">
      <c r="A190" s="6" t="s">
        <v>1375</v>
      </c>
      <c r="B190" s="6">
        <f t="shared" si="2"/>
        <v>189</v>
      </c>
      <c r="C190" s="26">
        <v>6</v>
      </c>
      <c r="D190" s="6" t="s">
        <v>0</v>
      </c>
      <c r="E190" s="12" t="s">
        <v>545</v>
      </c>
      <c r="F190" s="6" t="s">
        <v>885</v>
      </c>
      <c r="G190" s="6" t="s">
        <v>546</v>
      </c>
      <c r="H190" s="6" t="s">
        <v>546</v>
      </c>
      <c r="I190" s="6" t="s">
        <v>2789</v>
      </c>
      <c r="J190" s="6" t="s">
        <v>3306</v>
      </c>
    </row>
    <row r="191" spans="1:10">
      <c r="A191" s="6" t="s">
        <v>832</v>
      </c>
      <c r="B191" s="6">
        <f t="shared" si="2"/>
        <v>190</v>
      </c>
      <c r="C191" s="26">
        <v>5</v>
      </c>
      <c r="D191" s="6" t="s">
        <v>0</v>
      </c>
      <c r="E191" s="11" t="s">
        <v>547</v>
      </c>
      <c r="F191" s="34" t="s">
        <v>3457</v>
      </c>
      <c r="G191" s="6" t="s">
        <v>1780</v>
      </c>
      <c r="H191" s="6" t="s">
        <v>548</v>
      </c>
      <c r="I191" s="6" t="s">
        <v>2790</v>
      </c>
      <c r="J191" s="6" t="s">
        <v>3307</v>
      </c>
    </row>
    <row r="192" spans="1:10">
      <c r="A192" s="6" t="s">
        <v>1376</v>
      </c>
      <c r="B192" s="6">
        <f t="shared" si="2"/>
        <v>191</v>
      </c>
      <c r="C192" s="26">
        <v>6</v>
      </c>
      <c r="D192" s="6" t="s">
        <v>0</v>
      </c>
      <c r="E192" s="12" t="s">
        <v>549</v>
      </c>
      <c r="F192" s="6" t="s">
        <v>882</v>
      </c>
      <c r="G192" s="6" t="s">
        <v>2791</v>
      </c>
      <c r="H192" s="6" t="s">
        <v>550</v>
      </c>
      <c r="I192" s="6" t="s">
        <v>2792</v>
      </c>
      <c r="J192" s="6" t="s">
        <v>3443</v>
      </c>
    </row>
    <row r="193" spans="1:10">
      <c r="A193" s="6" t="s">
        <v>1377</v>
      </c>
      <c r="B193" s="6">
        <f t="shared" si="2"/>
        <v>192</v>
      </c>
      <c r="C193" s="26">
        <v>6</v>
      </c>
      <c r="D193" s="6" t="s">
        <v>0</v>
      </c>
      <c r="E193" s="12" t="s">
        <v>551</v>
      </c>
      <c r="F193" s="6" t="s">
        <v>881</v>
      </c>
      <c r="G193" s="6" t="s">
        <v>552</v>
      </c>
      <c r="H193" s="6" t="s">
        <v>552</v>
      </c>
      <c r="I193" s="6" t="s">
        <v>2793</v>
      </c>
      <c r="J193" s="6" t="s">
        <v>3308</v>
      </c>
    </row>
    <row r="194" spans="1:10" ht="19">
      <c r="A194" s="39" t="s">
        <v>4564</v>
      </c>
      <c r="B194" s="6">
        <f t="shared" si="2"/>
        <v>193</v>
      </c>
      <c r="C194" s="28">
        <v>5</v>
      </c>
      <c r="D194" s="6" t="s">
        <v>3640</v>
      </c>
      <c r="E194" s="11" t="s">
        <v>4356</v>
      </c>
      <c r="F194" s="6" t="s">
        <v>3758</v>
      </c>
      <c r="G194" s="25" t="s">
        <v>4355</v>
      </c>
      <c r="H194" s="6" t="s">
        <v>4357</v>
      </c>
    </row>
    <row r="195" spans="1:10">
      <c r="A195" s="6" t="s">
        <v>1378</v>
      </c>
      <c r="B195" s="6">
        <f t="shared" ref="B195:B258" si="3">ROW()-1</f>
        <v>194</v>
      </c>
      <c r="C195" s="26">
        <v>5</v>
      </c>
      <c r="D195" s="6" t="s">
        <v>0</v>
      </c>
      <c r="E195" s="11" t="s">
        <v>553</v>
      </c>
      <c r="F195" s="6" t="s">
        <v>931</v>
      </c>
      <c r="G195" s="6" t="s">
        <v>554</v>
      </c>
      <c r="H195" s="6" t="s">
        <v>554</v>
      </c>
      <c r="I195" s="6" t="s">
        <v>2794</v>
      </c>
      <c r="J195" s="6" t="s">
        <v>3444</v>
      </c>
    </row>
    <row r="196" spans="1:10">
      <c r="A196" s="6" t="s">
        <v>1379</v>
      </c>
      <c r="B196" s="6">
        <f t="shared" si="3"/>
        <v>195</v>
      </c>
      <c r="C196" s="26">
        <v>5</v>
      </c>
      <c r="D196" s="6" t="s">
        <v>16</v>
      </c>
      <c r="E196" s="11" t="s">
        <v>555</v>
      </c>
      <c r="F196" s="6" t="s">
        <v>993</v>
      </c>
      <c r="G196" s="6" t="s">
        <v>2795</v>
      </c>
      <c r="H196" s="6" t="s">
        <v>3471</v>
      </c>
      <c r="I196" s="6" t="s">
        <v>2796</v>
      </c>
      <c r="J196" s="6" t="s">
        <v>3309</v>
      </c>
    </row>
    <row r="197" spans="1:10">
      <c r="A197" s="6" t="s">
        <v>1380</v>
      </c>
      <c r="B197" s="6">
        <f t="shared" si="3"/>
        <v>196</v>
      </c>
      <c r="C197" s="26">
        <v>4</v>
      </c>
      <c r="D197" s="6" t="s">
        <v>0</v>
      </c>
      <c r="E197" s="10" t="s">
        <v>557</v>
      </c>
      <c r="F197" s="6" t="s">
        <v>852</v>
      </c>
      <c r="G197" s="6" t="s">
        <v>1782</v>
      </c>
      <c r="H197" s="6" t="s">
        <v>558</v>
      </c>
      <c r="I197" s="6" t="s">
        <v>2797</v>
      </c>
      <c r="J197" s="6" t="s">
        <v>3310</v>
      </c>
    </row>
    <row r="198" spans="1:10">
      <c r="A198" s="6" t="s">
        <v>815</v>
      </c>
      <c r="B198" s="6">
        <f t="shared" si="3"/>
        <v>197</v>
      </c>
      <c r="C198" s="26">
        <v>3</v>
      </c>
      <c r="D198" s="6" t="s">
        <v>16</v>
      </c>
      <c r="E198" s="9" t="s">
        <v>231</v>
      </c>
      <c r="F198" s="34" t="s">
        <v>3457</v>
      </c>
      <c r="G198" s="6" t="s">
        <v>1619</v>
      </c>
      <c r="H198" s="6" t="s">
        <v>232</v>
      </c>
      <c r="I198" s="6" t="s">
        <v>2533</v>
      </c>
      <c r="J198" s="6" t="s">
        <v>3179</v>
      </c>
    </row>
    <row r="199" spans="1:10">
      <c r="A199" s="6" t="s">
        <v>1232</v>
      </c>
      <c r="B199" s="6">
        <f t="shared" si="3"/>
        <v>198</v>
      </c>
      <c r="C199" s="26">
        <v>4</v>
      </c>
      <c r="D199" s="6" t="s">
        <v>16</v>
      </c>
      <c r="E199" s="10" t="s">
        <v>233</v>
      </c>
      <c r="F199" s="6" t="s">
        <v>1027</v>
      </c>
      <c r="G199" s="6" t="s">
        <v>1620</v>
      </c>
      <c r="H199" s="6" t="s">
        <v>234</v>
      </c>
      <c r="I199" s="6" t="s">
        <v>2534</v>
      </c>
      <c r="J199" s="6" t="s">
        <v>3180</v>
      </c>
    </row>
    <row r="200" spans="1:10">
      <c r="A200" s="6" t="s">
        <v>1233</v>
      </c>
      <c r="B200" s="6">
        <f t="shared" si="3"/>
        <v>199</v>
      </c>
      <c r="C200" s="26">
        <v>4</v>
      </c>
      <c r="D200" s="6" t="s">
        <v>16</v>
      </c>
      <c r="E200" s="10" t="s">
        <v>235</v>
      </c>
      <c r="F200" s="6" t="s">
        <v>1028</v>
      </c>
      <c r="G200" s="6" t="s">
        <v>1621</v>
      </c>
      <c r="H200" s="6" t="s">
        <v>236</v>
      </c>
      <c r="I200" s="6" t="s">
        <v>2535</v>
      </c>
      <c r="J200" s="6" t="s">
        <v>3181</v>
      </c>
    </row>
    <row r="201" spans="1:10">
      <c r="A201" s="6" t="s">
        <v>1234</v>
      </c>
      <c r="B201" s="6">
        <f t="shared" si="3"/>
        <v>200</v>
      </c>
      <c r="C201" s="26">
        <v>4</v>
      </c>
      <c r="D201" s="6" t="s">
        <v>16</v>
      </c>
      <c r="E201" s="10" t="s">
        <v>237</v>
      </c>
      <c r="F201" s="6" t="s">
        <v>1029</v>
      </c>
      <c r="G201" s="6" t="s">
        <v>1622</v>
      </c>
      <c r="H201" s="6" t="s">
        <v>238</v>
      </c>
      <c r="I201" s="6" t="s">
        <v>2536</v>
      </c>
      <c r="J201" s="6" t="s">
        <v>3182</v>
      </c>
    </row>
    <row r="202" spans="1:10">
      <c r="A202" s="6" t="s">
        <v>1136</v>
      </c>
      <c r="B202" s="6">
        <f t="shared" si="3"/>
        <v>201</v>
      </c>
      <c r="C202" s="26">
        <v>4</v>
      </c>
      <c r="D202" s="6" t="s">
        <v>16</v>
      </c>
      <c r="E202" s="10" t="s">
        <v>2537</v>
      </c>
      <c r="F202" s="6" t="s">
        <v>1030</v>
      </c>
      <c r="G202" s="6" t="s">
        <v>2538</v>
      </c>
      <c r="H202" s="6" t="s">
        <v>250</v>
      </c>
      <c r="I202" s="6" t="s">
        <v>2539</v>
      </c>
      <c r="J202" s="6" t="s">
        <v>3070</v>
      </c>
    </row>
    <row r="203" spans="1:10">
      <c r="A203" s="6" t="s">
        <v>1235</v>
      </c>
      <c r="B203" s="6">
        <f t="shared" si="3"/>
        <v>202</v>
      </c>
      <c r="C203" s="26">
        <v>4</v>
      </c>
      <c r="D203" s="6" t="s">
        <v>16</v>
      </c>
      <c r="E203" s="10" t="s">
        <v>241</v>
      </c>
      <c r="F203" s="6" t="s">
        <v>1031</v>
      </c>
      <c r="G203" s="6" t="s">
        <v>2540</v>
      </c>
      <c r="H203" s="6" t="s">
        <v>242</v>
      </c>
      <c r="I203" s="6" t="s">
        <v>2541</v>
      </c>
      <c r="J203" s="6" t="s">
        <v>3183</v>
      </c>
    </row>
    <row r="204" spans="1:10">
      <c r="A204" s="6" t="s">
        <v>1236</v>
      </c>
      <c r="B204" s="6">
        <f t="shared" si="3"/>
        <v>203</v>
      </c>
      <c r="C204" s="26">
        <v>4</v>
      </c>
      <c r="D204" s="6" t="s">
        <v>16</v>
      </c>
      <c r="E204" s="10" t="s">
        <v>243</v>
      </c>
      <c r="F204" s="6" t="s">
        <v>1032</v>
      </c>
      <c r="G204" s="6" t="s">
        <v>2542</v>
      </c>
      <c r="H204" s="6" t="s">
        <v>244</v>
      </c>
      <c r="I204" s="6" t="s">
        <v>2543</v>
      </c>
      <c r="J204" s="6" t="s">
        <v>3071</v>
      </c>
    </row>
    <row r="205" spans="1:10">
      <c r="A205" s="6" t="s">
        <v>1237</v>
      </c>
      <c r="B205" s="6">
        <f t="shared" si="3"/>
        <v>204</v>
      </c>
      <c r="C205" s="26">
        <v>4</v>
      </c>
      <c r="D205" s="6" t="s">
        <v>16</v>
      </c>
      <c r="E205" s="10" t="s">
        <v>245</v>
      </c>
      <c r="F205" s="6" t="s">
        <v>1008</v>
      </c>
      <c r="G205" s="6" t="s">
        <v>1626</v>
      </c>
      <c r="H205" s="6" t="s">
        <v>246</v>
      </c>
      <c r="I205" s="6" t="s">
        <v>2544</v>
      </c>
      <c r="J205" s="6" t="s">
        <v>3184</v>
      </c>
    </row>
    <row r="206" spans="1:10">
      <c r="A206" s="6" t="s">
        <v>1238</v>
      </c>
      <c r="B206" s="6">
        <f t="shared" si="3"/>
        <v>205</v>
      </c>
      <c r="C206" s="26">
        <v>4</v>
      </c>
      <c r="D206" s="6" t="s">
        <v>16</v>
      </c>
      <c r="E206" s="10" t="s">
        <v>247</v>
      </c>
      <c r="F206" s="6" t="s">
        <v>1062</v>
      </c>
      <c r="G206" s="6" t="s">
        <v>1627</v>
      </c>
      <c r="H206" s="6" t="s">
        <v>248</v>
      </c>
      <c r="I206" s="6" t="s">
        <v>2545</v>
      </c>
      <c r="J206" s="6" t="s">
        <v>3185</v>
      </c>
    </row>
    <row r="207" spans="1:10">
      <c r="A207" s="13" t="s">
        <v>3642</v>
      </c>
      <c r="B207" s="6">
        <f t="shared" si="3"/>
        <v>206</v>
      </c>
      <c r="C207" s="26">
        <v>4</v>
      </c>
      <c r="D207" s="6" t="s">
        <v>3528</v>
      </c>
      <c r="E207" s="10" t="s">
        <v>3606</v>
      </c>
      <c r="F207" s="6" t="s">
        <v>3597</v>
      </c>
      <c r="G207" s="6" t="s">
        <v>2103</v>
      </c>
      <c r="H207" s="6" t="str">
        <f>VLOOKUP(G207,Table2!D:F,2,FALSE)</f>
        <v>BG-14</v>
      </c>
      <c r="I207" s="6" t="s">
        <v>3641</v>
      </c>
      <c r="J207" s="6" t="s">
        <v>3641</v>
      </c>
    </row>
    <row r="208" spans="1:10" ht="19">
      <c r="A208" s="13" t="s">
        <v>4349</v>
      </c>
      <c r="B208" s="6">
        <f t="shared" si="3"/>
        <v>207</v>
      </c>
      <c r="C208" s="26">
        <v>5</v>
      </c>
      <c r="D208" s="6" t="s">
        <v>3640</v>
      </c>
      <c r="E208" s="11" t="s">
        <v>3762</v>
      </c>
      <c r="F208" s="6" t="s">
        <v>4394</v>
      </c>
      <c r="G208" s="22" t="s">
        <v>2105</v>
      </c>
      <c r="H208" s="6" t="str">
        <f>VLOOKUP(G208,Table2!D:F,2,FALSE)</f>
        <v>BT-73</v>
      </c>
      <c r="I208" s="6" t="s">
        <v>3641</v>
      </c>
      <c r="J208" s="6" t="s">
        <v>3641</v>
      </c>
    </row>
    <row r="209" spans="1:10" ht="19">
      <c r="A209" s="13" t="s">
        <v>4350</v>
      </c>
      <c r="B209" s="6">
        <f t="shared" si="3"/>
        <v>208</v>
      </c>
      <c r="C209" s="26">
        <v>5</v>
      </c>
      <c r="D209" s="6" t="s">
        <v>3640</v>
      </c>
      <c r="E209" s="11" t="s">
        <v>3763</v>
      </c>
      <c r="F209" s="6" t="s">
        <v>4394</v>
      </c>
      <c r="G209" s="22" t="s">
        <v>4345</v>
      </c>
      <c r="H209" s="6" t="str">
        <f>VLOOKUP(G209,Table2!D:F,2,FALSE)</f>
        <v>BT-74</v>
      </c>
      <c r="I209" s="6" t="s">
        <v>3641</v>
      </c>
      <c r="J209" s="6" t="s">
        <v>3641</v>
      </c>
    </row>
    <row r="210" spans="1:10">
      <c r="A210" s="6" t="s">
        <v>816</v>
      </c>
      <c r="B210" s="6">
        <f t="shared" si="3"/>
        <v>209</v>
      </c>
      <c r="C210" s="26">
        <v>4</v>
      </c>
      <c r="D210" s="6" t="s">
        <v>16</v>
      </c>
      <c r="E210" s="10" t="s">
        <v>2546</v>
      </c>
      <c r="F210" s="34" t="s">
        <v>3457</v>
      </c>
      <c r="G210" s="6" t="s">
        <v>1628</v>
      </c>
      <c r="H210" s="6" t="s">
        <v>240</v>
      </c>
      <c r="I210" s="6" t="s">
        <v>2547</v>
      </c>
      <c r="J210" s="6" t="s">
        <v>3186</v>
      </c>
    </row>
    <row r="211" spans="1:10">
      <c r="A211" s="6" t="s">
        <v>1239</v>
      </c>
      <c r="B211" s="6">
        <f t="shared" si="3"/>
        <v>210</v>
      </c>
      <c r="C211" s="26">
        <v>5</v>
      </c>
      <c r="D211" s="6" t="s">
        <v>16</v>
      </c>
      <c r="E211" s="11" t="s">
        <v>251</v>
      </c>
      <c r="F211" s="6" t="s">
        <v>1033</v>
      </c>
      <c r="G211" s="6" t="s">
        <v>2548</v>
      </c>
      <c r="H211" s="6" t="s">
        <v>252</v>
      </c>
      <c r="I211" s="6" t="s">
        <v>2549</v>
      </c>
      <c r="J211" s="6" t="s">
        <v>3187</v>
      </c>
    </row>
    <row r="212" spans="1:10">
      <c r="A212" s="6" t="s">
        <v>1240</v>
      </c>
      <c r="B212" s="6">
        <f t="shared" si="3"/>
        <v>211</v>
      </c>
      <c r="C212" s="26">
        <v>5</v>
      </c>
      <c r="D212" s="6" t="s">
        <v>16</v>
      </c>
      <c r="E212" s="11" t="s">
        <v>253</v>
      </c>
      <c r="F212" s="6" t="s">
        <v>1034</v>
      </c>
      <c r="G212" s="6" t="s">
        <v>1630</v>
      </c>
      <c r="H212" s="6" t="s">
        <v>254</v>
      </c>
      <c r="I212" s="6" t="s">
        <v>2550</v>
      </c>
      <c r="J212" s="6" t="s">
        <v>3188</v>
      </c>
    </row>
    <row r="213" spans="1:10">
      <c r="A213" s="6" t="s">
        <v>1241</v>
      </c>
      <c r="B213" s="6">
        <f t="shared" si="3"/>
        <v>212</v>
      </c>
      <c r="C213" s="26">
        <v>5</v>
      </c>
      <c r="D213" s="6" t="s">
        <v>16</v>
      </c>
      <c r="E213" s="11" t="s">
        <v>255</v>
      </c>
      <c r="F213" s="6" t="s">
        <v>1035</v>
      </c>
      <c r="G213" s="6" t="s">
        <v>2551</v>
      </c>
      <c r="H213" s="6" t="s">
        <v>256</v>
      </c>
      <c r="I213" s="6" t="s">
        <v>2552</v>
      </c>
      <c r="J213" s="6" t="s">
        <v>3072</v>
      </c>
    </row>
    <row r="214" spans="1:10">
      <c r="A214" s="6" t="s">
        <v>1242</v>
      </c>
      <c r="B214" s="6">
        <f t="shared" si="3"/>
        <v>213</v>
      </c>
      <c r="C214" s="26">
        <v>5</v>
      </c>
      <c r="D214" s="6" t="s">
        <v>16</v>
      </c>
      <c r="E214" s="11" t="s">
        <v>257</v>
      </c>
      <c r="F214" s="6" t="s">
        <v>1036</v>
      </c>
      <c r="G214" s="6" t="s">
        <v>2553</v>
      </c>
      <c r="H214" s="6" t="s">
        <v>258</v>
      </c>
      <c r="I214" s="6" t="s">
        <v>2554</v>
      </c>
      <c r="J214" s="6" t="s">
        <v>3073</v>
      </c>
    </row>
    <row r="215" spans="1:10">
      <c r="A215" s="6" t="s">
        <v>1243</v>
      </c>
      <c r="B215" s="6">
        <f t="shared" si="3"/>
        <v>214</v>
      </c>
      <c r="C215" s="26">
        <v>5</v>
      </c>
      <c r="D215" s="6" t="s">
        <v>16</v>
      </c>
      <c r="E215" s="11" t="s">
        <v>259</v>
      </c>
      <c r="F215" s="6" t="s">
        <v>1037</v>
      </c>
      <c r="G215" s="6" t="s">
        <v>1633</v>
      </c>
      <c r="H215" s="6" t="s">
        <v>260</v>
      </c>
      <c r="I215" s="6" t="s">
        <v>2555</v>
      </c>
      <c r="J215" s="6" t="s">
        <v>3189</v>
      </c>
    </row>
    <row r="216" spans="1:10">
      <c r="A216" s="6" t="s">
        <v>817</v>
      </c>
      <c r="B216" s="6">
        <f t="shared" si="3"/>
        <v>215</v>
      </c>
      <c r="C216" s="26">
        <v>2</v>
      </c>
      <c r="D216" s="6" t="s">
        <v>0</v>
      </c>
      <c r="E216" s="8" t="s">
        <v>261</v>
      </c>
      <c r="F216" s="34" t="s">
        <v>3457</v>
      </c>
      <c r="G216" s="6" t="s">
        <v>2556</v>
      </c>
      <c r="H216" s="6" t="s">
        <v>262</v>
      </c>
      <c r="I216" s="6" t="s">
        <v>2557</v>
      </c>
      <c r="J216" s="6" t="s">
        <v>3190</v>
      </c>
    </row>
    <row r="217" spans="1:10">
      <c r="A217" s="6" t="s">
        <v>1244</v>
      </c>
      <c r="B217" s="6">
        <f t="shared" si="3"/>
        <v>216</v>
      </c>
      <c r="C217" s="26">
        <v>3</v>
      </c>
      <c r="D217" s="6" t="s">
        <v>0</v>
      </c>
      <c r="E217" s="9" t="s">
        <v>263</v>
      </c>
      <c r="F217" s="6" t="s">
        <v>901</v>
      </c>
      <c r="G217" s="6" t="s">
        <v>2558</v>
      </c>
      <c r="H217" s="6" t="s">
        <v>264</v>
      </c>
      <c r="I217" s="6" t="s">
        <v>2559</v>
      </c>
      <c r="J217" s="6" t="s">
        <v>3191</v>
      </c>
    </row>
    <row r="218" spans="1:10">
      <c r="A218" s="6" t="s">
        <v>1245</v>
      </c>
      <c r="B218" s="6">
        <f t="shared" si="3"/>
        <v>217</v>
      </c>
      <c r="C218" s="26">
        <v>3</v>
      </c>
      <c r="D218" s="6" t="s">
        <v>0</v>
      </c>
      <c r="E218" s="9" t="s">
        <v>265</v>
      </c>
      <c r="F218" s="6" t="s">
        <v>870</v>
      </c>
      <c r="G218" s="6" t="s">
        <v>2560</v>
      </c>
      <c r="H218" s="6" t="s">
        <v>266</v>
      </c>
      <c r="I218" s="6" t="s">
        <v>2561</v>
      </c>
      <c r="J218" s="6" t="s">
        <v>3192</v>
      </c>
    </row>
    <row r="219" spans="1:10">
      <c r="A219" s="6" t="s">
        <v>1246</v>
      </c>
      <c r="B219" s="6">
        <f t="shared" si="3"/>
        <v>218</v>
      </c>
      <c r="C219" s="26">
        <v>3</v>
      </c>
      <c r="D219" s="6" t="s">
        <v>16</v>
      </c>
      <c r="E219" s="9" t="s">
        <v>267</v>
      </c>
      <c r="F219" s="6" t="s">
        <v>980</v>
      </c>
      <c r="G219" s="6" t="s">
        <v>2562</v>
      </c>
      <c r="H219" s="6" t="s">
        <v>268</v>
      </c>
      <c r="I219" s="6" t="s">
        <v>2563</v>
      </c>
      <c r="J219" s="6" t="s">
        <v>3193</v>
      </c>
    </row>
    <row r="220" spans="1:10">
      <c r="A220" s="6" t="s">
        <v>1247</v>
      </c>
      <c r="B220" s="6">
        <f t="shared" si="3"/>
        <v>219</v>
      </c>
      <c r="C220" s="26">
        <v>3</v>
      </c>
      <c r="D220" s="6" t="s">
        <v>0</v>
      </c>
      <c r="E220" s="9" t="s">
        <v>269</v>
      </c>
      <c r="F220" s="6" t="s">
        <v>871</v>
      </c>
      <c r="G220" s="6" t="s">
        <v>2564</v>
      </c>
      <c r="H220" s="6" t="s">
        <v>3462</v>
      </c>
      <c r="I220" s="6" t="s">
        <v>2565</v>
      </c>
      <c r="J220" s="6" t="s">
        <v>3194</v>
      </c>
    </row>
    <row r="221" spans="1:10">
      <c r="A221" s="6" t="s">
        <v>1248</v>
      </c>
      <c r="B221" s="6">
        <f t="shared" si="3"/>
        <v>220</v>
      </c>
      <c r="C221" s="26">
        <v>3</v>
      </c>
      <c r="D221" s="6" t="s">
        <v>16</v>
      </c>
      <c r="E221" s="9" t="s">
        <v>271</v>
      </c>
      <c r="F221" s="6" t="s">
        <v>982</v>
      </c>
      <c r="G221" s="6" t="s">
        <v>2566</v>
      </c>
      <c r="H221" s="6" t="s">
        <v>272</v>
      </c>
      <c r="I221" s="6" t="s">
        <v>2567</v>
      </c>
      <c r="J221" s="6" t="s">
        <v>3195</v>
      </c>
    </row>
    <row r="222" spans="1:10">
      <c r="A222" s="6" t="s">
        <v>1249</v>
      </c>
      <c r="B222" s="6">
        <f t="shared" si="3"/>
        <v>221</v>
      </c>
      <c r="C222" s="26">
        <v>3</v>
      </c>
      <c r="D222" s="6" t="s">
        <v>0</v>
      </c>
      <c r="E222" s="9" t="s">
        <v>273</v>
      </c>
      <c r="F222" s="6" t="s">
        <v>917</v>
      </c>
      <c r="G222" s="6" t="s">
        <v>2568</v>
      </c>
      <c r="H222" s="6" t="s">
        <v>3463</v>
      </c>
      <c r="I222" s="6" t="s">
        <v>2569</v>
      </c>
      <c r="J222" s="6" t="s">
        <v>3196</v>
      </c>
    </row>
    <row r="223" spans="1:10">
      <c r="A223" s="6" t="s">
        <v>1250</v>
      </c>
      <c r="B223" s="6">
        <f t="shared" si="3"/>
        <v>222</v>
      </c>
      <c r="C223" s="26">
        <v>3</v>
      </c>
      <c r="D223" s="6" t="s">
        <v>16</v>
      </c>
      <c r="E223" s="9" t="s">
        <v>274</v>
      </c>
      <c r="F223" s="6" t="s">
        <v>1039</v>
      </c>
      <c r="G223" s="6" t="s">
        <v>2570</v>
      </c>
      <c r="H223" s="6" t="s">
        <v>275</v>
      </c>
      <c r="I223" s="6" t="s">
        <v>2571</v>
      </c>
      <c r="J223" s="6" t="s">
        <v>3197</v>
      </c>
    </row>
    <row r="224" spans="1:10">
      <c r="A224" s="6" t="s">
        <v>1251</v>
      </c>
      <c r="B224" s="6">
        <f t="shared" si="3"/>
        <v>223</v>
      </c>
      <c r="C224" s="26">
        <v>3</v>
      </c>
      <c r="D224" s="6" t="s">
        <v>0</v>
      </c>
      <c r="E224" s="9" t="s">
        <v>276</v>
      </c>
      <c r="F224" s="6" t="s">
        <v>877</v>
      </c>
      <c r="G224" s="6" t="s">
        <v>2572</v>
      </c>
      <c r="H224" s="6" t="s">
        <v>277</v>
      </c>
      <c r="I224" s="6" t="s">
        <v>2573</v>
      </c>
      <c r="J224" s="6" t="s">
        <v>3198</v>
      </c>
    </row>
    <row r="225" spans="1:10">
      <c r="A225" s="6" t="s">
        <v>1252</v>
      </c>
      <c r="B225" s="6">
        <f t="shared" si="3"/>
        <v>224</v>
      </c>
      <c r="C225" s="26">
        <v>3</v>
      </c>
      <c r="D225" s="6" t="s">
        <v>16</v>
      </c>
      <c r="E225" s="9" t="s">
        <v>278</v>
      </c>
      <c r="F225" s="6" t="s">
        <v>981</v>
      </c>
      <c r="G225" s="6" t="s">
        <v>1643</v>
      </c>
      <c r="H225" s="6" t="s">
        <v>279</v>
      </c>
      <c r="I225" s="6" t="s">
        <v>2574</v>
      </c>
      <c r="J225" s="6" t="s">
        <v>3199</v>
      </c>
    </row>
    <row r="226" spans="1:10">
      <c r="A226" s="6" t="s">
        <v>1253</v>
      </c>
      <c r="B226" s="6">
        <f t="shared" si="3"/>
        <v>225</v>
      </c>
      <c r="C226" s="26">
        <v>3</v>
      </c>
      <c r="D226" s="6" t="s">
        <v>0</v>
      </c>
      <c r="E226" s="9" t="s">
        <v>280</v>
      </c>
      <c r="F226" s="6" t="s">
        <v>876</v>
      </c>
      <c r="G226" s="6" t="s">
        <v>2575</v>
      </c>
      <c r="H226" s="6" t="s">
        <v>281</v>
      </c>
      <c r="I226" s="6" t="s">
        <v>2576</v>
      </c>
      <c r="J226" s="6" t="s">
        <v>3200</v>
      </c>
    </row>
    <row r="227" spans="1:10">
      <c r="A227" s="6" t="s">
        <v>1254</v>
      </c>
      <c r="B227" s="6">
        <f t="shared" si="3"/>
        <v>226</v>
      </c>
      <c r="C227" s="26">
        <v>3</v>
      </c>
      <c r="D227" s="6" t="s">
        <v>0</v>
      </c>
      <c r="E227" s="9" t="s">
        <v>282</v>
      </c>
      <c r="F227" s="6" t="s">
        <v>874</v>
      </c>
      <c r="G227" s="6" t="s">
        <v>2577</v>
      </c>
      <c r="H227" s="6" t="s">
        <v>283</v>
      </c>
      <c r="I227" s="6" t="s">
        <v>2578</v>
      </c>
      <c r="J227" s="6" t="s">
        <v>3074</v>
      </c>
    </row>
    <row r="228" spans="1:10">
      <c r="A228" s="6" t="s">
        <v>1255</v>
      </c>
      <c r="B228" s="6">
        <f t="shared" si="3"/>
        <v>227</v>
      </c>
      <c r="C228" s="26">
        <v>3</v>
      </c>
      <c r="D228" s="6" t="s">
        <v>0</v>
      </c>
      <c r="E228" s="9" t="s">
        <v>284</v>
      </c>
      <c r="F228" s="6" t="s">
        <v>904</v>
      </c>
      <c r="G228" s="6" t="s">
        <v>2579</v>
      </c>
      <c r="H228" s="6" t="s">
        <v>285</v>
      </c>
      <c r="I228" s="6" t="s">
        <v>2580</v>
      </c>
      <c r="J228" s="6" t="s">
        <v>3428</v>
      </c>
    </row>
    <row r="229" spans="1:10">
      <c r="A229" s="6" t="s">
        <v>1256</v>
      </c>
      <c r="B229" s="6">
        <f t="shared" si="3"/>
        <v>228</v>
      </c>
      <c r="C229" s="26">
        <v>3</v>
      </c>
      <c r="D229" s="6" t="s">
        <v>0</v>
      </c>
      <c r="E229" s="9" t="s">
        <v>286</v>
      </c>
      <c r="F229" s="6" t="s">
        <v>937</v>
      </c>
      <c r="G229" s="6" t="s">
        <v>2581</v>
      </c>
      <c r="H229" s="6" t="s">
        <v>287</v>
      </c>
      <c r="I229" s="6" t="s">
        <v>2582</v>
      </c>
      <c r="J229" s="6" t="s">
        <v>3201</v>
      </c>
    </row>
    <row r="230" spans="1:10">
      <c r="A230" s="6" t="s">
        <v>1257</v>
      </c>
      <c r="B230" s="6">
        <f t="shared" si="3"/>
        <v>229</v>
      </c>
      <c r="C230" s="26">
        <v>3</v>
      </c>
      <c r="D230" s="6" t="s">
        <v>16</v>
      </c>
      <c r="E230" s="9" t="s">
        <v>288</v>
      </c>
      <c r="F230" s="6" t="s">
        <v>1026</v>
      </c>
      <c r="G230" s="6" t="s">
        <v>1648</v>
      </c>
      <c r="H230" s="6" t="s">
        <v>289</v>
      </c>
      <c r="I230" s="6" t="s">
        <v>2583</v>
      </c>
      <c r="J230" s="6" t="s">
        <v>3202</v>
      </c>
    </row>
    <row r="231" spans="1:10">
      <c r="A231" s="6" t="s">
        <v>1258</v>
      </c>
      <c r="B231" s="6">
        <f t="shared" si="3"/>
        <v>230</v>
      </c>
      <c r="C231" s="26">
        <v>3</v>
      </c>
      <c r="D231" s="6" t="s">
        <v>16</v>
      </c>
      <c r="E231" s="9" t="s">
        <v>290</v>
      </c>
      <c r="F231" s="6" t="s">
        <v>956</v>
      </c>
      <c r="G231" s="6" t="s">
        <v>2584</v>
      </c>
      <c r="H231" s="6" t="s">
        <v>291</v>
      </c>
      <c r="I231" s="6" t="s">
        <v>2585</v>
      </c>
      <c r="J231" s="6" t="s">
        <v>3203</v>
      </c>
    </row>
    <row r="232" spans="1:10">
      <c r="A232" s="6" t="s">
        <v>1259</v>
      </c>
      <c r="B232" s="6">
        <f t="shared" si="3"/>
        <v>231</v>
      </c>
      <c r="C232" s="26">
        <v>3</v>
      </c>
      <c r="D232" s="6" t="s">
        <v>16</v>
      </c>
      <c r="E232" s="9" t="s">
        <v>292</v>
      </c>
      <c r="F232" s="6" t="s">
        <v>955</v>
      </c>
      <c r="G232" s="6" t="s">
        <v>1650</v>
      </c>
      <c r="H232" s="6" t="s">
        <v>293</v>
      </c>
      <c r="I232" s="6" t="s">
        <v>2586</v>
      </c>
      <c r="J232" s="6" t="s">
        <v>3204</v>
      </c>
    </row>
    <row r="233" spans="1:10">
      <c r="A233" s="6" t="s">
        <v>1260</v>
      </c>
      <c r="B233" s="6">
        <f t="shared" si="3"/>
        <v>232</v>
      </c>
      <c r="C233" s="26">
        <v>3</v>
      </c>
      <c r="D233" s="6" t="s">
        <v>16</v>
      </c>
      <c r="E233" s="9" t="s">
        <v>294</v>
      </c>
      <c r="F233" s="6" t="s">
        <v>1045</v>
      </c>
      <c r="G233" s="6" t="s">
        <v>2587</v>
      </c>
      <c r="H233" s="6" t="s">
        <v>295</v>
      </c>
      <c r="I233" s="6" t="s">
        <v>2588</v>
      </c>
      <c r="J233" s="6" t="s">
        <v>3205</v>
      </c>
    </row>
    <row r="234" spans="1:10">
      <c r="A234" s="6" t="s">
        <v>1261</v>
      </c>
      <c r="B234" s="6">
        <f t="shared" si="3"/>
        <v>233</v>
      </c>
      <c r="C234" s="26">
        <v>3</v>
      </c>
      <c r="D234" s="6" t="s">
        <v>16</v>
      </c>
      <c r="E234" s="9" t="s">
        <v>296</v>
      </c>
      <c r="F234" s="6" t="s">
        <v>1046</v>
      </c>
      <c r="G234" s="6" t="s">
        <v>2589</v>
      </c>
      <c r="H234" s="6" t="s">
        <v>297</v>
      </c>
      <c r="I234" s="6" t="s">
        <v>2590</v>
      </c>
      <c r="J234" s="6" t="s">
        <v>3206</v>
      </c>
    </row>
    <row r="235" spans="1:10">
      <c r="A235" s="6" t="s">
        <v>1262</v>
      </c>
      <c r="B235" s="6">
        <f t="shared" si="3"/>
        <v>234</v>
      </c>
      <c r="C235" s="26">
        <v>3</v>
      </c>
      <c r="D235" s="6" t="s">
        <v>16</v>
      </c>
      <c r="E235" s="9" t="s">
        <v>298</v>
      </c>
      <c r="F235" s="6" t="s">
        <v>1047</v>
      </c>
      <c r="G235" s="6" t="s">
        <v>2591</v>
      </c>
      <c r="H235" s="6" t="s">
        <v>299</v>
      </c>
      <c r="I235" s="6" t="s">
        <v>2592</v>
      </c>
      <c r="J235" s="6" t="s">
        <v>3207</v>
      </c>
    </row>
    <row r="236" spans="1:10">
      <c r="A236" s="6" t="s">
        <v>1263</v>
      </c>
      <c r="B236" s="6">
        <f t="shared" si="3"/>
        <v>235</v>
      </c>
      <c r="C236" s="26">
        <v>3</v>
      </c>
      <c r="D236" s="6" t="s">
        <v>0</v>
      </c>
      <c r="E236" s="9" t="s">
        <v>300</v>
      </c>
      <c r="F236" s="6" t="s">
        <v>858</v>
      </c>
      <c r="G236" s="6" t="s">
        <v>2593</v>
      </c>
      <c r="H236" s="6" t="s">
        <v>301</v>
      </c>
      <c r="I236" s="6" t="s">
        <v>2594</v>
      </c>
      <c r="J236" s="6" t="s">
        <v>3208</v>
      </c>
    </row>
    <row r="237" spans="1:10">
      <c r="A237" s="6" t="s">
        <v>1264</v>
      </c>
      <c r="B237" s="6">
        <f t="shared" si="3"/>
        <v>236</v>
      </c>
      <c r="C237" s="26">
        <v>3</v>
      </c>
      <c r="D237" s="6" t="s">
        <v>16</v>
      </c>
      <c r="E237" s="9" t="s">
        <v>302</v>
      </c>
      <c r="F237" s="6" t="s">
        <v>979</v>
      </c>
      <c r="G237" s="6" t="s">
        <v>1655</v>
      </c>
      <c r="H237" s="6" t="s">
        <v>303</v>
      </c>
      <c r="I237" s="6" t="s">
        <v>2595</v>
      </c>
      <c r="J237" s="6" t="s">
        <v>3209</v>
      </c>
    </row>
    <row r="238" spans="1:10">
      <c r="A238" s="6" t="s">
        <v>1265</v>
      </c>
      <c r="B238" s="6">
        <f t="shared" si="3"/>
        <v>237</v>
      </c>
      <c r="C238" s="26">
        <v>3</v>
      </c>
      <c r="D238" s="6" t="s">
        <v>16</v>
      </c>
      <c r="E238" s="9" t="s">
        <v>304</v>
      </c>
      <c r="F238" s="6" t="s">
        <v>959</v>
      </c>
      <c r="G238" s="6" t="s">
        <v>1656</v>
      </c>
      <c r="H238" s="6" t="s">
        <v>305</v>
      </c>
      <c r="I238" s="6" t="s">
        <v>2596</v>
      </c>
      <c r="J238" s="6" t="s">
        <v>3210</v>
      </c>
    </row>
    <row r="239" spans="1:10">
      <c r="A239" s="6" t="s">
        <v>1266</v>
      </c>
      <c r="B239" s="6">
        <f t="shared" si="3"/>
        <v>238</v>
      </c>
      <c r="C239" s="26">
        <v>3</v>
      </c>
      <c r="D239" s="6" t="s">
        <v>16</v>
      </c>
      <c r="E239" s="9" t="s">
        <v>306</v>
      </c>
      <c r="F239" s="6" t="s">
        <v>960</v>
      </c>
      <c r="G239" s="6" t="s">
        <v>1657</v>
      </c>
      <c r="H239" s="6" t="s">
        <v>307</v>
      </c>
      <c r="I239" s="6" t="s">
        <v>2597</v>
      </c>
      <c r="J239" s="6" t="s">
        <v>3211</v>
      </c>
    </row>
    <row r="240" spans="1:10">
      <c r="A240" s="6" t="s">
        <v>1267</v>
      </c>
      <c r="B240" s="6">
        <f t="shared" si="3"/>
        <v>239</v>
      </c>
      <c r="C240" s="26">
        <v>3</v>
      </c>
      <c r="D240" s="6" t="s">
        <v>16</v>
      </c>
      <c r="E240" s="9" t="s">
        <v>308</v>
      </c>
      <c r="F240" s="6" t="s">
        <v>961</v>
      </c>
      <c r="G240" s="6" t="s">
        <v>2598</v>
      </c>
      <c r="H240" s="6" t="s">
        <v>309</v>
      </c>
      <c r="I240" s="6" t="s">
        <v>2599</v>
      </c>
      <c r="J240" s="6" t="s">
        <v>3212</v>
      </c>
    </row>
    <row r="241" spans="1:10">
      <c r="A241" s="6" t="s">
        <v>1268</v>
      </c>
      <c r="B241" s="6">
        <f t="shared" si="3"/>
        <v>240</v>
      </c>
      <c r="C241" s="26">
        <v>3</v>
      </c>
      <c r="D241" s="6" t="s">
        <v>16</v>
      </c>
      <c r="E241" s="9" t="s">
        <v>310</v>
      </c>
      <c r="F241" s="6" t="s">
        <v>958</v>
      </c>
      <c r="G241" s="6" t="s">
        <v>2600</v>
      </c>
      <c r="H241" s="6" t="s">
        <v>311</v>
      </c>
      <c r="I241" s="6" t="s">
        <v>2601</v>
      </c>
      <c r="J241" s="6" t="s">
        <v>3213</v>
      </c>
    </row>
    <row r="242" spans="1:10">
      <c r="A242" s="6" t="s">
        <v>1269</v>
      </c>
      <c r="B242" s="6">
        <f t="shared" si="3"/>
        <v>241</v>
      </c>
      <c r="C242" s="26">
        <v>3</v>
      </c>
      <c r="D242" s="6" t="s">
        <v>16</v>
      </c>
      <c r="E242" s="9" t="s">
        <v>312</v>
      </c>
      <c r="F242" s="6" t="s">
        <v>957</v>
      </c>
      <c r="G242" s="6" t="s">
        <v>1660</v>
      </c>
      <c r="H242" s="6" t="s">
        <v>313</v>
      </c>
      <c r="I242" s="6" t="s">
        <v>2602</v>
      </c>
      <c r="J242" s="6" t="s">
        <v>3427</v>
      </c>
    </row>
    <row r="243" spans="1:10">
      <c r="A243" s="6" t="s">
        <v>1270</v>
      </c>
      <c r="B243" s="6">
        <f t="shared" si="3"/>
        <v>242</v>
      </c>
      <c r="C243" s="26">
        <v>3</v>
      </c>
      <c r="D243" s="6" t="s">
        <v>314</v>
      </c>
      <c r="E243" s="9" t="s">
        <v>315</v>
      </c>
      <c r="F243" s="6" t="s">
        <v>1113</v>
      </c>
      <c r="G243" s="6" t="s">
        <v>2603</v>
      </c>
      <c r="H243" s="6" t="s">
        <v>316</v>
      </c>
      <c r="I243" s="6" t="s">
        <v>2604</v>
      </c>
      <c r="J243" s="6" t="s">
        <v>3214</v>
      </c>
    </row>
    <row r="244" spans="1:10">
      <c r="A244" s="6" t="s">
        <v>1271</v>
      </c>
      <c r="B244" s="6">
        <f t="shared" si="3"/>
        <v>243</v>
      </c>
      <c r="C244" s="26">
        <v>3</v>
      </c>
      <c r="D244" s="6" t="s">
        <v>314</v>
      </c>
      <c r="E244" s="9" t="s">
        <v>317</v>
      </c>
      <c r="F244" s="6" t="s">
        <v>1109</v>
      </c>
      <c r="G244" s="6" t="s">
        <v>2605</v>
      </c>
      <c r="H244" s="6" t="s">
        <v>318</v>
      </c>
      <c r="I244" s="6" t="s">
        <v>2606</v>
      </c>
      <c r="J244" s="6" t="s">
        <v>3215</v>
      </c>
    </row>
    <row r="245" spans="1:10">
      <c r="A245" s="6" t="s">
        <v>1272</v>
      </c>
      <c r="B245" s="6">
        <f t="shared" si="3"/>
        <v>244</v>
      </c>
      <c r="C245" s="26">
        <v>3</v>
      </c>
      <c r="D245" s="6" t="s">
        <v>314</v>
      </c>
      <c r="E245" s="9" t="s">
        <v>319</v>
      </c>
      <c r="F245" s="6" t="s">
        <v>1101</v>
      </c>
      <c r="G245" s="6" t="s">
        <v>1663</v>
      </c>
      <c r="H245" s="6" t="s">
        <v>3464</v>
      </c>
      <c r="I245" s="6" t="s">
        <v>2607</v>
      </c>
      <c r="J245" s="6" t="s">
        <v>3216</v>
      </c>
    </row>
    <row r="246" spans="1:10">
      <c r="A246" s="6" t="s">
        <v>1273</v>
      </c>
      <c r="B246" s="6">
        <f t="shared" si="3"/>
        <v>245</v>
      </c>
      <c r="C246" s="26">
        <v>3</v>
      </c>
      <c r="D246" s="6" t="s">
        <v>314</v>
      </c>
      <c r="E246" s="9" t="s">
        <v>321</v>
      </c>
      <c r="F246" s="6" t="s">
        <v>1102</v>
      </c>
      <c r="G246" s="6" t="s">
        <v>1664</v>
      </c>
      <c r="H246" s="6" t="s">
        <v>3465</v>
      </c>
      <c r="I246" s="6" t="s">
        <v>2608</v>
      </c>
      <c r="J246" s="6" t="s">
        <v>3217</v>
      </c>
    </row>
    <row r="247" spans="1:10">
      <c r="A247" s="6" t="s">
        <v>1274</v>
      </c>
      <c r="B247" s="6">
        <f t="shared" si="3"/>
        <v>246</v>
      </c>
      <c r="C247" s="26">
        <v>3</v>
      </c>
      <c r="D247" s="6" t="s">
        <v>314</v>
      </c>
      <c r="E247" s="9" t="s">
        <v>323</v>
      </c>
      <c r="F247" s="6" t="s">
        <v>1110</v>
      </c>
      <c r="G247" s="6" t="s">
        <v>1665</v>
      </c>
      <c r="H247" s="6" t="s">
        <v>324</v>
      </c>
      <c r="I247" s="6" t="s">
        <v>2609</v>
      </c>
      <c r="J247" s="6" t="s">
        <v>3218</v>
      </c>
    </row>
    <row r="248" spans="1:10">
      <c r="A248" s="6" t="s">
        <v>1275</v>
      </c>
      <c r="B248" s="6">
        <f t="shared" si="3"/>
        <v>247</v>
      </c>
      <c r="C248" s="26">
        <v>3</v>
      </c>
      <c r="D248" s="6" t="s">
        <v>314</v>
      </c>
      <c r="E248" s="9" t="s">
        <v>325</v>
      </c>
      <c r="F248" s="6" t="s">
        <v>1108</v>
      </c>
      <c r="G248" s="6" t="s">
        <v>1666</v>
      </c>
      <c r="H248" s="6" t="s">
        <v>326</v>
      </c>
      <c r="I248" s="6" t="s">
        <v>2610</v>
      </c>
      <c r="J248" s="6" t="s">
        <v>3219</v>
      </c>
    </row>
    <row r="249" spans="1:10">
      <c r="A249" s="6" t="s">
        <v>1276</v>
      </c>
      <c r="B249" s="6">
        <f t="shared" si="3"/>
        <v>248</v>
      </c>
      <c r="C249" s="26">
        <v>3</v>
      </c>
      <c r="D249" s="6" t="s">
        <v>314</v>
      </c>
      <c r="E249" s="9" t="s">
        <v>327</v>
      </c>
      <c r="F249" s="6" t="s">
        <v>1107</v>
      </c>
      <c r="G249" s="6" t="s">
        <v>1667</v>
      </c>
      <c r="H249" s="6" t="s">
        <v>328</v>
      </c>
      <c r="I249" s="6" t="s">
        <v>2611</v>
      </c>
      <c r="J249" s="6" t="s">
        <v>3220</v>
      </c>
    </row>
    <row r="250" spans="1:10">
      <c r="A250" s="6" t="s">
        <v>1277</v>
      </c>
      <c r="B250" s="6">
        <f t="shared" si="3"/>
        <v>249</v>
      </c>
      <c r="C250" s="26">
        <v>3</v>
      </c>
      <c r="D250" s="6" t="s">
        <v>314</v>
      </c>
      <c r="E250" s="9" t="s">
        <v>329</v>
      </c>
      <c r="F250" s="6" t="s">
        <v>1114</v>
      </c>
      <c r="G250" s="6" t="s">
        <v>2612</v>
      </c>
      <c r="H250" s="6" t="s">
        <v>330</v>
      </c>
      <c r="I250" s="6" t="s">
        <v>2613</v>
      </c>
      <c r="J250" s="6" t="s">
        <v>3221</v>
      </c>
    </row>
    <row r="251" spans="1:10">
      <c r="A251" s="6" t="s">
        <v>1278</v>
      </c>
      <c r="B251" s="6">
        <f t="shared" si="3"/>
        <v>250</v>
      </c>
      <c r="C251" s="26">
        <v>3</v>
      </c>
      <c r="D251" s="6" t="s">
        <v>314</v>
      </c>
      <c r="E251" s="9" t="s">
        <v>331</v>
      </c>
      <c r="F251" s="6" t="s">
        <v>1111</v>
      </c>
      <c r="G251" s="6" t="s">
        <v>1669</v>
      </c>
      <c r="H251" s="6" t="s">
        <v>332</v>
      </c>
      <c r="I251" s="6" t="s">
        <v>2614</v>
      </c>
      <c r="J251" s="6" t="s">
        <v>3222</v>
      </c>
    </row>
    <row r="252" spans="1:10">
      <c r="A252" s="6" t="s">
        <v>1279</v>
      </c>
      <c r="B252" s="6">
        <f t="shared" si="3"/>
        <v>251</v>
      </c>
      <c r="C252" s="26">
        <v>3</v>
      </c>
      <c r="D252" s="6" t="s">
        <v>314</v>
      </c>
      <c r="E252" s="9" t="s">
        <v>333</v>
      </c>
      <c r="F252" s="6" t="s">
        <v>1112</v>
      </c>
      <c r="G252" s="6" t="s">
        <v>1670</v>
      </c>
      <c r="H252" s="6" t="s">
        <v>3637</v>
      </c>
      <c r="I252" s="6" t="s">
        <v>2615</v>
      </c>
      <c r="J252" s="6" t="s">
        <v>3223</v>
      </c>
    </row>
    <row r="253" spans="1:10">
      <c r="A253" s="6" t="s">
        <v>1280</v>
      </c>
      <c r="B253" s="6">
        <f t="shared" si="3"/>
        <v>252</v>
      </c>
      <c r="C253" s="26">
        <v>3</v>
      </c>
      <c r="D253" s="6" t="s">
        <v>0</v>
      </c>
      <c r="E253" s="9" t="s">
        <v>335</v>
      </c>
      <c r="F253" s="6" t="s">
        <v>875</v>
      </c>
      <c r="G253" s="6" t="s">
        <v>1671</v>
      </c>
      <c r="H253" s="6" t="s">
        <v>336</v>
      </c>
      <c r="I253" s="6" t="s">
        <v>2616</v>
      </c>
      <c r="J253" s="6" t="s">
        <v>3425</v>
      </c>
    </row>
    <row r="254" spans="1:10">
      <c r="A254" s="13" t="s">
        <v>3650</v>
      </c>
      <c r="B254" s="6">
        <f t="shared" si="3"/>
        <v>253</v>
      </c>
      <c r="C254" s="26">
        <v>3</v>
      </c>
      <c r="D254" s="6" t="s">
        <v>3528</v>
      </c>
      <c r="E254" s="9" t="s">
        <v>3552</v>
      </c>
      <c r="F254" s="34" t="s">
        <v>3641</v>
      </c>
      <c r="G254" s="6" t="s">
        <v>2155</v>
      </c>
      <c r="H254" s="6" t="str">
        <f>VLOOKUP(G254,Table2!D:F,2,FALSE)</f>
        <v>BG-20</v>
      </c>
      <c r="I254" s="6" t="s">
        <v>3641</v>
      </c>
      <c r="J254" s="6" t="s">
        <v>3641</v>
      </c>
    </row>
    <row r="255" spans="1:10">
      <c r="A255" s="14" t="s">
        <v>3676</v>
      </c>
      <c r="B255" s="6">
        <f t="shared" si="3"/>
        <v>254</v>
      </c>
      <c r="C255" s="26">
        <v>4</v>
      </c>
      <c r="D255" s="6" t="s">
        <v>3528</v>
      </c>
      <c r="E255" s="10" t="s">
        <v>3553</v>
      </c>
      <c r="F255" s="6" t="s">
        <v>3598</v>
      </c>
      <c r="G255" s="6" t="s">
        <v>2158</v>
      </c>
      <c r="H255" s="6" t="str">
        <f>VLOOKUP(G255,Table2!D:F,2,FALSE)</f>
        <v>BT-93</v>
      </c>
      <c r="I255" s="6" t="s">
        <v>3641</v>
      </c>
      <c r="J255" s="6" t="s">
        <v>3641</v>
      </c>
    </row>
    <row r="256" spans="1:10">
      <c r="A256" s="14" t="s">
        <v>3677</v>
      </c>
      <c r="B256" s="6">
        <f t="shared" si="3"/>
        <v>255</v>
      </c>
      <c r="C256" s="26">
        <v>4</v>
      </c>
      <c r="D256" s="6" t="s">
        <v>3528</v>
      </c>
      <c r="E256" s="10" t="s">
        <v>3554</v>
      </c>
      <c r="F256" s="6" t="s">
        <v>3599</v>
      </c>
      <c r="G256" s="6" t="s">
        <v>2161</v>
      </c>
      <c r="H256" s="6" t="str">
        <f>VLOOKUP(G256,Table2!D:F,2,FALSE)</f>
        <v>BT-94</v>
      </c>
      <c r="I256" s="6" t="s">
        <v>3641</v>
      </c>
      <c r="J256" s="6" t="s">
        <v>3641</v>
      </c>
    </row>
    <row r="257" spans="1:10">
      <c r="A257" s="14" t="s">
        <v>3678</v>
      </c>
      <c r="B257" s="6">
        <f t="shared" si="3"/>
        <v>256</v>
      </c>
      <c r="C257" s="26">
        <v>4</v>
      </c>
      <c r="D257" s="6" t="s">
        <v>3528</v>
      </c>
      <c r="E257" s="10" t="s">
        <v>3555</v>
      </c>
      <c r="F257" s="6" t="s">
        <v>3597</v>
      </c>
      <c r="G257" s="6" t="s">
        <v>2167</v>
      </c>
      <c r="H257" s="6" t="str">
        <f>VLOOKUP(G257,Table2!D:F,2,FALSE)</f>
        <v>BT-97</v>
      </c>
      <c r="I257" s="6" t="s">
        <v>3641</v>
      </c>
      <c r="J257" s="6" t="s">
        <v>3641</v>
      </c>
    </row>
    <row r="258" spans="1:10">
      <c r="A258" s="14" t="s">
        <v>3679</v>
      </c>
      <c r="B258" s="6">
        <f t="shared" si="3"/>
        <v>257</v>
      </c>
      <c r="C258" s="26">
        <v>4</v>
      </c>
      <c r="D258" s="6" t="s">
        <v>3528</v>
      </c>
      <c r="E258" s="10" t="s">
        <v>3556</v>
      </c>
      <c r="F258" s="6" t="s">
        <v>3595</v>
      </c>
      <c r="G258" s="6" t="s">
        <v>2169</v>
      </c>
      <c r="H258" s="6" t="str">
        <f>VLOOKUP(G258,Table2!D:F,2,FALSE)</f>
        <v>BT-98</v>
      </c>
      <c r="I258" s="6" t="s">
        <v>3641</v>
      </c>
      <c r="J258" s="6" t="s">
        <v>3641</v>
      </c>
    </row>
    <row r="259" spans="1:10">
      <c r="A259" s="13" t="s">
        <v>3651</v>
      </c>
      <c r="B259" s="6">
        <f t="shared" ref="B259:B322" si="4">ROW()-1</f>
        <v>258</v>
      </c>
      <c r="C259" s="26">
        <v>3</v>
      </c>
      <c r="D259" s="6" t="s">
        <v>3528</v>
      </c>
      <c r="E259" s="9" t="s">
        <v>3557</v>
      </c>
      <c r="F259" s="34" t="s">
        <v>3641</v>
      </c>
      <c r="G259" s="6" t="s">
        <v>2171</v>
      </c>
      <c r="H259" s="6" t="str">
        <f>VLOOKUP(G259,Table2!D:F,2,FALSE)</f>
        <v>BG-21</v>
      </c>
      <c r="I259" s="6" t="s">
        <v>3641</v>
      </c>
      <c r="J259" s="6" t="s">
        <v>3641</v>
      </c>
    </row>
    <row r="260" spans="1:10">
      <c r="A260" s="14" t="s">
        <v>3680</v>
      </c>
      <c r="B260" s="6">
        <f t="shared" si="4"/>
        <v>259</v>
      </c>
      <c r="C260" s="26">
        <v>4</v>
      </c>
      <c r="D260" s="6" t="s">
        <v>3528</v>
      </c>
      <c r="E260" s="10" t="s">
        <v>3558</v>
      </c>
      <c r="F260" s="6" t="s">
        <v>3598</v>
      </c>
      <c r="G260" s="6" t="s">
        <v>2175</v>
      </c>
      <c r="H260" s="6" t="str">
        <f>VLOOKUP(G260,Table2!D:F,2,FALSE)</f>
        <v>BT-100</v>
      </c>
      <c r="I260" s="6" t="s">
        <v>3641</v>
      </c>
      <c r="J260" s="6" t="s">
        <v>3641</v>
      </c>
    </row>
    <row r="261" spans="1:10">
      <c r="A261" s="14" t="s">
        <v>3681</v>
      </c>
      <c r="B261" s="6">
        <f t="shared" si="4"/>
        <v>260</v>
      </c>
      <c r="C261" s="26">
        <v>4</v>
      </c>
      <c r="D261" s="6" t="s">
        <v>3528</v>
      </c>
      <c r="E261" s="10" t="s">
        <v>3559</v>
      </c>
      <c r="F261" s="6" t="s">
        <v>3599</v>
      </c>
      <c r="G261" s="6" t="s">
        <v>2177</v>
      </c>
      <c r="H261" s="6" t="str">
        <f>VLOOKUP(G261,Table2!D:F,2,FALSE)</f>
        <v>BT-101</v>
      </c>
      <c r="I261" s="6" t="s">
        <v>3641</v>
      </c>
      <c r="J261" s="6" t="s">
        <v>3641</v>
      </c>
    </row>
    <row r="262" spans="1:10">
      <c r="A262" s="14" t="s">
        <v>3682</v>
      </c>
      <c r="B262" s="6">
        <f t="shared" si="4"/>
        <v>261</v>
      </c>
      <c r="C262" s="26">
        <v>4</v>
      </c>
      <c r="D262" s="6" t="s">
        <v>3528</v>
      </c>
      <c r="E262" s="10" t="s">
        <v>3560</v>
      </c>
      <c r="F262" s="6" t="s">
        <v>3597</v>
      </c>
      <c r="G262" s="6" t="s">
        <v>2183</v>
      </c>
      <c r="H262" s="6" t="str">
        <f>VLOOKUP(G262,Table2!D:F,2,FALSE)</f>
        <v>BT-104</v>
      </c>
      <c r="I262" s="6" t="s">
        <v>3641</v>
      </c>
      <c r="J262" s="6" t="s">
        <v>3641</v>
      </c>
    </row>
    <row r="263" spans="1:10">
      <c r="A263" s="14" t="s">
        <v>3683</v>
      </c>
      <c r="B263" s="6">
        <f t="shared" si="4"/>
        <v>262</v>
      </c>
      <c r="C263" s="26">
        <v>4</v>
      </c>
      <c r="D263" s="6" t="s">
        <v>3528</v>
      </c>
      <c r="E263" s="10" t="s">
        <v>3561</v>
      </c>
      <c r="F263" s="6" t="s">
        <v>3595</v>
      </c>
      <c r="G263" s="6" t="s">
        <v>2185</v>
      </c>
      <c r="H263" s="6" t="str">
        <f>VLOOKUP(G263,Table2!D:F,2,FALSE)</f>
        <v>BT-105</v>
      </c>
      <c r="I263" s="6" t="s">
        <v>3641</v>
      </c>
      <c r="J263" s="6" t="s">
        <v>3641</v>
      </c>
    </row>
    <row r="264" spans="1:10">
      <c r="A264" s="13" t="s">
        <v>3652</v>
      </c>
      <c r="B264" s="6">
        <f t="shared" si="4"/>
        <v>263</v>
      </c>
      <c r="C264" s="26">
        <v>3</v>
      </c>
      <c r="D264" s="6" t="s">
        <v>3528</v>
      </c>
      <c r="E264" s="9" t="s">
        <v>3562</v>
      </c>
      <c r="F264" s="34" t="s">
        <v>3641</v>
      </c>
      <c r="G264" s="6" t="s">
        <v>2187</v>
      </c>
      <c r="H264" s="6" t="str">
        <f>VLOOKUP(G264,Table2!D:F,2,FALSE)</f>
        <v>BG-22</v>
      </c>
      <c r="I264" s="6" t="s">
        <v>3641</v>
      </c>
      <c r="J264" s="6" t="s">
        <v>3641</v>
      </c>
    </row>
    <row r="265" spans="1:10">
      <c r="A265" s="14" t="s">
        <v>4378</v>
      </c>
      <c r="B265" s="6">
        <f t="shared" si="4"/>
        <v>264</v>
      </c>
      <c r="C265" s="26">
        <v>4</v>
      </c>
      <c r="D265" s="6" t="s">
        <v>3640</v>
      </c>
      <c r="E265" s="10" t="s">
        <v>4379</v>
      </c>
      <c r="F265" s="6" t="s">
        <v>4369</v>
      </c>
      <c r="G265" s="6" t="str">
        <f>VLOOKUP("BT-"&amp;MID(A265,5,LEN(A265)-4),Table2!A:F,4,FALSE)</f>
        <v>Sum of Invoice line net amount</v>
      </c>
      <c r="H265" s="6" t="str">
        <f>VLOOKUP("BT-"&amp;MID(A265,5,LEN(A265)-4),Table2!A:F,5,FALSE)</f>
        <v>BT-106</v>
      </c>
    </row>
    <row r="266" spans="1:10">
      <c r="A266" s="14" t="s">
        <v>3684</v>
      </c>
      <c r="B266" s="6">
        <f t="shared" si="4"/>
        <v>265</v>
      </c>
      <c r="C266" s="26">
        <v>4</v>
      </c>
      <c r="D266" s="6" t="s">
        <v>3528</v>
      </c>
      <c r="E266" s="10" t="s">
        <v>3563</v>
      </c>
      <c r="F266" s="6" t="s">
        <v>3598</v>
      </c>
      <c r="G266" s="6" t="s">
        <v>2191</v>
      </c>
      <c r="H266" s="6" t="str">
        <f>VLOOKUP(G266,Table2!D:F,2,FALSE)</f>
        <v>BT-107</v>
      </c>
      <c r="I266" s="6" t="s">
        <v>3641</v>
      </c>
      <c r="J266" s="6" t="s">
        <v>3641</v>
      </c>
    </row>
    <row r="267" spans="1:10">
      <c r="A267" s="14" t="s">
        <v>3685</v>
      </c>
      <c r="B267" s="6">
        <f t="shared" si="4"/>
        <v>266</v>
      </c>
      <c r="C267" s="26">
        <v>4</v>
      </c>
      <c r="D267" s="6" t="s">
        <v>3528</v>
      </c>
      <c r="E267" s="10" t="s">
        <v>3564</v>
      </c>
      <c r="F267" s="6" t="s">
        <v>3598</v>
      </c>
      <c r="G267" s="6" t="s">
        <v>2193</v>
      </c>
      <c r="H267" s="6" t="str">
        <f>VLOOKUP(G267,Table2!D:F,2,FALSE)</f>
        <v>BT-108</v>
      </c>
      <c r="I267" s="6" t="s">
        <v>3641</v>
      </c>
      <c r="J267" s="6" t="s">
        <v>3641</v>
      </c>
    </row>
    <row r="268" spans="1:10">
      <c r="A268" s="14" t="s">
        <v>3686</v>
      </c>
      <c r="B268" s="6">
        <f t="shared" si="4"/>
        <v>267</v>
      </c>
      <c r="C268" s="26">
        <v>4</v>
      </c>
      <c r="D268" s="6" t="s">
        <v>3528</v>
      </c>
      <c r="E268" s="10" t="s">
        <v>3565</v>
      </c>
      <c r="F268" s="6" t="s">
        <v>3598</v>
      </c>
      <c r="G268" s="6" t="s">
        <v>2195</v>
      </c>
      <c r="H268" s="6" t="str">
        <f>VLOOKUP(G268,Table2!D:F,2,FALSE)</f>
        <v>BT-109</v>
      </c>
      <c r="I268" s="6" t="s">
        <v>3641</v>
      </c>
      <c r="J268" s="6" t="s">
        <v>3641</v>
      </c>
    </row>
    <row r="269" spans="1:10">
      <c r="A269" s="14" t="s">
        <v>3687</v>
      </c>
      <c r="B269" s="6">
        <f t="shared" si="4"/>
        <v>268</v>
      </c>
      <c r="C269" s="26">
        <v>4</v>
      </c>
      <c r="D269" s="6" t="s">
        <v>3528</v>
      </c>
      <c r="E269" s="10" t="s">
        <v>3566</v>
      </c>
      <c r="F269" s="6" t="s">
        <v>3598</v>
      </c>
      <c r="G269" s="6" t="s">
        <v>2198</v>
      </c>
      <c r="H269" s="6" t="str">
        <f>VLOOKUP(G269,Table2!D:F,2,FALSE)</f>
        <v>BT-111</v>
      </c>
      <c r="I269" s="6" t="s">
        <v>3641</v>
      </c>
      <c r="J269" s="6" t="s">
        <v>3641</v>
      </c>
    </row>
    <row r="270" spans="1:10">
      <c r="A270" s="14" t="s">
        <v>3688</v>
      </c>
      <c r="B270" s="6">
        <f t="shared" si="4"/>
        <v>269</v>
      </c>
      <c r="C270" s="26">
        <v>4</v>
      </c>
      <c r="D270" s="6" t="s">
        <v>3528</v>
      </c>
      <c r="E270" s="10" t="s">
        <v>3567</v>
      </c>
      <c r="F270" s="6" t="s">
        <v>3598</v>
      </c>
      <c r="G270" s="6" t="s">
        <v>2200</v>
      </c>
      <c r="H270" s="6" t="str">
        <f>VLOOKUP(G270,Table2!D:F,2,FALSE)</f>
        <v>BT-112</v>
      </c>
      <c r="I270" s="6" t="s">
        <v>3641</v>
      </c>
      <c r="J270" s="6" t="s">
        <v>3641</v>
      </c>
    </row>
    <row r="271" spans="1:10">
      <c r="A271" s="14" t="s">
        <v>3689</v>
      </c>
      <c r="B271" s="6">
        <f t="shared" si="4"/>
        <v>270</v>
      </c>
      <c r="C271" s="26">
        <v>4</v>
      </c>
      <c r="D271" s="6" t="s">
        <v>3528</v>
      </c>
      <c r="E271" s="10" t="s">
        <v>3568</v>
      </c>
      <c r="F271" s="6" t="s">
        <v>3598</v>
      </c>
      <c r="G271" s="6" t="s">
        <v>2202</v>
      </c>
      <c r="H271" s="6" t="str">
        <f>VLOOKUP(G271,Table2!D:F,2,FALSE)</f>
        <v>BT-113</v>
      </c>
      <c r="I271" s="6" t="s">
        <v>3641</v>
      </c>
      <c r="J271" s="6" t="s">
        <v>3641</v>
      </c>
    </row>
    <row r="272" spans="1:10">
      <c r="A272" s="14" t="s">
        <v>3690</v>
      </c>
      <c r="B272" s="6">
        <f t="shared" si="4"/>
        <v>271</v>
      </c>
      <c r="C272" s="26">
        <v>4</v>
      </c>
      <c r="D272" s="6" t="s">
        <v>3528</v>
      </c>
      <c r="E272" s="10" t="s">
        <v>3569</v>
      </c>
      <c r="F272" s="6" t="s">
        <v>3598</v>
      </c>
      <c r="G272" s="6" t="s">
        <v>2204</v>
      </c>
      <c r="H272" s="6" t="str">
        <f>VLOOKUP(G272,Table2!D:F,2,FALSE)</f>
        <v>BT-114</v>
      </c>
      <c r="I272" s="6" t="s">
        <v>3641</v>
      </c>
      <c r="J272" s="6" t="s">
        <v>3641</v>
      </c>
    </row>
    <row r="273" spans="1:10">
      <c r="A273" s="14" t="s">
        <v>3691</v>
      </c>
      <c r="B273" s="6">
        <f t="shared" si="4"/>
        <v>272</v>
      </c>
      <c r="C273" s="26">
        <v>4</v>
      </c>
      <c r="D273" s="6" t="s">
        <v>3528</v>
      </c>
      <c r="E273" s="10" t="s">
        <v>3570</v>
      </c>
      <c r="F273" s="6" t="s">
        <v>3598</v>
      </c>
      <c r="G273" s="6" t="s">
        <v>2206</v>
      </c>
      <c r="H273" s="6" t="str">
        <f>VLOOKUP(G273,Table2!D:F,2,FALSE)</f>
        <v>BT-115</v>
      </c>
      <c r="I273" s="6" t="s">
        <v>3641</v>
      </c>
      <c r="J273" s="6" t="s">
        <v>3641</v>
      </c>
    </row>
    <row r="274" spans="1:10">
      <c r="A274" s="13" t="s">
        <v>3653</v>
      </c>
      <c r="B274" s="6">
        <f t="shared" si="4"/>
        <v>273</v>
      </c>
      <c r="C274" s="26">
        <v>3</v>
      </c>
      <c r="D274" s="6" t="s">
        <v>3528</v>
      </c>
      <c r="E274" s="9" t="s">
        <v>3571</v>
      </c>
      <c r="F274" s="34" t="s">
        <v>3641</v>
      </c>
      <c r="G274" s="40" t="s">
        <v>2209</v>
      </c>
      <c r="H274" s="6" t="str">
        <f>VLOOKUP(G274,Table2!D:F,2,FALSE)</f>
        <v>BG-23</v>
      </c>
      <c r="I274" s="6" t="s">
        <v>3641</v>
      </c>
      <c r="J274" s="6" t="s">
        <v>3641</v>
      </c>
    </row>
    <row r="275" spans="1:10">
      <c r="A275" s="14" t="s">
        <v>4360</v>
      </c>
      <c r="B275" s="6">
        <f t="shared" si="4"/>
        <v>274</v>
      </c>
      <c r="C275" s="27">
        <v>4</v>
      </c>
      <c r="D275" s="24" t="s">
        <v>3640</v>
      </c>
      <c r="E275" s="29" t="s">
        <v>4364</v>
      </c>
      <c r="F275" s="6" t="s">
        <v>4369</v>
      </c>
      <c r="G275" s="24" t="s">
        <v>4174</v>
      </c>
      <c r="H275" s="24" t="s">
        <v>4175</v>
      </c>
    </row>
    <row r="276" spans="1:10">
      <c r="A276" s="14" t="s">
        <v>4361</v>
      </c>
      <c r="B276" s="6">
        <f t="shared" si="4"/>
        <v>275</v>
      </c>
      <c r="C276" s="27">
        <v>4</v>
      </c>
      <c r="D276" s="24" t="s">
        <v>3640</v>
      </c>
      <c r="E276" s="29" t="s">
        <v>4365</v>
      </c>
      <c r="F276" s="6" t="s">
        <v>4369</v>
      </c>
      <c r="G276" s="24" t="s">
        <v>4178</v>
      </c>
      <c r="H276" s="24" t="s">
        <v>4179</v>
      </c>
    </row>
    <row r="277" spans="1:10">
      <c r="A277" s="14" t="s">
        <v>4362</v>
      </c>
      <c r="B277" s="6">
        <f t="shared" si="4"/>
        <v>276</v>
      </c>
      <c r="C277" s="27">
        <v>4</v>
      </c>
      <c r="D277" s="24" t="s">
        <v>3640</v>
      </c>
      <c r="E277" s="29" t="s">
        <v>4565</v>
      </c>
      <c r="F277" s="6" t="s">
        <v>4368</v>
      </c>
      <c r="G277" s="24" t="s">
        <v>4183</v>
      </c>
      <c r="H277" s="24" t="s">
        <v>4184</v>
      </c>
    </row>
    <row r="278" spans="1:10">
      <c r="A278" s="14" t="s">
        <v>4363</v>
      </c>
      <c r="B278" s="6">
        <f t="shared" si="4"/>
        <v>277</v>
      </c>
      <c r="C278" s="27">
        <v>4</v>
      </c>
      <c r="D278" s="24" t="s">
        <v>3640</v>
      </c>
      <c r="E278" s="29" t="s">
        <v>4366</v>
      </c>
      <c r="F278" s="6" t="s">
        <v>4367</v>
      </c>
      <c r="G278" s="24" t="s">
        <v>4188</v>
      </c>
      <c r="H278" s="24" t="s">
        <v>4189</v>
      </c>
    </row>
    <row r="279" spans="1:10">
      <c r="A279" s="14" t="s">
        <v>3692</v>
      </c>
      <c r="B279" s="6">
        <f t="shared" si="4"/>
        <v>278</v>
      </c>
      <c r="C279" s="26">
        <v>4</v>
      </c>
      <c r="D279" s="6" t="s">
        <v>3528</v>
      </c>
      <c r="E279" s="10" t="s">
        <v>3572</v>
      </c>
      <c r="F279" s="6" t="s">
        <v>3597</v>
      </c>
      <c r="G279" s="6" t="s">
        <v>2219</v>
      </c>
      <c r="H279" s="6" t="str">
        <f>VLOOKUP(G279,Table2!D:F,2,FALSE)</f>
        <v>BT-120</v>
      </c>
      <c r="I279" s="6" t="s">
        <v>3641</v>
      </c>
      <c r="J279" s="6" t="s">
        <v>3641</v>
      </c>
    </row>
    <row r="280" spans="1:10">
      <c r="A280" s="14" t="s">
        <v>3693</v>
      </c>
      <c r="B280" s="6">
        <f t="shared" si="4"/>
        <v>279</v>
      </c>
      <c r="C280" s="26">
        <v>4</v>
      </c>
      <c r="D280" s="6" t="s">
        <v>3528</v>
      </c>
      <c r="E280" s="10" t="s">
        <v>3573</v>
      </c>
      <c r="F280" s="6" t="s">
        <v>3595</v>
      </c>
      <c r="G280" s="6" t="s">
        <v>2221</v>
      </c>
      <c r="H280" s="6" t="str">
        <f>VLOOKUP(G280,Table2!D:F,2,FALSE)</f>
        <v>BT-121</v>
      </c>
      <c r="I280" s="6" t="s">
        <v>3641</v>
      </c>
      <c r="J280" s="6" t="s">
        <v>3641</v>
      </c>
    </row>
    <row r="281" spans="1:10">
      <c r="A281" s="13" t="s">
        <v>3654</v>
      </c>
      <c r="B281" s="6">
        <f t="shared" si="4"/>
        <v>280</v>
      </c>
      <c r="C281" s="26">
        <v>3</v>
      </c>
      <c r="D281" s="6" t="s">
        <v>3528</v>
      </c>
      <c r="E281" s="9" t="s">
        <v>3574</v>
      </c>
      <c r="F281" s="34" t="s">
        <v>3641</v>
      </c>
      <c r="G281" s="6" t="s">
        <v>2223</v>
      </c>
      <c r="H281" s="6" t="str">
        <f>VLOOKUP(G281,Table2!D:F,2,FALSE)</f>
        <v>BG-24</v>
      </c>
      <c r="I281" s="6" t="s">
        <v>3641</v>
      </c>
      <c r="J281" s="6" t="s">
        <v>3641</v>
      </c>
    </row>
    <row r="282" spans="1:10">
      <c r="A282" s="14" t="s">
        <v>3694</v>
      </c>
      <c r="B282" s="6">
        <f t="shared" si="4"/>
        <v>281</v>
      </c>
      <c r="C282" s="26">
        <v>4</v>
      </c>
      <c r="D282" s="6" t="s">
        <v>3528</v>
      </c>
      <c r="E282" s="10" t="s">
        <v>3575</v>
      </c>
      <c r="F282" s="6" t="s">
        <v>868</v>
      </c>
      <c r="G282" s="6" t="s">
        <v>2225</v>
      </c>
      <c r="H282" s="6" t="str">
        <f>VLOOKUP(G282,Table2!D:F,2,FALSE)</f>
        <v>BT-122</v>
      </c>
      <c r="I282" s="6" t="s">
        <v>3641</v>
      </c>
      <c r="J282" s="6" t="s">
        <v>3641</v>
      </c>
    </row>
    <row r="283" spans="1:10">
      <c r="A283" s="14" t="s">
        <v>3695</v>
      </c>
      <c r="B283" s="6">
        <f t="shared" si="4"/>
        <v>282</v>
      </c>
      <c r="C283" s="26">
        <v>4</v>
      </c>
      <c r="D283" s="6" t="s">
        <v>3528</v>
      </c>
      <c r="E283" s="10" t="s">
        <v>3576</v>
      </c>
      <c r="F283" s="6" t="s">
        <v>3597</v>
      </c>
      <c r="G283" s="6" t="s">
        <v>2227</v>
      </c>
      <c r="H283" s="6" t="str">
        <f>VLOOKUP(G283,Table2!D:F,2,FALSE)</f>
        <v>BT-123</v>
      </c>
      <c r="I283" s="6" t="s">
        <v>3641</v>
      </c>
      <c r="J283" s="6" t="s">
        <v>3641</v>
      </c>
    </row>
    <row r="284" spans="1:10">
      <c r="A284" s="14" t="s">
        <v>3696</v>
      </c>
      <c r="B284" s="6">
        <f t="shared" si="4"/>
        <v>283</v>
      </c>
      <c r="C284" s="26">
        <v>4</v>
      </c>
      <c r="D284" s="6" t="s">
        <v>3528</v>
      </c>
      <c r="E284" s="10" t="s">
        <v>3577</v>
      </c>
      <c r="F284" s="6" t="s">
        <v>3597</v>
      </c>
      <c r="G284" s="40" t="s">
        <v>2229</v>
      </c>
      <c r="H284" s="6" t="str">
        <f>VLOOKUP(G284,Table2!D:F,2,FALSE)</f>
        <v>BT-124</v>
      </c>
      <c r="I284" s="6" t="s">
        <v>3641</v>
      </c>
      <c r="J284" s="6" t="s">
        <v>3641</v>
      </c>
    </row>
    <row r="285" spans="1:10">
      <c r="A285" s="14" t="s">
        <v>3697</v>
      </c>
      <c r="B285" s="6">
        <f t="shared" si="4"/>
        <v>284</v>
      </c>
      <c r="C285" s="26">
        <v>4</v>
      </c>
      <c r="D285" s="6" t="s">
        <v>3528</v>
      </c>
      <c r="E285" s="10" t="s">
        <v>3578</v>
      </c>
      <c r="F285" s="6" t="s">
        <v>3600</v>
      </c>
      <c r="G285" s="6" t="s">
        <v>2232</v>
      </c>
      <c r="H285" s="6" t="str">
        <f>VLOOKUP(G285,Table2!D:F,2,FALSE)</f>
        <v>BT-125</v>
      </c>
      <c r="I285" s="6" t="s">
        <v>3641</v>
      </c>
      <c r="J285" s="6" t="s">
        <v>3641</v>
      </c>
    </row>
    <row r="286" spans="1:10">
      <c r="A286" s="14" t="s">
        <v>3698</v>
      </c>
      <c r="B286" s="6">
        <f t="shared" si="4"/>
        <v>285</v>
      </c>
      <c r="C286" s="26">
        <v>4</v>
      </c>
      <c r="D286" s="6" t="s">
        <v>3528</v>
      </c>
      <c r="E286" s="10" t="s">
        <v>3579</v>
      </c>
      <c r="F286" s="6" t="s">
        <v>3597</v>
      </c>
      <c r="G286" s="6" t="s">
        <v>2234</v>
      </c>
      <c r="H286" s="6" t="str">
        <f>VLOOKUP(G286,Table2!D:F,2,FALSE)</f>
        <v>BT-125A</v>
      </c>
      <c r="I286" s="6" t="s">
        <v>3641</v>
      </c>
      <c r="J286" s="6" t="s">
        <v>3641</v>
      </c>
    </row>
    <row r="287" spans="1:10">
      <c r="A287" s="14" t="s">
        <v>3699</v>
      </c>
      <c r="B287" s="6">
        <f t="shared" si="4"/>
        <v>286</v>
      </c>
      <c r="C287" s="26">
        <v>4</v>
      </c>
      <c r="D287" s="6" t="s">
        <v>3528</v>
      </c>
      <c r="E287" s="10" t="s">
        <v>3580</v>
      </c>
      <c r="F287" s="6" t="s">
        <v>3597</v>
      </c>
      <c r="G287" s="6" t="s">
        <v>2236</v>
      </c>
      <c r="H287" s="6" t="str">
        <f>VLOOKUP(G287,Table2!D:F,2,FALSE)</f>
        <v>BT-125B</v>
      </c>
      <c r="I287" s="6" t="s">
        <v>3641</v>
      </c>
      <c r="J287" s="6" t="s">
        <v>3641</v>
      </c>
    </row>
    <row r="288" spans="1:10">
      <c r="A288" s="14" t="s">
        <v>3700</v>
      </c>
      <c r="B288" s="6">
        <f t="shared" si="4"/>
        <v>287</v>
      </c>
      <c r="C288" s="26">
        <v>3</v>
      </c>
      <c r="D288" s="6" t="s">
        <v>3528</v>
      </c>
      <c r="E288" s="9" t="s">
        <v>3529</v>
      </c>
      <c r="F288" s="6" t="s">
        <v>3595</v>
      </c>
      <c r="G288" s="6" t="s">
        <v>1934</v>
      </c>
      <c r="H288" s="6" t="str">
        <f>VLOOKUP(G288,Table2!D:F,2,FALSE)</f>
        <v>BT-8</v>
      </c>
      <c r="I288" s="6" t="s">
        <v>3641</v>
      </c>
      <c r="J288" s="6" t="s">
        <v>3641</v>
      </c>
    </row>
    <row r="289" spans="1:10">
      <c r="A289" s="14" t="s">
        <v>3701</v>
      </c>
      <c r="B289" s="6">
        <f t="shared" si="4"/>
        <v>288</v>
      </c>
      <c r="C289" s="26">
        <v>3</v>
      </c>
      <c r="D289" s="6" t="s">
        <v>3528</v>
      </c>
      <c r="E289" s="9" t="s">
        <v>3530</v>
      </c>
      <c r="F289" s="6" t="s">
        <v>3596</v>
      </c>
      <c r="G289" s="6" t="s">
        <v>1950</v>
      </c>
      <c r="H289" s="6" t="str">
        <f>VLOOKUP(G289,Table2!D:F,2,FALSE)</f>
        <v>BT-18</v>
      </c>
      <c r="I289" s="6" t="s">
        <v>3641</v>
      </c>
      <c r="J289" s="6" t="s">
        <v>3641</v>
      </c>
    </row>
    <row r="290" spans="1:10">
      <c r="A290" s="6" t="s">
        <v>818</v>
      </c>
      <c r="B290" s="6">
        <f t="shared" si="4"/>
        <v>289</v>
      </c>
      <c r="C290" s="26">
        <v>3</v>
      </c>
      <c r="D290" s="6" t="s">
        <v>0</v>
      </c>
      <c r="E290" s="9" t="s">
        <v>337</v>
      </c>
      <c r="F290" s="34" t="s">
        <v>3457</v>
      </c>
      <c r="G290" s="6" t="s">
        <v>1672</v>
      </c>
      <c r="H290" s="6" t="s">
        <v>338</v>
      </c>
      <c r="I290" s="6" t="s">
        <v>2617</v>
      </c>
      <c r="J290" s="6" t="s">
        <v>3224</v>
      </c>
    </row>
    <row r="291" spans="1:10">
      <c r="A291" s="6" t="s">
        <v>1281</v>
      </c>
      <c r="B291" s="6">
        <f t="shared" si="4"/>
        <v>290</v>
      </c>
      <c r="C291" s="26">
        <v>4</v>
      </c>
      <c r="D291" s="6" t="s">
        <v>0</v>
      </c>
      <c r="E291" s="10" t="s">
        <v>339</v>
      </c>
      <c r="F291" s="6" t="s">
        <v>892</v>
      </c>
      <c r="G291" s="6" t="s">
        <v>1673</v>
      </c>
      <c r="H291" s="6" t="s">
        <v>3466</v>
      </c>
      <c r="I291" s="6" t="s">
        <v>2618</v>
      </c>
      <c r="J291" s="6" t="s">
        <v>3225</v>
      </c>
    </row>
    <row r="292" spans="1:10">
      <c r="A292" s="6" t="s">
        <v>1282</v>
      </c>
      <c r="B292" s="6">
        <f t="shared" si="4"/>
        <v>291</v>
      </c>
      <c r="C292" s="26">
        <v>4</v>
      </c>
      <c r="D292" s="6" t="s">
        <v>0</v>
      </c>
      <c r="E292" s="10" t="s">
        <v>341</v>
      </c>
      <c r="F292" s="6" t="s">
        <v>875</v>
      </c>
      <c r="G292" s="6" t="s">
        <v>1674</v>
      </c>
      <c r="H292" s="6" t="s">
        <v>342</v>
      </c>
      <c r="I292" s="6" t="s">
        <v>2619</v>
      </c>
      <c r="J292" s="6" t="s">
        <v>3426</v>
      </c>
    </row>
    <row r="293" spans="1:10">
      <c r="A293" s="13" t="s">
        <v>4373</v>
      </c>
      <c r="B293" s="6">
        <f t="shared" si="4"/>
        <v>292</v>
      </c>
      <c r="C293" s="26">
        <v>4</v>
      </c>
      <c r="D293" s="6" t="s">
        <v>3640</v>
      </c>
      <c r="E293" s="10" t="s">
        <v>4380</v>
      </c>
      <c r="F293" s="6" t="s">
        <v>4369</v>
      </c>
      <c r="G293" s="6" t="str">
        <f>VLOOKUP("BT-"&amp;MID(A293,5,LEN(A293)-4),Table2!A:F,4,FALSE)</f>
        <v>Invoice line net amount</v>
      </c>
      <c r="H293" s="6" t="str">
        <f>VLOOKUP("BT-"&amp;MID(A293,5,LEN(A293)-4),Table2!A:F,5,FALSE)</f>
        <v>BT-131</v>
      </c>
    </row>
    <row r="294" spans="1:10">
      <c r="A294" s="13" t="s">
        <v>3655</v>
      </c>
      <c r="B294" s="6">
        <f t="shared" si="4"/>
        <v>293</v>
      </c>
      <c r="C294" s="26">
        <v>4</v>
      </c>
      <c r="D294" s="6" t="s">
        <v>3528</v>
      </c>
      <c r="E294" s="10" t="s">
        <v>3605</v>
      </c>
      <c r="F294" s="34" t="s">
        <v>3641</v>
      </c>
      <c r="G294" s="6" t="s">
        <v>2258</v>
      </c>
      <c r="H294" s="6" t="str">
        <f>VLOOKUP(G294,Table2!D:F,2,FALSE)</f>
        <v>BG-26</v>
      </c>
      <c r="I294" s="6" t="s">
        <v>3641</v>
      </c>
      <c r="J294" s="6" t="s">
        <v>3641</v>
      </c>
    </row>
    <row r="295" spans="1:10" ht="19">
      <c r="A295" s="13" t="s">
        <v>4347</v>
      </c>
      <c r="B295" s="6">
        <f t="shared" si="4"/>
        <v>294</v>
      </c>
      <c r="C295" s="26">
        <v>5</v>
      </c>
      <c r="D295" s="6" t="s">
        <v>3640</v>
      </c>
      <c r="E295" s="11" t="s">
        <v>3764</v>
      </c>
      <c r="F295" s="6" t="s">
        <v>4394</v>
      </c>
      <c r="G295" s="25" t="s">
        <v>2260</v>
      </c>
      <c r="H295" s="6" t="str">
        <f>VLOOKUP(G295,Table2!D:F,2,FALSE)</f>
        <v>BT-134</v>
      </c>
      <c r="I295" s="6" t="s">
        <v>3641</v>
      </c>
      <c r="J295" s="6" t="s">
        <v>3641</v>
      </c>
    </row>
    <row r="296" spans="1:10" ht="19">
      <c r="A296" s="13" t="s">
        <v>4348</v>
      </c>
      <c r="B296" s="6">
        <f t="shared" si="4"/>
        <v>295</v>
      </c>
      <c r="C296" s="26">
        <v>5</v>
      </c>
      <c r="D296" s="6" t="s">
        <v>3640</v>
      </c>
      <c r="E296" s="11" t="s">
        <v>3765</v>
      </c>
      <c r="F296" s="6" t="s">
        <v>4394</v>
      </c>
      <c r="G296" s="25" t="s">
        <v>4346</v>
      </c>
      <c r="H296" s="6" t="str">
        <f>VLOOKUP(G296,Table2!D:F,2,FALSE)</f>
        <v>BT-135</v>
      </c>
      <c r="I296" s="6" t="s">
        <v>3641</v>
      </c>
      <c r="J296" s="6" t="s">
        <v>3641</v>
      </c>
    </row>
    <row r="297" spans="1:10">
      <c r="A297" s="6" t="s">
        <v>819</v>
      </c>
      <c r="B297" s="6">
        <f t="shared" si="4"/>
        <v>296</v>
      </c>
      <c r="C297" s="26">
        <v>4</v>
      </c>
      <c r="D297" s="6" t="s">
        <v>0</v>
      </c>
      <c r="E297" s="10" t="s">
        <v>343</v>
      </c>
      <c r="F297" s="34" t="s">
        <v>3457</v>
      </c>
      <c r="G297" s="6" t="s">
        <v>2620</v>
      </c>
      <c r="H297" s="6" t="s">
        <v>3467</v>
      </c>
      <c r="I297" s="6" t="s">
        <v>2621</v>
      </c>
      <c r="J297" s="6" t="s">
        <v>3226</v>
      </c>
    </row>
    <row r="298" spans="1:10">
      <c r="A298" s="6" t="s">
        <v>1283</v>
      </c>
      <c r="B298" s="6">
        <f t="shared" si="4"/>
        <v>297</v>
      </c>
      <c r="C298" s="26">
        <v>5</v>
      </c>
      <c r="D298" s="6" t="s">
        <v>0</v>
      </c>
      <c r="E298" s="11" t="s">
        <v>344</v>
      </c>
      <c r="F298" s="6" t="s">
        <v>849</v>
      </c>
      <c r="G298" s="6" t="s">
        <v>2622</v>
      </c>
      <c r="H298" s="6" t="s">
        <v>345</v>
      </c>
      <c r="I298" s="6" t="s">
        <v>2623</v>
      </c>
      <c r="J298" s="6" t="s">
        <v>3227</v>
      </c>
    </row>
    <row r="299" spans="1:10">
      <c r="A299" s="6" t="s">
        <v>1284</v>
      </c>
      <c r="B299" s="6">
        <f t="shared" si="4"/>
        <v>298</v>
      </c>
      <c r="C299" s="26">
        <v>5</v>
      </c>
      <c r="D299" s="6" t="s">
        <v>0</v>
      </c>
      <c r="E299" s="11" t="s">
        <v>346</v>
      </c>
      <c r="F299" s="6" t="s">
        <v>848</v>
      </c>
      <c r="G299" s="6" t="s">
        <v>2624</v>
      </c>
      <c r="H299" s="6" t="s">
        <v>347</v>
      </c>
      <c r="I299" s="6" t="s">
        <v>2625</v>
      </c>
      <c r="J299" s="6" t="s">
        <v>3228</v>
      </c>
    </row>
    <row r="300" spans="1:10">
      <c r="A300" s="6" t="s">
        <v>1285</v>
      </c>
      <c r="B300" s="6">
        <f t="shared" si="4"/>
        <v>299</v>
      </c>
      <c r="C300" s="26">
        <v>5</v>
      </c>
      <c r="D300" s="6" t="s">
        <v>0</v>
      </c>
      <c r="E300" s="11" t="s">
        <v>348</v>
      </c>
      <c r="F300" s="6" t="s">
        <v>893</v>
      </c>
      <c r="G300" s="6" t="s">
        <v>2626</v>
      </c>
      <c r="H300" s="6" t="s">
        <v>3468</v>
      </c>
      <c r="I300" s="6" t="s">
        <v>2627</v>
      </c>
      <c r="J300" s="6" t="s">
        <v>3229</v>
      </c>
    </row>
    <row r="301" spans="1:10">
      <c r="A301" s="6" t="s">
        <v>1286</v>
      </c>
      <c r="B301" s="6">
        <f t="shared" si="4"/>
        <v>300</v>
      </c>
      <c r="C301" s="26">
        <v>5</v>
      </c>
      <c r="D301" s="6" t="s">
        <v>0</v>
      </c>
      <c r="E301" s="11" t="s">
        <v>350</v>
      </c>
      <c r="F301" s="6" t="s">
        <v>935</v>
      </c>
      <c r="G301" s="6" t="s">
        <v>2628</v>
      </c>
      <c r="H301" s="6" t="s">
        <v>351</v>
      </c>
      <c r="I301" s="6" t="s">
        <v>2629</v>
      </c>
      <c r="J301" s="6" t="s">
        <v>3230</v>
      </c>
    </row>
    <row r="302" spans="1:10">
      <c r="A302" s="6" t="s">
        <v>1287</v>
      </c>
      <c r="B302" s="6">
        <f t="shared" si="4"/>
        <v>301</v>
      </c>
      <c r="C302" s="26">
        <v>5</v>
      </c>
      <c r="D302" s="6" t="s">
        <v>0</v>
      </c>
      <c r="E302" s="11" t="s">
        <v>352</v>
      </c>
      <c r="F302" s="6" t="s">
        <v>895</v>
      </c>
      <c r="G302" s="6" t="s">
        <v>2630</v>
      </c>
      <c r="H302" s="6" t="s">
        <v>353</v>
      </c>
      <c r="I302" s="6" t="s">
        <v>2631</v>
      </c>
      <c r="J302" s="6" t="s">
        <v>3231</v>
      </c>
    </row>
    <row r="303" spans="1:10">
      <c r="A303" s="6" t="s">
        <v>1288</v>
      </c>
      <c r="B303" s="6">
        <f t="shared" si="4"/>
        <v>302</v>
      </c>
      <c r="C303" s="26">
        <v>5</v>
      </c>
      <c r="D303" s="6" t="s">
        <v>0</v>
      </c>
      <c r="E303" s="11" t="s">
        <v>354</v>
      </c>
      <c r="F303" s="6" t="s">
        <v>850</v>
      </c>
      <c r="G303" s="6" t="s">
        <v>2632</v>
      </c>
      <c r="H303" s="6" t="s">
        <v>355</v>
      </c>
      <c r="I303" s="6" t="s">
        <v>2633</v>
      </c>
      <c r="J303" s="6" t="s">
        <v>3232</v>
      </c>
    </row>
    <row r="304" spans="1:10">
      <c r="A304" s="6" t="s">
        <v>1289</v>
      </c>
      <c r="B304" s="6">
        <f t="shared" si="4"/>
        <v>303</v>
      </c>
      <c r="C304" s="26">
        <v>5</v>
      </c>
      <c r="D304" s="6" t="s">
        <v>0</v>
      </c>
      <c r="E304" s="11" t="s">
        <v>356</v>
      </c>
      <c r="F304" s="6" t="s">
        <v>851</v>
      </c>
      <c r="G304" s="6" t="s">
        <v>2634</v>
      </c>
      <c r="H304" s="6" t="s">
        <v>357</v>
      </c>
      <c r="I304" s="6" t="s">
        <v>2635</v>
      </c>
      <c r="J304" s="6" t="s">
        <v>3233</v>
      </c>
    </row>
    <row r="305" spans="1:10">
      <c r="A305" s="6" t="s">
        <v>1290</v>
      </c>
      <c r="B305" s="6">
        <f t="shared" si="4"/>
        <v>304</v>
      </c>
      <c r="C305" s="26">
        <v>5</v>
      </c>
      <c r="D305" s="6" t="s">
        <v>0</v>
      </c>
      <c r="E305" s="11" t="s">
        <v>358</v>
      </c>
      <c r="F305" s="6" t="s">
        <v>856</v>
      </c>
      <c r="G305" s="6" t="s">
        <v>1683</v>
      </c>
      <c r="H305" s="6" t="s">
        <v>2636</v>
      </c>
      <c r="I305" s="6" t="s">
        <v>2637</v>
      </c>
      <c r="J305" s="6" t="s">
        <v>3234</v>
      </c>
    </row>
    <row r="306" spans="1:10">
      <c r="A306" s="6" t="s">
        <v>1291</v>
      </c>
      <c r="B306" s="6">
        <f t="shared" si="4"/>
        <v>305</v>
      </c>
      <c r="C306" s="26">
        <v>5</v>
      </c>
      <c r="D306" s="6" t="s">
        <v>0</v>
      </c>
      <c r="E306" s="11" t="s">
        <v>360</v>
      </c>
      <c r="F306" s="6" t="s">
        <v>938</v>
      </c>
      <c r="G306" s="6" t="s">
        <v>1684</v>
      </c>
      <c r="H306" s="6" t="s">
        <v>361</v>
      </c>
      <c r="I306" s="6" t="s">
        <v>2638</v>
      </c>
      <c r="J306" s="6" t="s">
        <v>3235</v>
      </c>
    </row>
    <row r="307" spans="1:10">
      <c r="A307" s="6" t="s">
        <v>1292</v>
      </c>
      <c r="B307" s="6">
        <f t="shared" si="4"/>
        <v>306</v>
      </c>
      <c r="C307" s="26">
        <v>5</v>
      </c>
      <c r="D307" s="6" t="s">
        <v>16</v>
      </c>
      <c r="E307" s="11" t="s">
        <v>362</v>
      </c>
      <c r="F307" s="6" t="s">
        <v>1007</v>
      </c>
      <c r="G307" s="6" t="s">
        <v>1685</v>
      </c>
      <c r="H307" s="6" t="s">
        <v>363</v>
      </c>
      <c r="I307" s="6" t="s">
        <v>2639</v>
      </c>
      <c r="J307" s="6" t="s">
        <v>3075</v>
      </c>
    </row>
    <row r="308" spans="1:10">
      <c r="A308" s="6" t="s">
        <v>1293</v>
      </c>
      <c r="B308" s="6">
        <f t="shared" si="4"/>
        <v>307</v>
      </c>
      <c r="C308" s="26">
        <v>5</v>
      </c>
      <c r="D308" s="6" t="s">
        <v>16</v>
      </c>
      <c r="E308" s="11" t="s">
        <v>364</v>
      </c>
      <c r="F308" s="6" t="s">
        <v>1063</v>
      </c>
      <c r="G308" s="6" t="s">
        <v>1686</v>
      </c>
      <c r="H308" s="6" t="s">
        <v>365</v>
      </c>
      <c r="I308" s="6" t="s">
        <v>2640</v>
      </c>
      <c r="J308" s="6" t="s">
        <v>3236</v>
      </c>
    </row>
    <row r="309" spans="1:10">
      <c r="A309" s="6" t="s">
        <v>1294</v>
      </c>
      <c r="B309" s="6">
        <f t="shared" si="4"/>
        <v>308</v>
      </c>
      <c r="C309" s="26">
        <v>5</v>
      </c>
      <c r="D309" s="6" t="s">
        <v>16</v>
      </c>
      <c r="E309" s="11" t="s">
        <v>366</v>
      </c>
      <c r="F309" s="6" t="s">
        <v>1008</v>
      </c>
      <c r="G309" s="6" t="s">
        <v>1687</v>
      </c>
      <c r="H309" s="6" t="s">
        <v>367</v>
      </c>
      <c r="I309" s="6" t="s">
        <v>2641</v>
      </c>
      <c r="J309" s="6" t="s">
        <v>3076</v>
      </c>
    </row>
    <row r="310" spans="1:10">
      <c r="A310" s="6" t="s">
        <v>1295</v>
      </c>
      <c r="B310" s="6">
        <f t="shared" si="4"/>
        <v>309</v>
      </c>
      <c r="C310" s="26">
        <v>5</v>
      </c>
      <c r="D310" s="6" t="s">
        <v>16</v>
      </c>
      <c r="E310" s="11" t="s">
        <v>368</v>
      </c>
      <c r="F310" s="6" t="s">
        <v>1064</v>
      </c>
      <c r="G310" s="6" t="s">
        <v>1688</v>
      </c>
      <c r="H310" s="6" t="s">
        <v>369</v>
      </c>
      <c r="I310" s="6" t="s">
        <v>2642</v>
      </c>
      <c r="J310" s="6" t="s">
        <v>3237</v>
      </c>
    </row>
    <row r="311" spans="1:10">
      <c r="A311" s="6" t="s">
        <v>820</v>
      </c>
      <c r="B311" s="6">
        <f t="shared" si="4"/>
        <v>310</v>
      </c>
      <c r="C311" s="26">
        <v>5</v>
      </c>
      <c r="D311" s="6" t="s">
        <v>0</v>
      </c>
      <c r="E311" s="11" t="s">
        <v>370</v>
      </c>
      <c r="F311" s="34" t="s">
        <v>3457</v>
      </c>
      <c r="G311" s="6" t="s">
        <v>2643</v>
      </c>
      <c r="H311" s="6" t="s">
        <v>371</v>
      </c>
      <c r="I311" s="6" t="s">
        <v>2644</v>
      </c>
      <c r="J311" s="6" t="s">
        <v>3238</v>
      </c>
    </row>
    <row r="312" spans="1:10">
      <c r="A312" s="6" t="s">
        <v>1296</v>
      </c>
      <c r="B312" s="6">
        <f t="shared" si="4"/>
        <v>311</v>
      </c>
      <c r="C312" s="26">
        <v>6</v>
      </c>
      <c r="D312" s="6" t="s">
        <v>0</v>
      </c>
      <c r="E312" s="12" t="s">
        <v>372</v>
      </c>
      <c r="F312" s="6" t="s">
        <v>853</v>
      </c>
      <c r="G312" s="6" t="s">
        <v>2645</v>
      </c>
      <c r="H312" s="6" t="s">
        <v>373</v>
      </c>
      <c r="I312" s="6" t="s">
        <v>2646</v>
      </c>
      <c r="J312" s="6" t="s">
        <v>3239</v>
      </c>
    </row>
    <row r="313" spans="1:10">
      <c r="A313" s="6" t="s">
        <v>1297</v>
      </c>
      <c r="B313" s="6">
        <f t="shared" si="4"/>
        <v>312</v>
      </c>
      <c r="C313" s="26">
        <v>6</v>
      </c>
      <c r="D313" s="6" t="s">
        <v>0</v>
      </c>
      <c r="E313" s="12" t="s">
        <v>374</v>
      </c>
      <c r="F313" s="6" t="s">
        <v>854</v>
      </c>
      <c r="G313" s="6" t="s">
        <v>2647</v>
      </c>
      <c r="H313" s="6" t="s">
        <v>375</v>
      </c>
      <c r="I313" s="6" t="s">
        <v>2648</v>
      </c>
      <c r="J313" s="6" t="s">
        <v>3240</v>
      </c>
    </row>
    <row r="314" spans="1:10">
      <c r="A314" s="6" t="s">
        <v>1298</v>
      </c>
      <c r="B314" s="6">
        <f t="shared" si="4"/>
        <v>313</v>
      </c>
      <c r="C314" s="26">
        <v>6</v>
      </c>
      <c r="D314" s="6" t="s">
        <v>0</v>
      </c>
      <c r="E314" s="12" t="s">
        <v>376</v>
      </c>
      <c r="F314" s="6" t="s">
        <v>855</v>
      </c>
      <c r="G314" s="6" t="s">
        <v>2649</v>
      </c>
      <c r="H314" s="6" t="s">
        <v>377</v>
      </c>
      <c r="I314" s="6" t="s">
        <v>2650</v>
      </c>
      <c r="J314" s="6" t="s">
        <v>3077</v>
      </c>
    </row>
    <row r="315" spans="1:10">
      <c r="A315" s="6" t="s">
        <v>821</v>
      </c>
      <c r="B315" s="6">
        <f t="shared" si="4"/>
        <v>314</v>
      </c>
      <c r="C315" s="26">
        <v>6</v>
      </c>
      <c r="D315" s="6" t="s">
        <v>0</v>
      </c>
      <c r="E315" s="12" t="s">
        <v>378</v>
      </c>
      <c r="F315" s="34" t="s">
        <v>3457</v>
      </c>
      <c r="G315" s="6" t="s">
        <v>2651</v>
      </c>
      <c r="H315" s="6" t="s">
        <v>379</v>
      </c>
      <c r="I315" s="6" t="s">
        <v>2652</v>
      </c>
      <c r="J315" s="6" t="s">
        <v>3241</v>
      </c>
    </row>
    <row r="316" spans="1:10">
      <c r="A316" s="6" t="s">
        <v>1299</v>
      </c>
      <c r="B316" s="6">
        <f t="shared" si="4"/>
        <v>315</v>
      </c>
      <c r="C316" s="26">
        <v>7</v>
      </c>
      <c r="D316" s="6" t="s">
        <v>0</v>
      </c>
      <c r="E316" s="15" t="s">
        <v>380</v>
      </c>
      <c r="F316" s="6" t="s">
        <v>896</v>
      </c>
      <c r="G316" s="6" t="s">
        <v>1694</v>
      </c>
      <c r="H316" s="6" t="s">
        <v>381</v>
      </c>
      <c r="I316" s="6" t="s">
        <v>2653</v>
      </c>
      <c r="J316" s="6" t="s">
        <v>3242</v>
      </c>
    </row>
    <row r="317" spans="1:10">
      <c r="A317" s="6" t="s">
        <v>1300</v>
      </c>
      <c r="B317" s="6">
        <f t="shared" si="4"/>
        <v>316</v>
      </c>
      <c r="C317" s="26">
        <v>7</v>
      </c>
      <c r="D317" s="6" t="s">
        <v>0</v>
      </c>
      <c r="E317" s="15" t="s">
        <v>382</v>
      </c>
      <c r="F317" s="6" t="s">
        <v>898</v>
      </c>
      <c r="G317" s="6" t="s">
        <v>1695</v>
      </c>
      <c r="H317" s="6" t="s">
        <v>383</v>
      </c>
      <c r="I317" s="6" t="s">
        <v>2654</v>
      </c>
      <c r="J317" s="6" t="s">
        <v>3243</v>
      </c>
    </row>
    <row r="318" spans="1:10">
      <c r="A318" s="6" t="s">
        <v>1301</v>
      </c>
      <c r="B318" s="6">
        <f t="shared" si="4"/>
        <v>317</v>
      </c>
      <c r="C318" s="26">
        <v>7</v>
      </c>
      <c r="D318" s="6" t="s">
        <v>0</v>
      </c>
      <c r="E318" s="15" t="s">
        <v>384</v>
      </c>
      <c r="F318" s="6" t="s">
        <v>905</v>
      </c>
      <c r="G318" s="6" t="s">
        <v>1696</v>
      </c>
      <c r="H318" s="6" t="s">
        <v>385</v>
      </c>
      <c r="I318" s="6" t="s">
        <v>2655</v>
      </c>
      <c r="J318" s="6" t="s">
        <v>3244</v>
      </c>
    </row>
    <row r="319" spans="1:10">
      <c r="A319" s="6" t="s">
        <v>1302</v>
      </c>
      <c r="B319" s="6">
        <f t="shared" si="4"/>
        <v>318</v>
      </c>
      <c r="C319" s="26">
        <v>7</v>
      </c>
      <c r="D319" s="6" t="s">
        <v>0</v>
      </c>
      <c r="E319" s="15" t="s">
        <v>386</v>
      </c>
      <c r="F319" s="6" t="s">
        <v>897</v>
      </c>
      <c r="G319" s="6" t="s">
        <v>2656</v>
      </c>
      <c r="H319" s="6" t="s">
        <v>387</v>
      </c>
      <c r="I319" s="6" t="s">
        <v>2657</v>
      </c>
      <c r="J319" s="6" t="s">
        <v>3245</v>
      </c>
    </row>
    <row r="320" spans="1:10">
      <c r="A320" s="6" t="s">
        <v>1303</v>
      </c>
      <c r="B320" s="6">
        <f t="shared" si="4"/>
        <v>319</v>
      </c>
      <c r="C320" s="26">
        <v>5</v>
      </c>
      <c r="D320" s="6" t="s">
        <v>0</v>
      </c>
      <c r="E320" s="11" t="s">
        <v>388</v>
      </c>
      <c r="F320" s="6" t="s">
        <v>852</v>
      </c>
      <c r="G320" s="6" t="s">
        <v>1698</v>
      </c>
      <c r="H320" s="6" t="s">
        <v>389</v>
      </c>
      <c r="I320" s="6" t="s">
        <v>2658</v>
      </c>
      <c r="J320" s="6" t="s">
        <v>3246</v>
      </c>
    </row>
    <row r="321" spans="1:10">
      <c r="A321" s="6" t="s">
        <v>1304</v>
      </c>
      <c r="B321" s="6">
        <f t="shared" si="4"/>
        <v>320</v>
      </c>
      <c r="C321" s="26">
        <v>4</v>
      </c>
      <c r="D321" s="6" t="s">
        <v>0</v>
      </c>
      <c r="E321" s="10" t="s">
        <v>390</v>
      </c>
      <c r="F321" s="6" t="s">
        <v>857</v>
      </c>
      <c r="G321" s="6" t="s">
        <v>2659</v>
      </c>
      <c r="H321" s="6" t="s">
        <v>2660</v>
      </c>
      <c r="I321" s="6" t="s">
        <v>2661</v>
      </c>
      <c r="J321" s="6" t="s">
        <v>3247</v>
      </c>
    </row>
    <row r="322" spans="1:10">
      <c r="A322" s="6" t="s">
        <v>1305</v>
      </c>
      <c r="B322" s="6">
        <f t="shared" si="4"/>
        <v>321</v>
      </c>
      <c r="C322" s="26">
        <v>4</v>
      </c>
      <c r="D322" s="6" t="s">
        <v>35</v>
      </c>
      <c r="E322" s="10" t="s">
        <v>391</v>
      </c>
      <c r="F322" s="6" t="s">
        <v>1088</v>
      </c>
      <c r="G322" s="6" t="s">
        <v>2662</v>
      </c>
      <c r="H322" s="6" t="s">
        <v>2663</v>
      </c>
      <c r="I322" s="6" t="s">
        <v>2664</v>
      </c>
      <c r="J322" s="6" t="s">
        <v>3248</v>
      </c>
    </row>
    <row r="323" spans="1:10">
      <c r="A323" s="6" t="s">
        <v>1309</v>
      </c>
      <c r="B323" s="6">
        <f t="shared" ref="B323:B386" si="5">ROW()-1</f>
        <v>322</v>
      </c>
      <c r="C323" s="26">
        <v>4</v>
      </c>
      <c r="D323" s="6" t="s">
        <v>35</v>
      </c>
      <c r="E323" s="10" t="s">
        <v>398</v>
      </c>
      <c r="F323" s="6" t="s">
        <v>1090</v>
      </c>
      <c r="G323" s="6" t="s">
        <v>2665</v>
      </c>
      <c r="H323" s="6" t="s">
        <v>399</v>
      </c>
      <c r="I323" s="6" t="s">
        <v>2666</v>
      </c>
      <c r="J323" s="6" t="s">
        <v>3249</v>
      </c>
    </row>
    <row r="324" spans="1:10">
      <c r="A324" s="6" t="s">
        <v>1306</v>
      </c>
      <c r="B324" s="6">
        <f t="shared" si="5"/>
        <v>323</v>
      </c>
      <c r="C324" s="26">
        <v>4</v>
      </c>
      <c r="D324" s="6" t="s">
        <v>35</v>
      </c>
      <c r="E324" s="10" t="s">
        <v>392</v>
      </c>
      <c r="F324" s="6" t="s">
        <v>857</v>
      </c>
      <c r="G324" s="6" t="s">
        <v>2667</v>
      </c>
      <c r="H324" s="6" t="s">
        <v>3469</v>
      </c>
      <c r="I324" s="6" t="s">
        <v>2668</v>
      </c>
      <c r="J324" s="6" t="s">
        <v>3250</v>
      </c>
    </row>
    <row r="325" spans="1:10">
      <c r="A325" s="6" t="s">
        <v>1307</v>
      </c>
      <c r="B325" s="6">
        <f t="shared" si="5"/>
        <v>324</v>
      </c>
      <c r="C325" s="26">
        <v>4</v>
      </c>
      <c r="D325" s="6" t="s">
        <v>35</v>
      </c>
      <c r="E325" s="10" t="s">
        <v>394</v>
      </c>
      <c r="F325" s="6" t="s">
        <v>1088</v>
      </c>
      <c r="G325" s="6" t="s">
        <v>2669</v>
      </c>
      <c r="H325" s="6" t="s">
        <v>395</v>
      </c>
      <c r="I325" s="6" t="s">
        <v>2670</v>
      </c>
      <c r="J325" s="6" t="s">
        <v>3251</v>
      </c>
    </row>
    <row r="326" spans="1:10">
      <c r="A326" s="6" t="s">
        <v>1308</v>
      </c>
      <c r="B326" s="6">
        <f t="shared" si="5"/>
        <v>325</v>
      </c>
      <c r="C326" s="26">
        <v>4</v>
      </c>
      <c r="D326" s="6" t="s">
        <v>35</v>
      </c>
      <c r="E326" s="10" t="s">
        <v>396</v>
      </c>
      <c r="F326" s="6" t="s">
        <v>1089</v>
      </c>
      <c r="G326" s="6" t="s">
        <v>2671</v>
      </c>
      <c r="H326" s="6" t="s">
        <v>397</v>
      </c>
      <c r="I326" s="6" t="s">
        <v>2672</v>
      </c>
      <c r="J326" s="6" t="s">
        <v>3429</v>
      </c>
    </row>
    <row r="327" spans="1:10">
      <c r="A327" s="6" t="s">
        <v>1310</v>
      </c>
      <c r="B327" s="6">
        <f t="shared" si="5"/>
        <v>326</v>
      </c>
      <c r="C327" s="26">
        <v>4</v>
      </c>
      <c r="D327" s="6" t="s">
        <v>35</v>
      </c>
      <c r="E327" s="10" t="s">
        <v>400</v>
      </c>
      <c r="F327" s="6" t="s">
        <v>1092</v>
      </c>
      <c r="G327" s="6" t="s">
        <v>2673</v>
      </c>
      <c r="H327" s="6" t="s">
        <v>401</v>
      </c>
      <c r="I327" s="6" t="s">
        <v>2674</v>
      </c>
      <c r="J327" s="6" t="s">
        <v>3252</v>
      </c>
    </row>
    <row r="328" spans="1:10">
      <c r="A328" s="6" t="s">
        <v>1311</v>
      </c>
      <c r="B328" s="6">
        <f t="shared" si="5"/>
        <v>327</v>
      </c>
      <c r="C328" s="26">
        <v>4</v>
      </c>
      <c r="D328" s="6" t="s">
        <v>35</v>
      </c>
      <c r="E328" s="10" t="s">
        <v>402</v>
      </c>
      <c r="F328" s="6" t="s">
        <v>1091</v>
      </c>
      <c r="G328" s="6" t="s">
        <v>2675</v>
      </c>
      <c r="H328" s="6" t="s">
        <v>403</v>
      </c>
      <c r="I328" s="6" t="s">
        <v>2676</v>
      </c>
      <c r="J328" s="6" t="s">
        <v>3253</v>
      </c>
    </row>
    <row r="329" spans="1:10">
      <c r="A329" s="6" t="s">
        <v>1312</v>
      </c>
      <c r="B329" s="6">
        <f t="shared" si="5"/>
        <v>328</v>
      </c>
      <c r="C329" s="26">
        <v>4</v>
      </c>
      <c r="D329" s="6" t="s">
        <v>35</v>
      </c>
      <c r="E329" s="10" t="s">
        <v>404</v>
      </c>
      <c r="F329" s="6" t="s">
        <v>857</v>
      </c>
      <c r="G329" s="6" t="s">
        <v>2677</v>
      </c>
      <c r="H329" s="6" t="s">
        <v>405</v>
      </c>
      <c r="I329" s="6" t="s">
        <v>2678</v>
      </c>
      <c r="J329" s="6" t="s">
        <v>3254</v>
      </c>
    </row>
    <row r="330" spans="1:10">
      <c r="A330" s="6" t="s">
        <v>1313</v>
      </c>
      <c r="B330" s="6">
        <f t="shared" si="5"/>
        <v>329</v>
      </c>
      <c r="C330" s="26">
        <v>4</v>
      </c>
      <c r="D330" s="6" t="s">
        <v>35</v>
      </c>
      <c r="E330" s="10" t="s">
        <v>406</v>
      </c>
      <c r="F330" s="6" t="s">
        <v>1088</v>
      </c>
      <c r="G330" s="6" t="s">
        <v>2679</v>
      </c>
      <c r="H330" s="6" t="s">
        <v>407</v>
      </c>
      <c r="I330" s="6" t="s">
        <v>2680</v>
      </c>
      <c r="J330" s="6" t="s">
        <v>3255</v>
      </c>
    </row>
    <row r="331" spans="1:10">
      <c r="A331" s="6" t="s">
        <v>1314</v>
      </c>
      <c r="B331" s="6">
        <f t="shared" si="5"/>
        <v>330</v>
      </c>
      <c r="C331" s="26">
        <v>4</v>
      </c>
      <c r="D331" s="6" t="s">
        <v>35</v>
      </c>
      <c r="E331" s="10" t="s">
        <v>408</v>
      </c>
      <c r="F331" s="6" t="s">
        <v>1089</v>
      </c>
      <c r="G331" s="6" t="s">
        <v>2681</v>
      </c>
      <c r="H331" s="6" t="s">
        <v>409</v>
      </c>
      <c r="I331" s="6" t="s">
        <v>2682</v>
      </c>
      <c r="J331" s="6" t="s">
        <v>3430</v>
      </c>
    </row>
    <row r="332" spans="1:10">
      <c r="A332" s="6" t="s">
        <v>1315</v>
      </c>
      <c r="B332" s="6">
        <f t="shared" si="5"/>
        <v>331</v>
      </c>
      <c r="C332" s="26">
        <v>4</v>
      </c>
      <c r="D332" s="6" t="s">
        <v>35</v>
      </c>
      <c r="E332" s="10" t="s">
        <v>410</v>
      </c>
      <c r="F332" s="6" t="s">
        <v>1092</v>
      </c>
      <c r="G332" s="6" t="s">
        <v>2683</v>
      </c>
      <c r="H332" s="6" t="s">
        <v>411</v>
      </c>
      <c r="I332" s="6" t="s">
        <v>2684</v>
      </c>
      <c r="J332" s="6" t="s">
        <v>3256</v>
      </c>
    </row>
    <row r="333" spans="1:10">
      <c r="A333" s="6" t="s">
        <v>1316</v>
      </c>
      <c r="B333" s="6">
        <f t="shared" si="5"/>
        <v>332</v>
      </c>
      <c r="C333" s="26">
        <v>4</v>
      </c>
      <c r="D333" s="6" t="s">
        <v>35</v>
      </c>
      <c r="E333" s="10" t="s">
        <v>412</v>
      </c>
      <c r="F333" s="6" t="s">
        <v>1093</v>
      </c>
      <c r="G333" s="6" t="s">
        <v>2685</v>
      </c>
      <c r="H333" s="6" t="s">
        <v>413</v>
      </c>
      <c r="I333" s="6" t="s">
        <v>2686</v>
      </c>
      <c r="J333" s="6" t="s">
        <v>3257</v>
      </c>
    </row>
    <row r="334" spans="1:10">
      <c r="A334" s="6" t="s">
        <v>1317</v>
      </c>
      <c r="B334" s="6">
        <f t="shared" si="5"/>
        <v>333</v>
      </c>
      <c r="C334" s="26">
        <v>4</v>
      </c>
      <c r="D334" s="6" t="s">
        <v>35</v>
      </c>
      <c r="E334" s="10" t="s">
        <v>414</v>
      </c>
      <c r="F334" s="6" t="s">
        <v>1089</v>
      </c>
      <c r="G334" s="6" t="s">
        <v>2687</v>
      </c>
      <c r="H334" s="6" t="s">
        <v>415</v>
      </c>
      <c r="I334" s="6" t="s">
        <v>2688</v>
      </c>
      <c r="J334" s="6" t="s">
        <v>3431</v>
      </c>
    </row>
    <row r="335" spans="1:10">
      <c r="A335" s="6" t="s">
        <v>1318</v>
      </c>
      <c r="B335" s="6">
        <f t="shared" si="5"/>
        <v>334</v>
      </c>
      <c r="C335" s="26">
        <v>4</v>
      </c>
      <c r="D335" s="6" t="s">
        <v>35</v>
      </c>
      <c r="E335" s="10" t="s">
        <v>416</v>
      </c>
      <c r="F335" s="6" t="s">
        <v>1092</v>
      </c>
      <c r="G335" s="6" t="s">
        <v>2689</v>
      </c>
      <c r="H335" s="6" t="s">
        <v>417</v>
      </c>
      <c r="I335" s="6" t="s">
        <v>2690</v>
      </c>
      <c r="J335" s="6" t="s">
        <v>3258</v>
      </c>
    </row>
    <row r="336" spans="1:10">
      <c r="A336" s="6" t="s">
        <v>1319</v>
      </c>
      <c r="B336" s="6">
        <f t="shared" si="5"/>
        <v>335</v>
      </c>
      <c r="C336" s="26">
        <v>4</v>
      </c>
      <c r="D336" s="6" t="s">
        <v>35</v>
      </c>
      <c r="E336" s="10" t="s">
        <v>418</v>
      </c>
      <c r="F336" s="6" t="s">
        <v>1093</v>
      </c>
      <c r="G336" s="6" t="s">
        <v>2691</v>
      </c>
      <c r="H336" s="6" t="s">
        <v>419</v>
      </c>
      <c r="I336" s="6" t="s">
        <v>2692</v>
      </c>
      <c r="J336" s="6" t="s">
        <v>3259</v>
      </c>
    </row>
    <row r="337" spans="1:10">
      <c r="A337" s="6" t="s">
        <v>1320</v>
      </c>
      <c r="B337" s="6">
        <f t="shared" si="5"/>
        <v>336</v>
      </c>
      <c r="C337" s="26">
        <v>4</v>
      </c>
      <c r="D337" s="6" t="s">
        <v>0</v>
      </c>
      <c r="E337" s="10" t="s">
        <v>420</v>
      </c>
      <c r="F337" s="6" t="s">
        <v>909</v>
      </c>
      <c r="G337" s="6" t="s">
        <v>2693</v>
      </c>
      <c r="H337" s="6" t="s">
        <v>421</v>
      </c>
      <c r="I337" s="6" t="s">
        <v>2694</v>
      </c>
      <c r="J337" s="6" t="s">
        <v>3260</v>
      </c>
    </row>
    <row r="338" spans="1:10">
      <c r="A338" s="6" t="s">
        <v>1321</v>
      </c>
      <c r="B338" s="6">
        <f t="shared" si="5"/>
        <v>337</v>
      </c>
      <c r="C338" s="26">
        <v>4</v>
      </c>
      <c r="D338" s="6" t="s">
        <v>0</v>
      </c>
      <c r="E338" s="10" t="s">
        <v>422</v>
      </c>
      <c r="F338" s="6" t="s">
        <v>862</v>
      </c>
      <c r="G338" s="6" t="s">
        <v>2695</v>
      </c>
      <c r="H338" s="6" t="s">
        <v>423</v>
      </c>
      <c r="I338" s="6" t="s">
        <v>2696</v>
      </c>
      <c r="J338" s="6" t="s">
        <v>3261</v>
      </c>
    </row>
    <row r="339" spans="1:10">
      <c r="A339" s="6" t="s">
        <v>1322</v>
      </c>
      <c r="B339" s="6">
        <f t="shared" si="5"/>
        <v>338</v>
      </c>
      <c r="C339" s="26">
        <v>4</v>
      </c>
      <c r="D339" s="6" t="s">
        <v>0</v>
      </c>
      <c r="E339" s="10" t="s">
        <v>424</v>
      </c>
      <c r="F339" s="6" t="s">
        <v>902</v>
      </c>
      <c r="G339" s="6" t="s">
        <v>1717</v>
      </c>
      <c r="H339" s="6" t="s">
        <v>425</v>
      </c>
      <c r="I339" s="6" t="s">
        <v>2697</v>
      </c>
      <c r="J339" s="6" t="s">
        <v>3262</v>
      </c>
    </row>
    <row r="340" spans="1:10">
      <c r="A340" s="6" t="s">
        <v>1323</v>
      </c>
      <c r="B340" s="6">
        <f t="shared" si="5"/>
        <v>339</v>
      </c>
      <c r="C340" s="26">
        <v>4</v>
      </c>
      <c r="D340" s="6" t="s">
        <v>16</v>
      </c>
      <c r="E340" s="10" t="s">
        <v>426</v>
      </c>
      <c r="F340" s="6" t="s">
        <v>954</v>
      </c>
      <c r="G340" s="6" t="s">
        <v>2698</v>
      </c>
      <c r="H340" s="6" t="s">
        <v>427</v>
      </c>
      <c r="I340" s="6" t="s">
        <v>2699</v>
      </c>
      <c r="J340" s="6" t="s">
        <v>3263</v>
      </c>
    </row>
    <row r="341" spans="1:10">
      <c r="A341" s="13" t="s">
        <v>3656</v>
      </c>
      <c r="B341" s="6">
        <f t="shared" si="5"/>
        <v>340</v>
      </c>
      <c r="C341" s="26">
        <v>4</v>
      </c>
      <c r="D341" s="6" t="s">
        <v>3528</v>
      </c>
      <c r="E341" s="10" t="s">
        <v>3581</v>
      </c>
      <c r="F341" s="34" t="s">
        <v>3641</v>
      </c>
      <c r="G341" s="6" t="s">
        <v>2264</v>
      </c>
      <c r="H341" s="6" t="str">
        <f>VLOOKUP(G341,Table2!D:F,2,FALSE)</f>
        <v>BG-27</v>
      </c>
      <c r="I341" s="6" t="s">
        <v>3641</v>
      </c>
      <c r="J341" s="6" t="s">
        <v>3641</v>
      </c>
    </row>
    <row r="342" spans="1:10">
      <c r="A342" s="13" t="s">
        <v>4374</v>
      </c>
      <c r="B342" s="6">
        <f t="shared" si="5"/>
        <v>341</v>
      </c>
      <c r="C342" s="26">
        <v>5</v>
      </c>
      <c r="D342" s="6" t="s">
        <v>3640</v>
      </c>
      <c r="E342" s="11" t="s">
        <v>4376</v>
      </c>
      <c r="F342" s="6" t="s">
        <v>4369</v>
      </c>
      <c r="G342" s="6" t="str">
        <f>VLOOKUP("BT-"&amp;MID(A342,5,LEN(A342)-4),Table2!A:F,4,FALSE)</f>
        <v>Invoice line allowance amount</v>
      </c>
      <c r="H342" s="6" t="str">
        <f>VLOOKUP("BT-"&amp;MID(A342,5,LEN(A342)-4),Table2!A:F,5,FALSE)</f>
        <v>BT-136</v>
      </c>
    </row>
    <row r="343" spans="1:10" ht="17" customHeight="1">
      <c r="A343" s="14" t="s">
        <v>3702</v>
      </c>
      <c r="B343" s="6">
        <f t="shared" si="5"/>
        <v>342</v>
      </c>
      <c r="C343" s="26">
        <v>5</v>
      </c>
      <c r="D343" s="6" t="s">
        <v>3528</v>
      </c>
      <c r="E343" s="11" t="s">
        <v>3582</v>
      </c>
      <c r="F343" s="6" t="s">
        <v>3598</v>
      </c>
      <c r="G343" s="6" t="s">
        <v>2268</v>
      </c>
      <c r="H343" s="6" t="str">
        <f>VLOOKUP(G343,Table2!D:F,2,FALSE)</f>
        <v>BT-137</v>
      </c>
      <c r="I343" s="6" t="s">
        <v>3641</v>
      </c>
      <c r="J343" s="6" t="s">
        <v>3641</v>
      </c>
    </row>
    <row r="344" spans="1:10">
      <c r="A344" s="14" t="s">
        <v>3703</v>
      </c>
      <c r="B344" s="6">
        <f t="shared" si="5"/>
        <v>343</v>
      </c>
      <c r="C344" s="26">
        <v>5</v>
      </c>
      <c r="D344" s="6" t="s">
        <v>3528</v>
      </c>
      <c r="E344" s="11" t="s">
        <v>3583</v>
      </c>
      <c r="F344" s="6" t="s">
        <v>3599</v>
      </c>
      <c r="G344" s="6" t="s">
        <v>2270</v>
      </c>
      <c r="H344" s="6" t="str">
        <f>VLOOKUP(G344,Table2!D:F,2,FALSE)</f>
        <v>BT-138</v>
      </c>
      <c r="I344" s="6" t="s">
        <v>3641</v>
      </c>
      <c r="J344" s="6" t="s">
        <v>3641</v>
      </c>
    </row>
    <row r="345" spans="1:10">
      <c r="A345" s="14" t="s">
        <v>3704</v>
      </c>
      <c r="B345" s="6">
        <f t="shared" si="5"/>
        <v>344</v>
      </c>
      <c r="C345" s="26">
        <v>5</v>
      </c>
      <c r="D345" s="6" t="s">
        <v>3528</v>
      </c>
      <c r="E345" s="11" t="s">
        <v>3584</v>
      </c>
      <c r="F345" s="6" t="s">
        <v>3597</v>
      </c>
      <c r="G345" s="6" t="s">
        <v>2272</v>
      </c>
      <c r="H345" s="6" t="str">
        <f>VLOOKUP(G345,Table2!D:F,2,FALSE)</f>
        <v>BT-139</v>
      </c>
      <c r="I345" s="6" t="s">
        <v>3641</v>
      </c>
      <c r="J345" s="6" t="s">
        <v>3641</v>
      </c>
    </row>
    <row r="346" spans="1:10">
      <c r="A346" s="14" t="s">
        <v>3705</v>
      </c>
      <c r="B346" s="6">
        <f t="shared" si="5"/>
        <v>345</v>
      </c>
      <c r="C346" s="26">
        <v>5</v>
      </c>
      <c r="D346" s="6" t="s">
        <v>3528</v>
      </c>
      <c r="E346" s="11" t="s">
        <v>3585</v>
      </c>
      <c r="F346" s="6" t="s">
        <v>3595</v>
      </c>
      <c r="G346" s="6" t="s">
        <v>2274</v>
      </c>
      <c r="H346" s="6" t="str">
        <f>VLOOKUP(G346,Table2!D:F,2,FALSE)</f>
        <v>BT-140</v>
      </c>
      <c r="I346" s="6" t="s">
        <v>3641</v>
      </c>
      <c r="J346" s="6" t="s">
        <v>3641</v>
      </c>
    </row>
    <row r="347" spans="1:10">
      <c r="A347" s="13" t="s">
        <v>3657</v>
      </c>
      <c r="B347" s="6">
        <f t="shared" si="5"/>
        <v>346</v>
      </c>
      <c r="C347" s="26">
        <v>4</v>
      </c>
      <c r="D347" s="6" t="s">
        <v>3528</v>
      </c>
      <c r="E347" s="10" t="s">
        <v>3586</v>
      </c>
      <c r="F347" s="34" t="s">
        <v>3641</v>
      </c>
      <c r="G347" s="6" t="s">
        <v>2276</v>
      </c>
      <c r="H347" s="6" t="str">
        <f>VLOOKUP(G347,Table2!D:F,2,FALSE)</f>
        <v>BG-28</v>
      </c>
      <c r="I347" s="6" t="s">
        <v>3641</v>
      </c>
      <c r="J347" s="6" t="s">
        <v>3641</v>
      </c>
    </row>
    <row r="348" spans="1:10">
      <c r="A348" s="13" t="s">
        <v>4375</v>
      </c>
      <c r="B348" s="6">
        <f t="shared" si="5"/>
        <v>347</v>
      </c>
      <c r="C348" s="26">
        <v>5</v>
      </c>
      <c r="D348" s="6" t="s">
        <v>3640</v>
      </c>
      <c r="E348" s="11" t="s">
        <v>4377</v>
      </c>
      <c r="F348" s="6" t="s">
        <v>4369</v>
      </c>
      <c r="G348" s="6" t="str">
        <f>VLOOKUP("BT-"&amp;MID(A348,5,LEN(A348)-4),Table2!A:F,4,FALSE)</f>
        <v>Invoice line charge amount</v>
      </c>
      <c r="H348" s="6" t="str">
        <f>VLOOKUP("BT-"&amp;MID(A348,5,LEN(A348)-4),Table2!A:F,5,FALSE)</f>
        <v>BT-141</v>
      </c>
    </row>
    <row r="349" spans="1:10">
      <c r="A349" s="14" t="s">
        <v>3706</v>
      </c>
      <c r="B349" s="6">
        <f t="shared" si="5"/>
        <v>348</v>
      </c>
      <c r="C349" s="26">
        <v>5</v>
      </c>
      <c r="D349" s="6" t="s">
        <v>3528</v>
      </c>
      <c r="E349" s="11" t="s">
        <v>3587</v>
      </c>
      <c r="F349" s="6" t="s">
        <v>3598</v>
      </c>
      <c r="G349" s="6" t="s">
        <v>2280</v>
      </c>
      <c r="H349" s="6" t="str">
        <f>VLOOKUP(G349,Table2!D:F,2,FALSE)</f>
        <v>BT-142</v>
      </c>
      <c r="I349" s="6" t="s">
        <v>3641</v>
      </c>
      <c r="J349" s="6" t="s">
        <v>3641</v>
      </c>
    </row>
    <row r="350" spans="1:10">
      <c r="A350" s="14" t="s">
        <v>3707</v>
      </c>
      <c r="B350" s="6">
        <f t="shared" si="5"/>
        <v>349</v>
      </c>
      <c r="C350" s="26">
        <v>5</v>
      </c>
      <c r="D350" s="6" t="s">
        <v>3528</v>
      </c>
      <c r="E350" s="11" t="s">
        <v>3588</v>
      </c>
      <c r="F350" s="6" t="s">
        <v>3599</v>
      </c>
      <c r="G350" s="6" t="s">
        <v>2282</v>
      </c>
      <c r="H350" s="6" t="str">
        <f>VLOOKUP(G350,Table2!D:F,2,FALSE)</f>
        <v>BT-143</v>
      </c>
      <c r="I350" s="6" t="s">
        <v>3641</v>
      </c>
      <c r="J350" s="6" t="s">
        <v>3641</v>
      </c>
    </row>
    <row r="351" spans="1:10">
      <c r="A351" s="14" t="s">
        <v>3708</v>
      </c>
      <c r="B351" s="6">
        <f t="shared" si="5"/>
        <v>350</v>
      </c>
      <c r="C351" s="26">
        <v>5</v>
      </c>
      <c r="D351" s="6" t="s">
        <v>3528</v>
      </c>
      <c r="E351" s="11" t="s">
        <v>3589</v>
      </c>
      <c r="F351" s="6" t="s">
        <v>3597</v>
      </c>
      <c r="G351" s="6" t="s">
        <v>2284</v>
      </c>
      <c r="H351" s="6" t="str">
        <f>VLOOKUP(G351,Table2!D:F,2,FALSE)</f>
        <v>BT-144</v>
      </c>
      <c r="I351" s="6" t="s">
        <v>3641</v>
      </c>
      <c r="J351" s="6" t="s">
        <v>3641</v>
      </c>
    </row>
    <row r="352" spans="1:10">
      <c r="A352" s="14" t="s">
        <v>3709</v>
      </c>
      <c r="B352" s="6">
        <f t="shared" si="5"/>
        <v>351</v>
      </c>
      <c r="C352" s="26">
        <v>5</v>
      </c>
      <c r="D352" s="6" t="s">
        <v>3528</v>
      </c>
      <c r="E352" s="11" t="s">
        <v>3590</v>
      </c>
      <c r="F352" s="6" t="s">
        <v>3595</v>
      </c>
      <c r="G352" s="6" t="s">
        <v>2286</v>
      </c>
      <c r="H352" s="6" t="str">
        <f>VLOOKUP(G352,Table2!D:F,2,FALSE)</f>
        <v>BT-145</v>
      </c>
      <c r="I352" s="6" t="s">
        <v>3641</v>
      </c>
      <c r="J352" s="6" t="s">
        <v>3641</v>
      </c>
    </row>
    <row r="353" spans="1:10">
      <c r="A353" s="14" t="s">
        <v>3710</v>
      </c>
      <c r="B353" s="6">
        <f t="shared" si="5"/>
        <v>352</v>
      </c>
      <c r="C353" s="26">
        <v>5</v>
      </c>
      <c r="D353" s="6" t="s">
        <v>3528</v>
      </c>
      <c r="E353" s="11" t="s">
        <v>3591</v>
      </c>
      <c r="F353" s="6" t="s">
        <v>3597</v>
      </c>
      <c r="G353" s="6" t="s">
        <v>2312</v>
      </c>
      <c r="H353" s="6" t="str">
        <f>VLOOKUP(G353,Table2!D:F,2,FALSE)</f>
        <v>BT-154</v>
      </c>
      <c r="I353" s="6" t="s">
        <v>3641</v>
      </c>
      <c r="J353" s="6" t="s">
        <v>3641</v>
      </c>
    </row>
    <row r="354" spans="1:10">
      <c r="A354" s="6" t="s">
        <v>1324</v>
      </c>
      <c r="B354" s="6">
        <f t="shared" si="5"/>
        <v>353</v>
      </c>
      <c r="C354" s="26">
        <v>4</v>
      </c>
      <c r="D354" s="6" t="s">
        <v>16</v>
      </c>
      <c r="E354" s="10" t="s">
        <v>428</v>
      </c>
      <c r="F354" s="6" t="s">
        <v>953</v>
      </c>
      <c r="G354" s="6" t="s">
        <v>1719</v>
      </c>
      <c r="H354" s="6" t="s">
        <v>313</v>
      </c>
      <c r="I354" s="6" t="s">
        <v>2700</v>
      </c>
      <c r="J354" s="6" t="s">
        <v>3264</v>
      </c>
    </row>
    <row r="355" spans="1:10">
      <c r="A355" s="6" t="s">
        <v>822</v>
      </c>
      <c r="B355" s="6">
        <f t="shared" si="5"/>
        <v>354</v>
      </c>
      <c r="C355" s="26">
        <v>4</v>
      </c>
      <c r="D355" s="6" t="s">
        <v>35</v>
      </c>
      <c r="E355" s="10" t="s">
        <v>430</v>
      </c>
      <c r="F355" s="34" t="s">
        <v>3457</v>
      </c>
      <c r="G355" s="6" t="s">
        <v>1720</v>
      </c>
      <c r="H355" s="6" t="s">
        <v>431</v>
      </c>
      <c r="I355" s="6" t="s">
        <v>2701</v>
      </c>
      <c r="J355" s="6" t="s">
        <v>3265</v>
      </c>
    </row>
    <row r="356" spans="1:10">
      <c r="A356" s="6" t="s">
        <v>1325</v>
      </c>
      <c r="B356" s="6">
        <f t="shared" si="5"/>
        <v>355</v>
      </c>
      <c r="C356" s="26">
        <v>5</v>
      </c>
      <c r="D356" s="6" t="s">
        <v>35</v>
      </c>
      <c r="E356" s="11" t="s">
        <v>432</v>
      </c>
      <c r="F356" s="6" t="s">
        <v>1090</v>
      </c>
      <c r="G356" s="6" t="s">
        <v>2702</v>
      </c>
      <c r="H356" s="6" t="s">
        <v>433</v>
      </c>
      <c r="I356" s="6" t="s">
        <v>2703</v>
      </c>
      <c r="J356" s="6" t="s">
        <v>3266</v>
      </c>
    </row>
    <row r="357" spans="1:10">
      <c r="A357" s="6" t="s">
        <v>1326</v>
      </c>
      <c r="B357" s="6">
        <f t="shared" si="5"/>
        <v>356</v>
      </c>
      <c r="C357" s="26">
        <v>5</v>
      </c>
      <c r="D357" s="6" t="s">
        <v>35</v>
      </c>
      <c r="E357" s="11" t="s">
        <v>434</v>
      </c>
      <c r="F357" s="6" t="s">
        <v>857</v>
      </c>
      <c r="G357" s="6" t="s">
        <v>2704</v>
      </c>
      <c r="H357" s="6" t="s">
        <v>435</v>
      </c>
      <c r="I357" s="6" t="s">
        <v>2705</v>
      </c>
      <c r="J357" s="6" t="s">
        <v>3267</v>
      </c>
    </row>
    <row r="358" spans="1:10">
      <c r="A358" s="6" t="s">
        <v>1327</v>
      </c>
      <c r="B358" s="6">
        <f t="shared" si="5"/>
        <v>357</v>
      </c>
      <c r="C358" s="26">
        <v>5</v>
      </c>
      <c r="D358" s="6" t="s">
        <v>35</v>
      </c>
      <c r="E358" s="11" t="s">
        <v>436</v>
      </c>
      <c r="F358" s="6" t="s">
        <v>1088</v>
      </c>
      <c r="G358" s="6" t="s">
        <v>2706</v>
      </c>
      <c r="H358" s="6" t="s">
        <v>437</v>
      </c>
      <c r="I358" s="6" t="s">
        <v>2707</v>
      </c>
      <c r="J358" s="6" t="s">
        <v>3268</v>
      </c>
    </row>
    <row r="359" spans="1:10">
      <c r="A359" s="6" t="s">
        <v>1328</v>
      </c>
      <c r="B359" s="6">
        <f t="shared" si="5"/>
        <v>358</v>
      </c>
      <c r="C359" s="26">
        <v>5</v>
      </c>
      <c r="D359" s="6" t="s">
        <v>35</v>
      </c>
      <c r="E359" s="11" t="s">
        <v>438</v>
      </c>
      <c r="F359" s="6" t="s">
        <v>1089</v>
      </c>
      <c r="G359" s="6" t="s">
        <v>2708</v>
      </c>
      <c r="H359" s="6" t="s">
        <v>439</v>
      </c>
      <c r="I359" s="6" t="s">
        <v>2709</v>
      </c>
      <c r="J359" s="6" t="s">
        <v>3078</v>
      </c>
    </row>
    <row r="360" spans="1:10">
      <c r="A360" s="6" t="s">
        <v>1329</v>
      </c>
      <c r="B360" s="6">
        <f t="shared" si="5"/>
        <v>359</v>
      </c>
      <c r="C360" s="26">
        <v>5</v>
      </c>
      <c r="D360" s="6" t="s">
        <v>35</v>
      </c>
      <c r="E360" s="11" t="s">
        <v>440</v>
      </c>
      <c r="F360" s="6" t="s">
        <v>1092</v>
      </c>
      <c r="G360" s="6" t="s">
        <v>2710</v>
      </c>
      <c r="H360" s="6" t="s">
        <v>441</v>
      </c>
      <c r="I360" s="6" t="s">
        <v>2711</v>
      </c>
      <c r="J360" s="6" t="s">
        <v>3269</v>
      </c>
    </row>
    <row r="361" spans="1:10">
      <c r="A361" s="6" t="s">
        <v>1330</v>
      </c>
      <c r="B361" s="6">
        <f t="shared" si="5"/>
        <v>360</v>
      </c>
      <c r="C361" s="26">
        <v>5</v>
      </c>
      <c r="D361" s="6" t="s">
        <v>35</v>
      </c>
      <c r="E361" s="11" t="s">
        <v>442</v>
      </c>
      <c r="F361" s="6" t="s">
        <v>1093</v>
      </c>
      <c r="G361" s="6" t="s">
        <v>2712</v>
      </c>
      <c r="H361" s="6" t="s">
        <v>443</v>
      </c>
      <c r="I361" s="6" t="s">
        <v>2713</v>
      </c>
      <c r="J361" s="6" t="s">
        <v>3270</v>
      </c>
    </row>
    <row r="362" spans="1:10">
      <c r="A362" s="6" t="s">
        <v>1331</v>
      </c>
      <c r="B362" s="6">
        <f t="shared" si="5"/>
        <v>361</v>
      </c>
      <c r="C362" s="26">
        <v>5</v>
      </c>
      <c r="D362" s="6" t="s">
        <v>35</v>
      </c>
      <c r="E362" s="11" t="s">
        <v>444</v>
      </c>
      <c r="F362" s="6" t="s">
        <v>857</v>
      </c>
      <c r="G362" s="6" t="s">
        <v>2714</v>
      </c>
      <c r="H362" s="6" t="s">
        <v>445</v>
      </c>
      <c r="I362" s="6" t="s">
        <v>2715</v>
      </c>
      <c r="J362" s="6" t="s">
        <v>3271</v>
      </c>
    </row>
    <row r="363" spans="1:10">
      <c r="A363" s="6" t="s">
        <v>1332</v>
      </c>
      <c r="B363" s="6">
        <f t="shared" si="5"/>
        <v>362</v>
      </c>
      <c r="C363" s="26">
        <v>5</v>
      </c>
      <c r="D363" s="6" t="s">
        <v>35</v>
      </c>
      <c r="E363" s="11" t="s">
        <v>446</v>
      </c>
      <c r="F363" s="6" t="s">
        <v>1088</v>
      </c>
      <c r="G363" s="6" t="s">
        <v>2716</v>
      </c>
      <c r="H363" s="6" t="s">
        <v>447</v>
      </c>
      <c r="I363" s="6" t="s">
        <v>2717</v>
      </c>
      <c r="J363" s="6" t="s">
        <v>3272</v>
      </c>
    </row>
    <row r="364" spans="1:10">
      <c r="A364" s="6" t="s">
        <v>1333</v>
      </c>
      <c r="B364" s="6">
        <f t="shared" si="5"/>
        <v>363</v>
      </c>
      <c r="C364" s="26">
        <v>5</v>
      </c>
      <c r="D364" s="6" t="s">
        <v>35</v>
      </c>
      <c r="E364" s="11" t="s">
        <v>448</v>
      </c>
      <c r="F364" s="6" t="s">
        <v>1089</v>
      </c>
      <c r="G364" s="6" t="s">
        <v>2718</v>
      </c>
      <c r="H364" s="6" t="s">
        <v>449</v>
      </c>
      <c r="I364" s="6" t="s">
        <v>2719</v>
      </c>
      <c r="J364" s="6" t="s">
        <v>3432</v>
      </c>
    </row>
    <row r="365" spans="1:10">
      <c r="A365" s="6" t="s">
        <v>1334</v>
      </c>
      <c r="B365" s="6">
        <f t="shared" si="5"/>
        <v>364</v>
      </c>
      <c r="C365" s="26">
        <v>5</v>
      </c>
      <c r="D365" s="6" t="s">
        <v>35</v>
      </c>
      <c r="E365" s="11" t="s">
        <v>450</v>
      </c>
      <c r="F365" s="6" t="s">
        <v>1092</v>
      </c>
      <c r="G365" s="6" t="s">
        <v>2720</v>
      </c>
      <c r="H365" s="6" t="s">
        <v>451</v>
      </c>
      <c r="I365" s="6" t="s">
        <v>2721</v>
      </c>
      <c r="J365" s="6" t="s">
        <v>3273</v>
      </c>
    </row>
    <row r="366" spans="1:10">
      <c r="A366" s="6" t="s">
        <v>1335</v>
      </c>
      <c r="B366" s="6">
        <f t="shared" si="5"/>
        <v>365</v>
      </c>
      <c r="C366" s="26">
        <v>5</v>
      </c>
      <c r="D366" s="6" t="s">
        <v>35</v>
      </c>
      <c r="E366" s="11" t="s">
        <v>452</v>
      </c>
      <c r="F366" s="6" t="s">
        <v>1093</v>
      </c>
      <c r="G366" s="6" t="s">
        <v>2722</v>
      </c>
      <c r="H366" s="6" t="s">
        <v>453</v>
      </c>
      <c r="I366" s="6" t="s">
        <v>2723</v>
      </c>
      <c r="J366" s="6" t="s">
        <v>3274</v>
      </c>
    </row>
    <row r="367" spans="1:10">
      <c r="A367" s="6" t="s">
        <v>1336</v>
      </c>
      <c r="B367" s="6">
        <f t="shared" si="5"/>
        <v>366</v>
      </c>
      <c r="C367" s="26">
        <v>5</v>
      </c>
      <c r="D367" s="6" t="s">
        <v>35</v>
      </c>
      <c r="E367" s="11" t="s">
        <v>454</v>
      </c>
      <c r="F367" s="6" t="s">
        <v>1089</v>
      </c>
      <c r="G367" s="6" t="s">
        <v>1732</v>
      </c>
      <c r="H367" s="6" t="s">
        <v>455</v>
      </c>
      <c r="I367" s="6" t="s">
        <v>2724</v>
      </c>
      <c r="J367" s="6" t="s">
        <v>3433</v>
      </c>
    </row>
    <row r="368" spans="1:10">
      <c r="A368" s="6" t="s">
        <v>1337</v>
      </c>
      <c r="B368" s="6">
        <f t="shared" si="5"/>
        <v>367</v>
      </c>
      <c r="C368" s="26">
        <v>5</v>
      </c>
      <c r="D368" s="6" t="s">
        <v>35</v>
      </c>
      <c r="E368" s="11" t="s">
        <v>456</v>
      </c>
      <c r="F368" s="6" t="s">
        <v>1092</v>
      </c>
      <c r="G368" s="6" t="s">
        <v>2725</v>
      </c>
      <c r="H368" s="6" t="s">
        <v>457</v>
      </c>
      <c r="I368" s="6" t="s">
        <v>2726</v>
      </c>
      <c r="J368" s="6" t="s">
        <v>3275</v>
      </c>
    </row>
    <row r="369" spans="1:10">
      <c r="A369" s="6" t="s">
        <v>1338</v>
      </c>
      <c r="B369" s="6">
        <f t="shared" si="5"/>
        <v>368</v>
      </c>
      <c r="C369" s="26">
        <v>5</v>
      </c>
      <c r="D369" s="6" t="s">
        <v>35</v>
      </c>
      <c r="E369" s="11" t="s">
        <v>458</v>
      </c>
      <c r="F369" s="6" t="s">
        <v>1093</v>
      </c>
      <c r="G369" s="6" t="s">
        <v>2727</v>
      </c>
      <c r="H369" s="6" t="s">
        <v>459</v>
      </c>
      <c r="I369" s="6" t="s">
        <v>2728</v>
      </c>
      <c r="J369" s="6" t="s">
        <v>3276</v>
      </c>
    </row>
    <row r="370" spans="1:10">
      <c r="A370" s="6" t="s">
        <v>1339</v>
      </c>
      <c r="B370" s="6">
        <f t="shared" si="5"/>
        <v>369</v>
      </c>
      <c r="C370" s="26">
        <v>5</v>
      </c>
      <c r="D370" s="6" t="s">
        <v>35</v>
      </c>
      <c r="E370" s="11" t="s">
        <v>460</v>
      </c>
      <c r="F370" s="6" t="s">
        <v>3639</v>
      </c>
      <c r="G370" s="6" t="s">
        <v>1735</v>
      </c>
      <c r="H370" s="6" t="s">
        <v>461</v>
      </c>
      <c r="I370" s="6" t="s">
        <v>2729</v>
      </c>
      <c r="J370" s="6" t="s">
        <v>3277</v>
      </c>
    </row>
    <row r="371" spans="1:10">
      <c r="A371" s="6" t="s">
        <v>1381</v>
      </c>
      <c r="B371" s="6">
        <f t="shared" si="5"/>
        <v>370</v>
      </c>
      <c r="C371" s="26">
        <v>4</v>
      </c>
      <c r="D371" s="6" t="s">
        <v>0</v>
      </c>
      <c r="E371" s="10" t="s">
        <v>559</v>
      </c>
      <c r="F371" s="6" t="s">
        <v>869</v>
      </c>
      <c r="G371" s="6" t="s">
        <v>1783</v>
      </c>
      <c r="H371" s="6" t="s">
        <v>2798</v>
      </c>
      <c r="I371" s="6" t="s">
        <v>2799</v>
      </c>
      <c r="J371" s="6" t="s">
        <v>3311</v>
      </c>
    </row>
    <row r="372" spans="1:10">
      <c r="A372" s="6" t="s">
        <v>1382</v>
      </c>
      <c r="B372" s="6">
        <f t="shared" si="5"/>
        <v>371</v>
      </c>
      <c r="C372" s="26">
        <v>4</v>
      </c>
      <c r="D372" s="6" t="s">
        <v>0</v>
      </c>
      <c r="E372" s="10" t="s">
        <v>561</v>
      </c>
      <c r="F372" s="6" t="s">
        <v>934</v>
      </c>
      <c r="G372" s="6" t="s">
        <v>1784</v>
      </c>
      <c r="H372" s="6" t="s">
        <v>562</v>
      </c>
      <c r="I372" s="6" t="s">
        <v>2800</v>
      </c>
      <c r="J372" s="6" t="s">
        <v>3312</v>
      </c>
    </row>
    <row r="373" spans="1:10">
      <c r="A373" s="6" t="s">
        <v>1383</v>
      </c>
      <c r="B373" s="6">
        <f t="shared" si="5"/>
        <v>372</v>
      </c>
      <c r="C373" s="26">
        <v>4</v>
      </c>
      <c r="D373" s="6" t="s">
        <v>0</v>
      </c>
      <c r="E373" s="10" t="s">
        <v>563</v>
      </c>
      <c r="F373" s="6" t="s">
        <v>867</v>
      </c>
      <c r="G373" s="6" t="s">
        <v>1785</v>
      </c>
      <c r="H373" s="6" t="s">
        <v>564</v>
      </c>
      <c r="I373" s="6" t="s">
        <v>2801</v>
      </c>
      <c r="J373" s="6" t="s">
        <v>3445</v>
      </c>
    </row>
    <row r="374" spans="1:10">
      <c r="A374" s="6" t="s">
        <v>1384</v>
      </c>
      <c r="B374" s="6">
        <f t="shared" si="5"/>
        <v>373</v>
      </c>
      <c r="C374" s="26">
        <v>4</v>
      </c>
      <c r="D374" s="6" t="s">
        <v>0</v>
      </c>
      <c r="E374" s="10" t="s">
        <v>4388</v>
      </c>
      <c r="F374" s="6" t="s">
        <v>866</v>
      </c>
      <c r="G374" s="6" t="s">
        <v>1786</v>
      </c>
      <c r="H374" s="6" t="s">
        <v>566</v>
      </c>
      <c r="I374" s="6" t="s">
        <v>2802</v>
      </c>
      <c r="J374" s="6" t="s">
        <v>3313</v>
      </c>
    </row>
    <row r="375" spans="1:10">
      <c r="A375" s="6" t="s">
        <v>1385</v>
      </c>
      <c r="B375" s="6">
        <f t="shared" si="5"/>
        <v>374</v>
      </c>
      <c r="C375" s="26">
        <v>4</v>
      </c>
      <c r="D375" s="6" t="s">
        <v>0</v>
      </c>
      <c r="E375" s="10" t="s">
        <v>567</v>
      </c>
      <c r="F375" s="6" t="s">
        <v>864</v>
      </c>
      <c r="G375" s="6" t="s">
        <v>2803</v>
      </c>
      <c r="H375" s="6" t="s">
        <v>568</v>
      </c>
      <c r="I375" s="6" t="s">
        <v>2804</v>
      </c>
      <c r="J375" s="6" t="s">
        <v>3314</v>
      </c>
    </row>
    <row r="376" spans="1:10">
      <c r="A376" s="6" t="s">
        <v>1386</v>
      </c>
      <c r="B376" s="6">
        <f t="shared" si="5"/>
        <v>375</v>
      </c>
      <c r="C376" s="26">
        <v>4</v>
      </c>
      <c r="D376" s="6" t="s">
        <v>0</v>
      </c>
      <c r="E376" s="10" t="s">
        <v>569</v>
      </c>
      <c r="F376" s="6" t="s">
        <v>868</v>
      </c>
      <c r="G376" s="6" t="s">
        <v>1788</v>
      </c>
      <c r="H376" s="6" t="s">
        <v>570</v>
      </c>
      <c r="I376" s="6" t="s">
        <v>2805</v>
      </c>
      <c r="J376" s="6" t="s">
        <v>3315</v>
      </c>
    </row>
    <row r="377" spans="1:10">
      <c r="A377" s="6" t="s">
        <v>1387</v>
      </c>
      <c r="B377" s="6">
        <f t="shared" si="5"/>
        <v>376</v>
      </c>
      <c r="C377" s="26">
        <v>4</v>
      </c>
      <c r="D377" s="6" t="s">
        <v>0</v>
      </c>
      <c r="E377" s="10" t="s">
        <v>571</v>
      </c>
      <c r="F377" s="6" t="s">
        <v>865</v>
      </c>
      <c r="G377" s="6" t="s">
        <v>1789</v>
      </c>
      <c r="H377" s="6" t="s">
        <v>572</v>
      </c>
      <c r="I377" s="6" t="s">
        <v>2806</v>
      </c>
      <c r="J377" s="6" t="s">
        <v>3316</v>
      </c>
    </row>
    <row r="378" spans="1:10">
      <c r="A378" s="6" t="s">
        <v>1388</v>
      </c>
      <c r="B378" s="6">
        <f t="shared" si="5"/>
        <v>377</v>
      </c>
      <c r="C378" s="26">
        <v>4</v>
      </c>
      <c r="D378" s="6" t="s">
        <v>16</v>
      </c>
      <c r="E378" s="10" t="s">
        <v>573</v>
      </c>
      <c r="F378" s="6" t="s">
        <v>978</v>
      </c>
      <c r="G378" s="6" t="s">
        <v>2807</v>
      </c>
      <c r="H378" s="6" t="s">
        <v>574</v>
      </c>
      <c r="I378" s="6" t="s">
        <v>2808</v>
      </c>
      <c r="J378" s="6" t="s">
        <v>3317</v>
      </c>
    </row>
    <row r="379" spans="1:10">
      <c r="A379" s="6" t="s">
        <v>1389</v>
      </c>
      <c r="B379" s="6">
        <f t="shared" si="5"/>
        <v>378</v>
      </c>
      <c r="C379" s="26">
        <v>4</v>
      </c>
      <c r="D379" s="6" t="s">
        <v>16</v>
      </c>
      <c r="E379" s="10" t="s">
        <v>575</v>
      </c>
      <c r="F379" s="6" t="s">
        <v>976</v>
      </c>
      <c r="G379" s="6" t="s">
        <v>2809</v>
      </c>
      <c r="H379" s="6" t="s">
        <v>576</v>
      </c>
      <c r="I379" s="6" t="s">
        <v>2810</v>
      </c>
      <c r="J379" s="6" t="s">
        <v>3318</v>
      </c>
    </row>
    <row r="380" spans="1:10">
      <c r="A380" s="6" t="s">
        <v>1390</v>
      </c>
      <c r="B380" s="6">
        <f t="shared" si="5"/>
        <v>379</v>
      </c>
      <c r="C380" s="26">
        <v>4</v>
      </c>
      <c r="D380" s="6" t="s">
        <v>16</v>
      </c>
      <c r="E380" s="10" t="s">
        <v>577</v>
      </c>
      <c r="F380" s="6" t="s">
        <v>977</v>
      </c>
      <c r="G380" s="6" t="s">
        <v>1792</v>
      </c>
      <c r="H380" s="6" t="s">
        <v>578</v>
      </c>
      <c r="I380" s="6" t="s">
        <v>2811</v>
      </c>
      <c r="J380" s="6" t="s">
        <v>3319</v>
      </c>
    </row>
    <row r="381" spans="1:10">
      <c r="A381" s="6" t="s">
        <v>1391</v>
      </c>
      <c r="B381" s="6">
        <f t="shared" si="5"/>
        <v>380</v>
      </c>
      <c r="C381" s="26">
        <v>4</v>
      </c>
      <c r="D381" s="6" t="s">
        <v>16</v>
      </c>
      <c r="E381" s="10" t="s">
        <v>579</v>
      </c>
      <c r="F381" s="6" t="s">
        <v>1023</v>
      </c>
      <c r="G381" s="6" t="s">
        <v>1793</v>
      </c>
      <c r="H381" s="6" t="s">
        <v>580</v>
      </c>
      <c r="I381" s="6" t="s">
        <v>2812</v>
      </c>
      <c r="J381" s="6" t="s">
        <v>3320</v>
      </c>
    </row>
    <row r="382" spans="1:10">
      <c r="A382" s="6" t="s">
        <v>1392</v>
      </c>
      <c r="B382" s="6">
        <f t="shared" si="5"/>
        <v>381</v>
      </c>
      <c r="C382" s="26">
        <v>4</v>
      </c>
      <c r="D382" s="6" t="s">
        <v>0</v>
      </c>
      <c r="E382" s="10" t="s">
        <v>581</v>
      </c>
      <c r="F382" s="6" t="s">
        <v>903</v>
      </c>
      <c r="G382" s="6" t="s">
        <v>1794</v>
      </c>
      <c r="H382" s="6" t="s">
        <v>3472</v>
      </c>
      <c r="I382" s="6" t="s">
        <v>2813</v>
      </c>
      <c r="J382" s="6" t="s">
        <v>3321</v>
      </c>
    </row>
    <row r="383" spans="1:10">
      <c r="A383" s="6" t="s">
        <v>1393</v>
      </c>
      <c r="B383" s="6">
        <f t="shared" si="5"/>
        <v>382</v>
      </c>
      <c r="C383" s="26">
        <v>4</v>
      </c>
      <c r="D383" s="6" t="s">
        <v>0</v>
      </c>
      <c r="E383" s="10" t="s">
        <v>582</v>
      </c>
      <c r="F383" s="6" t="s">
        <v>936</v>
      </c>
      <c r="G383" s="6" t="s">
        <v>1795</v>
      </c>
      <c r="H383" s="6" t="s">
        <v>583</v>
      </c>
      <c r="I383" s="6" t="s">
        <v>2814</v>
      </c>
      <c r="J383" s="6" t="s">
        <v>3322</v>
      </c>
    </row>
    <row r="384" spans="1:10">
      <c r="A384" s="6" t="s">
        <v>833</v>
      </c>
      <c r="B384" s="6">
        <f t="shared" si="5"/>
        <v>383</v>
      </c>
      <c r="C384" s="26">
        <v>4</v>
      </c>
      <c r="D384" s="6" t="s">
        <v>0</v>
      </c>
      <c r="E384" s="10" t="s">
        <v>584</v>
      </c>
      <c r="F384" s="34" t="s">
        <v>3457</v>
      </c>
      <c r="G384" s="6" t="s">
        <v>2815</v>
      </c>
      <c r="H384" s="6" t="s">
        <v>585</v>
      </c>
      <c r="I384" s="6" t="s">
        <v>2816</v>
      </c>
      <c r="J384" s="6" t="s">
        <v>2817</v>
      </c>
    </row>
    <row r="385" spans="1:10">
      <c r="A385" s="6" t="s">
        <v>1394</v>
      </c>
      <c r="B385" s="6">
        <f t="shared" si="5"/>
        <v>384</v>
      </c>
      <c r="C385" s="26">
        <v>5</v>
      </c>
      <c r="D385" s="6" t="s">
        <v>0</v>
      </c>
      <c r="E385" s="11" t="s">
        <v>586</v>
      </c>
      <c r="F385" s="6" t="s">
        <v>921</v>
      </c>
      <c r="G385" s="6" t="s">
        <v>2818</v>
      </c>
      <c r="H385" s="6" t="s">
        <v>587</v>
      </c>
      <c r="I385" s="6" t="s">
        <v>2819</v>
      </c>
      <c r="J385" s="6" t="s">
        <v>3323</v>
      </c>
    </row>
    <row r="386" spans="1:10">
      <c r="A386" s="6" t="s">
        <v>1395</v>
      </c>
      <c r="B386" s="6">
        <f t="shared" si="5"/>
        <v>385</v>
      </c>
      <c r="C386" s="26">
        <v>5</v>
      </c>
      <c r="D386" s="6" t="s">
        <v>0</v>
      </c>
      <c r="E386" s="11" t="s">
        <v>588</v>
      </c>
      <c r="F386" s="6" t="s">
        <v>922</v>
      </c>
      <c r="G386" s="6" t="s">
        <v>1798</v>
      </c>
      <c r="H386" s="6" t="s">
        <v>589</v>
      </c>
      <c r="I386" s="6" t="s">
        <v>2820</v>
      </c>
      <c r="J386" s="6" t="s">
        <v>3324</v>
      </c>
    </row>
    <row r="387" spans="1:10">
      <c r="A387" s="6" t="s">
        <v>1396</v>
      </c>
      <c r="B387" s="6">
        <f t="shared" ref="B387:B450" si="6">ROW()-1</f>
        <v>386</v>
      </c>
      <c r="C387" s="26">
        <v>5</v>
      </c>
      <c r="D387" s="6" t="s">
        <v>0</v>
      </c>
      <c r="E387" s="11" t="s">
        <v>590</v>
      </c>
      <c r="F387" s="6" t="s">
        <v>923</v>
      </c>
      <c r="G387" s="6" t="s">
        <v>1799</v>
      </c>
      <c r="H387" s="6" t="s">
        <v>591</v>
      </c>
      <c r="I387" s="6" t="s">
        <v>2821</v>
      </c>
      <c r="J387" s="6" t="s">
        <v>3325</v>
      </c>
    </row>
    <row r="388" spans="1:10">
      <c r="A388" s="6" t="s">
        <v>1400</v>
      </c>
      <c r="B388" s="6">
        <f t="shared" si="6"/>
        <v>387</v>
      </c>
      <c r="C388" s="26">
        <v>5</v>
      </c>
      <c r="D388" s="6" t="s">
        <v>38</v>
      </c>
      <c r="E388" s="11" t="s">
        <v>2822</v>
      </c>
      <c r="F388" s="6" t="s">
        <v>1134</v>
      </c>
      <c r="G388" s="6" t="s">
        <v>1800</v>
      </c>
      <c r="H388" s="6" t="s">
        <v>2823</v>
      </c>
      <c r="I388" s="6" t="s">
        <v>2824</v>
      </c>
      <c r="J388" s="6" t="s">
        <v>3326</v>
      </c>
    </row>
    <row r="389" spans="1:10">
      <c r="A389" s="6" t="s">
        <v>1401</v>
      </c>
      <c r="B389" s="6">
        <f t="shared" si="6"/>
        <v>388</v>
      </c>
      <c r="C389" s="26">
        <v>5</v>
      </c>
      <c r="D389" s="6" t="s">
        <v>38</v>
      </c>
      <c r="E389" s="11" t="s">
        <v>2825</v>
      </c>
      <c r="F389" s="6" t="s">
        <v>1115</v>
      </c>
      <c r="G389" s="6" t="s">
        <v>1801</v>
      </c>
      <c r="H389" s="6" t="s">
        <v>3473</v>
      </c>
      <c r="I389" s="6" t="s">
        <v>2826</v>
      </c>
      <c r="J389" s="6" t="s">
        <v>3327</v>
      </c>
    </row>
    <row r="390" spans="1:10">
      <c r="A390" s="6" t="s">
        <v>1402</v>
      </c>
      <c r="B390" s="6">
        <f t="shared" si="6"/>
        <v>389</v>
      </c>
      <c r="C390" s="26">
        <v>5</v>
      </c>
      <c r="D390" s="6" t="s">
        <v>38</v>
      </c>
      <c r="E390" s="11" t="s">
        <v>592</v>
      </c>
      <c r="F390" s="6" t="s">
        <v>1116</v>
      </c>
      <c r="G390" s="6" t="s">
        <v>1802</v>
      </c>
      <c r="H390" s="6" t="s">
        <v>2827</v>
      </c>
      <c r="I390" s="6" t="s">
        <v>2828</v>
      </c>
      <c r="J390" s="6" t="s">
        <v>3328</v>
      </c>
    </row>
    <row r="391" spans="1:10">
      <c r="A391" s="6" t="s">
        <v>846</v>
      </c>
      <c r="B391" s="6">
        <f t="shared" si="6"/>
        <v>390</v>
      </c>
      <c r="C391" s="26">
        <v>5</v>
      </c>
      <c r="D391" s="6" t="s">
        <v>38</v>
      </c>
      <c r="E391" s="11" t="s">
        <v>593</v>
      </c>
      <c r="F391" s="34" t="s">
        <v>3457</v>
      </c>
      <c r="G391" s="6" t="s">
        <v>1804</v>
      </c>
      <c r="H391" s="6" t="s">
        <v>2829</v>
      </c>
      <c r="I391" s="6" t="s">
        <v>2830</v>
      </c>
      <c r="J391" s="6" t="s">
        <v>3329</v>
      </c>
    </row>
    <row r="392" spans="1:10">
      <c r="A392" s="6" t="s">
        <v>1403</v>
      </c>
      <c r="B392" s="6">
        <f t="shared" si="6"/>
        <v>391</v>
      </c>
      <c r="C392" s="26">
        <v>6</v>
      </c>
      <c r="D392" s="6" t="s">
        <v>38</v>
      </c>
      <c r="E392" s="12" t="s">
        <v>2832</v>
      </c>
      <c r="F392" s="6" t="s">
        <v>2831</v>
      </c>
      <c r="G392" s="6" t="s">
        <v>2833</v>
      </c>
      <c r="H392" s="6" t="s">
        <v>2834</v>
      </c>
      <c r="I392" s="6" t="s">
        <v>2835</v>
      </c>
      <c r="J392" s="6" t="s">
        <v>3330</v>
      </c>
    </row>
    <row r="393" spans="1:10">
      <c r="A393" s="6" t="s">
        <v>1404</v>
      </c>
      <c r="B393" s="6">
        <f t="shared" si="6"/>
        <v>392</v>
      </c>
      <c r="C393" s="26">
        <v>6</v>
      </c>
      <c r="D393" s="6" t="s">
        <v>38</v>
      </c>
      <c r="E393" s="12" t="s">
        <v>2837</v>
      </c>
      <c r="F393" s="6" t="s">
        <v>2836</v>
      </c>
      <c r="G393" s="6" t="s">
        <v>2838</v>
      </c>
      <c r="H393" s="6" t="s">
        <v>2839</v>
      </c>
      <c r="I393" s="6" t="s">
        <v>2840</v>
      </c>
      <c r="J393" s="6" t="s">
        <v>3331</v>
      </c>
    </row>
    <row r="394" spans="1:10">
      <c r="A394" s="6" t="s">
        <v>1405</v>
      </c>
      <c r="B394" s="6">
        <f t="shared" si="6"/>
        <v>393</v>
      </c>
      <c r="C394" s="26">
        <v>6</v>
      </c>
      <c r="D394" s="6" t="s">
        <v>38</v>
      </c>
      <c r="E394" s="12" t="s">
        <v>2842</v>
      </c>
      <c r="F394" s="6" t="s">
        <v>2841</v>
      </c>
      <c r="G394" s="6" t="s">
        <v>2843</v>
      </c>
      <c r="H394" s="6" t="s">
        <v>2844</v>
      </c>
      <c r="I394" s="6" t="s">
        <v>2845</v>
      </c>
      <c r="J394" s="6" t="s">
        <v>3332</v>
      </c>
    </row>
    <row r="395" spans="1:10">
      <c r="A395" s="6" t="s">
        <v>1406</v>
      </c>
      <c r="B395" s="6">
        <f t="shared" si="6"/>
        <v>394</v>
      </c>
      <c r="C395" s="26">
        <v>6</v>
      </c>
      <c r="D395" s="6" t="s">
        <v>38</v>
      </c>
      <c r="E395" s="12" t="s">
        <v>2847</v>
      </c>
      <c r="F395" s="6" t="s">
        <v>2846</v>
      </c>
      <c r="G395" s="6" t="s">
        <v>2848</v>
      </c>
      <c r="H395" s="6" t="s">
        <v>2849</v>
      </c>
      <c r="I395" s="6" t="s">
        <v>2850</v>
      </c>
      <c r="J395" s="6" t="s">
        <v>3333</v>
      </c>
    </row>
    <row r="396" spans="1:10">
      <c r="A396" s="6" t="s">
        <v>847</v>
      </c>
      <c r="B396" s="6">
        <f t="shared" si="6"/>
        <v>395</v>
      </c>
      <c r="C396" s="26">
        <v>5</v>
      </c>
      <c r="D396" s="6" t="s">
        <v>38</v>
      </c>
      <c r="E396" s="11" t="s">
        <v>594</v>
      </c>
      <c r="F396" s="34" t="s">
        <v>3457</v>
      </c>
      <c r="G396" s="6" t="s">
        <v>1805</v>
      </c>
      <c r="H396" s="6" t="s">
        <v>2851</v>
      </c>
      <c r="I396" s="6" t="s">
        <v>2852</v>
      </c>
      <c r="J396" s="6" t="s">
        <v>3334</v>
      </c>
    </row>
    <row r="397" spans="1:10">
      <c r="A397" s="6" t="s">
        <v>3474</v>
      </c>
      <c r="B397" s="6">
        <f t="shared" si="6"/>
        <v>396</v>
      </c>
      <c r="C397" s="26">
        <v>6</v>
      </c>
      <c r="D397" s="6" t="s">
        <v>38</v>
      </c>
      <c r="E397" s="12" t="s">
        <v>595</v>
      </c>
      <c r="F397" s="34" t="s">
        <v>3457</v>
      </c>
      <c r="G397" s="6" t="s">
        <v>1806</v>
      </c>
      <c r="H397" s="6" t="s">
        <v>2853</v>
      </c>
      <c r="I397" s="6" t="s">
        <v>2854</v>
      </c>
      <c r="J397" s="6" t="s">
        <v>3335</v>
      </c>
    </row>
    <row r="398" spans="1:10">
      <c r="A398" s="6" t="s">
        <v>1407</v>
      </c>
      <c r="B398" s="6">
        <f t="shared" si="6"/>
        <v>397</v>
      </c>
      <c r="C398" s="26">
        <v>7</v>
      </c>
      <c r="D398" s="6" t="s">
        <v>38</v>
      </c>
      <c r="E398" s="15" t="s">
        <v>2855</v>
      </c>
      <c r="F398" s="6" t="s">
        <v>1123</v>
      </c>
      <c r="G398" s="6" t="s">
        <v>2856</v>
      </c>
      <c r="H398" s="6" t="s">
        <v>2857</v>
      </c>
      <c r="I398" s="6" t="s">
        <v>2858</v>
      </c>
      <c r="J398" s="6" t="s">
        <v>3336</v>
      </c>
    </row>
    <row r="399" spans="1:10">
      <c r="A399" s="6" t="s">
        <v>1408</v>
      </c>
      <c r="B399" s="6">
        <f t="shared" si="6"/>
        <v>398</v>
      </c>
      <c r="C399" s="26">
        <v>7</v>
      </c>
      <c r="D399" s="6" t="s">
        <v>38</v>
      </c>
      <c r="E399" s="15" t="s">
        <v>2859</v>
      </c>
      <c r="F399" s="6" t="s">
        <v>1131</v>
      </c>
      <c r="G399" s="6" t="s">
        <v>2860</v>
      </c>
      <c r="H399" s="6" t="s">
        <v>2861</v>
      </c>
      <c r="I399" s="6" t="s">
        <v>2862</v>
      </c>
      <c r="J399" s="6" t="s">
        <v>3337</v>
      </c>
    </row>
    <row r="400" spans="1:10">
      <c r="A400" s="6" t="s">
        <v>3475</v>
      </c>
      <c r="B400" s="6">
        <f t="shared" si="6"/>
        <v>399</v>
      </c>
      <c r="C400" s="26">
        <v>7</v>
      </c>
      <c r="D400" s="6" t="s">
        <v>38</v>
      </c>
      <c r="E400" s="15" t="s">
        <v>596</v>
      </c>
      <c r="F400" s="34" t="s">
        <v>3457</v>
      </c>
      <c r="G400" s="6" t="s">
        <v>2863</v>
      </c>
      <c r="H400" s="6" t="s">
        <v>2864</v>
      </c>
      <c r="I400" s="6" t="s">
        <v>2865</v>
      </c>
      <c r="J400" s="6" t="s">
        <v>3338</v>
      </c>
    </row>
    <row r="401" spans="1:10">
      <c r="A401" s="6" t="s">
        <v>3476</v>
      </c>
      <c r="B401" s="6">
        <f t="shared" si="6"/>
        <v>400</v>
      </c>
      <c r="C401" s="26">
        <v>8</v>
      </c>
      <c r="D401" s="6" t="s">
        <v>38</v>
      </c>
      <c r="E401" s="16" t="s">
        <v>3766</v>
      </c>
      <c r="F401" s="35" t="s">
        <v>3641</v>
      </c>
      <c r="G401" s="17" t="s">
        <v>3722</v>
      </c>
      <c r="H401" s="6" t="s">
        <v>2866</v>
      </c>
      <c r="I401" s="6" t="s">
        <v>2867</v>
      </c>
      <c r="J401" s="6" t="s">
        <v>3339</v>
      </c>
    </row>
    <row r="402" spans="1:10">
      <c r="A402" s="6" t="s">
        <v>1409</v>
      </c>
      <c r="B402" s="6">
        <f t="shared" si="6"/>
        <v>401</v>
      </c>
      <c r="C402" s="26">
        <v>9</v>
      </c>
      <c r="D402" s="6" t="s">
        <v>38</v>
      </c>
      <c r="E402" s="18" t="s">
        <v>3767</v>
      </c>
      <c r="F402" s="6" t="s">
        <v>3739</v>
      </c>
      <c r="G402" s="17" t="s">
        <v>3719</v>
      </c>
      <c r="H402" s="6" t="s">
        <v>2868</v>
      </c>
      <c r="I402" s="6" t="s">
        <v>2869</v>
      </c>
      <c r="J402" s="6" t="s">
        <v>3340</v>
      </c>
    </row>
    <row r="403" spans="1:10">
      <c r="A403" s="6" t="s">
        <v>1410</v>
      </c>
      <c r="B403" s="6">
        <f t="shared" si="6"/>
        <v>402</v>
      </c>
      <c r="C403" s="26">
        <v>9</v>
      </c>
      <c r="D403" s="6" t="s">
        <v>38</v>
      </c>
      <c r="E403" s="18" t="s">
        <v>3768</v>
      </c>
      <c r="F403" s="6" t="s">
        <v>3752</v>
      </c>
      <c r="G403" s="17" t="s">
        <v>3723</v>
      </c>
      <c r="H403" s="6" t="s">
        <v>2870</v>
      </c>
      <c r="I403" s="6" t="s">
        <v>2871</v>
      </c>
      <c r="J403" s="6" t="s">
        <v>3341</v>
      </c>
    </row>
    <row r="404" spans="1:10">
      <c r="A404" s="6" t="s">
        <v>3477</v>
      </c>
      <c r="B404" s="6">
        <f t="shared" si="6"/>
        <v>403</v>
      </c>
      <c r="C404" s="26">
        <v>8</v>
      </c>
      <c r="D404" s="6" t="s">
        <v>38</v>
      </c>
      <c r="E404" s="16" t="s">
        <v>3769</v>
      </c>
      <c r="F404" s="35" t="s">
        <v>3457</v>
      </c>
      <c r="G404" s="17" t="s">
        <v>3724</v>
      </c>
      <c r="H404" s="6" t="s">
        <v>2872</v>
      </c>
      <c r="I404" s="6" t="s">
        <v>2873</v>
      </c>
      <c r="J404" s="6" t="s">
        <v>3342</v>
      </c>
    </row>
    <row r="405" spans="1:10">
      <c r="A405" s="6" t="s">
        <v>3478</v>
      </c>
      <c r="B405" s="6">
        <f t="shared" si="6"/>
        <v>404</v>
      </c>
      <c r="C405" s="26">
        <v>9</v>
      </c>
      <c r="D405" s="6" t="s">
        <v>38</v>
      </c>
      <c r="E405" s="18" t="s">
        <v>3770</v>
      </c>
      <c r="F405" s="6" t="s">
        <v>3740</v>
      </c>
      <c r="G405" s="17" t="s">
        <v>3720</v>
      </c>
      <c r="H405" s="6" t="s">
        <v>2868</v>
      </c>
      <c r="I405" s="6" t="s">
        <v>2869</v>
      </c>
      <c r="J405" s="6" t="s">
        <v>3340</v>
      </c>
    </row>
    <row r="406" spans="1:10">
      <c r="A406" s="6" t="s">
        <v>2350</v>
      </c>
      <c r="B406" s="6">
        <f t="shared" si="6"/>
        <v>405</v>
      </c>
      <c r="C406" s="26">
        <v>9</v>
      </c>
      <c r="D406" s="6" t="s">
        <v>38</v>
      </c>
      <c r="E406" s="18" t="s">
        <v>3771</v>
      </c>
      <c r="F406" s="6" t="s">
        <v>3741</v>
      </c>
      <c r="G406" s="17" t="s">
        <v>3725</v>
      </c>
      <c r="H406" s="6" t="s">
        <v>2874</v>
      </c>
      <c r="I406" s="6" t="s">
        <v>2875</v>
      </c>
      <c r="J406" s="6" t="s">
        <v>3343</v>
      </c>
    </row>
    <row r="407" spans="1:10">
      <c r="A407" s="6" t="s">
        <v>3479</v>
      </c>
      <c r="B407" s="6">
        <f t="shared" si="6"/>
        <v>406</v>
      </c>
      <c r="C407" s="26">
        <v>8</v>
      </c>
      <c r="D407" s="6" t="s">
        <v>38</v>
      </c>
      <c r="E407" s="16" t="s">
        <v>3772</v>
      </c>
      <c r="F407" s="35" t="s">
        <v>3457</v>
      </c>
      <c r="G407" s="17" t="s">
        <v>3726</v>
      </c>
      <c r="H407" s="6" t="s">
        <v>2876</v>
      </c>
      <c r="I407" s="6" t="s">
        <v>2877</v>
      </c>
      <c r="J407" s="6" t="s">
        <v>3344</v>
      </c>
    </row>
    <row r="408" spans="1:10">
      <c r="A408" s="6" t="s">
        <v>2351</v>
      </c>
      <c r="B408" s="6">
        <f t="shared" si="6"/>
        <v>407</v>
      </c>
      <c r="C408" s="26">
        <v>9</v>
      </c>
      <c r="D408" s="6" t="s">
        <v>38</v>
      </c>
      <c r="E408" s="18" t="s">
        <v>3773</v>
      </c>
      <c r="F408" s="6" t="s">
        <v>3742</v>
      </c>
      <c r="G408" s="17" t="s">
        <v>3721</v>
      </c>
      <c r="H408" s="6" t="s">
        <v>2878</v>
      </c>
      <c r="I408" s="6" t="s">
        <v>2879</v>
      </c>
      <c r="J408" s="6" t="s">
        <v>2880</v>
      </c>
    </row>
    <row r="409" spans="1:10">
      <c r="A409" s="6" t="s">
        <v>2352</v>
      </c>
      <c r="B409" s="6">
        <f t="shared" si="6"/>
        <v>408</v>
      </c>
      <c r="C409" s="26">
        <v>9</v>
      </c>
      <c r="D409" s="6" t="s">
        <v>38</v>
      </c>
      <c r="E409" s="18" t="s">
        <v>3774</v>
      </c>
      <c r="F409" s="6" t="s">
        <v>3743</v>
      </c>
      <c r="G409" s="17" t="s">
        <v>3727</v>
      </c>
      <c r="H409" s="6" t="s">
        <v>2881</v>
      </c>
      <c r="I409" s="6" t="s">
        <v>2882</v>
      </c>
      <c r="J409" s="6" t="s">
        <v>3345</v>
      </c>
    </row>
    <row r="410" spans="1:10">
      <c r="A410" s="6" t="s">
        <v>3480</v>
      </c>
      <c r="B410" s="6">
        <f t="shared" si="6"/>
        <v>409</v>
      </c>
      <c r="C410" s="26">
        <v>8</v>
      </c>
      <c r="D410" s="6" t="s">
        <v>38</v>
      </c>
      <c r="E410" s="16" t="s">
        <v>3775</v>
      </c>
      <c r="F410" s="6" t="s">
        <v>3744</v>
      </c>
      <c r="G410" s="17" t="s">
        <v>3728</v>
      </c>
      <c r="H410" s="6" t="s">
        <v>2883</v>
      </c>
      <c r="I410" s="6" t="s">
        <v>2884</v>
      </c>
      <c r="J410" s="6" t="s">
        <v>3346</v>
      </c>
    </row>
    <row r="411" spans="1:10">
      <c r="A411" s="6" t="s">
        <v>3481</v>
      </c>
      <c r="B411" s="6">
        <f t="shared" si="6"/>
        <v>410</v>
      </c>
      <c r="C411" s="26">
        <v>6</v>
      </c>
      <c r="D411" s="6" t="s">
        <v>38</v>
      </c>
      <c r="E411" s="12" t="s">
        <v>597</v>
      </c>
      <c r="F411" s="34" t="s">
        <v>3457</v>
      </c>
      <c r="G411" s="19" t="s">
        <v>1810</v>
      </c>
      <c r="H411" s="6" t="s">
        <v>2885</v>
      </c>
      <c r="I411" s="6" t="s">
        <v>2886</v>
      </c>
      <c r="J411" s="6" t="s">
        <v>3347</v>
      </c>
    </row>
    <row r="412" spans="1:10">
      <c r="A412" s="6" t="s">
        <v>3482</v>
      </c>
      <c r="B412" s="6">
        <f t="shared" si="6"/>
        <v>411</v>
      </c>
      <c r="C412" s="26">
        <v>7</v>
      </c>
      <c r="D412" s="6" t="s">
        <v>38</v>
      </c>
      <c r="E412" s="15" t="s">
        <v>598</v>
      </c>
      <c r="F412" s="6" t="s">
        <v>1124</v>
      </c>
      <c r="G412" s="19" t="s">
        <v>2887</v>
      </c>
      <c r="H412" s="6" t="s">
        <v>2888</v>
      </c>
      <c r="I412" s="6" t="s">
        <v>2889</v>
      </c>
      <c r="J412" s="6" t="s">
        <v>3348</v>
      </c>
    </row>
    <row r="413" spans="1:10">
      <c r="A413" s="6" t="s">
        <v>3483</v>
      </c>
      <c r="B413" s="6">
        <f t="shared" si="6"/>
        <v>412</v>
      </c>
      <c r="C413" s="26">
        <v>7</v>
      </c>
      <c r="D413" s="6" t="s">
        <v>38</v>
      </c>
      <c r="E413" s="15" t="s">
        <v>599</v>
      </c>
      <c r="F413" s="6" t="s">
        <v>1133</v>
      </c>
      <c r="G413" s="19" t="s">
        <v>2890</v>
      </c>
      <c r="H413" s="6" t="s">
        <v>2891</v>
      </c>
      <c r="I413" s="6" t="s">
        <v>2892</v>
      </c>
      <c r="J413" s="6" t="s">
        <v>3349</v>
      </c>
    </row>
    <row r="414" spans="1:10">
      <c r="A414" s="6" t="s">
        <v>3484</v>
      </c>
      <c r="B414" s="6">
        <f t="shared" si="6"/>
        <v>413</v>
      </c>
      <c r="C414" s="26">
        <v>7</v>
      </c>
      <c r="D414" s="6" t="s">
        <v>38</v>
      </c>
      <c r="E414" s="15" t="s">
        <v>600</v>
      </c>
      <c r="F414" s="6" t="s">
        <v>1121</v>
      </c>
      <c r="G414" s="19" t="s">
        <v>2893</v>
      </c>
      <c r="H414" s="6" t="s">
        <v>2894</v>
      </c>
      <c r="I414" s="6" t="s">
        <v>2895</v>
      </c>
      <c r="J414" s="6" t="s">
        <v>3350</v>
      </c>
    </row>
    <row r="415" spans="1:10">
      <c r="A415" s="6" t="s">
        <v>3485</v>
      </c>
      <c r="B415" s="6">
        <f t="shared" si="6"/>
        <v>414</v>
      </c>
      <c r="C415" s="26">
        <v>7</v>
      </c>
      <c r="D415" s="6" t="s">
        <v>38</v>
      </c>
      <c r="E415" s="15" t="s">
        <v>2897</v>
      </c>
      <c r="F415" s="6" t="s">
        <v>2896</v>
      </c>
      <c r="G415" s="19" t="s">
        <v>2898</v>
      </c>
      <c r="H415" s="6" t="s">
        <v>2899</v>
      </c>
      <c r="I415" s="6" t="s">
        <v>2900</v>
      </c>
      <c r="J415" s="6" t="s">
        <v>3351</v>
      </c>
    </row>
    <row r="416" spans="1:10">
      <c r="A416" s="6" t="s">
        <v>3486</v>
      </c>
      <c r="B416" s="6">
        <f t="shared" si="6"/>
        <v>415</v>
      </c>
      <c r="C416" s="26">
        <v>6</v>
      </c>
      <c r="D416" s="6" t="s">
        <v>38</v>
      </c>
      <c r="E416" s="12" t="s">
        <v>601</v>
      </c>
      <c r="F416" s="34" t="s">
        <v>3457</v>
      </c>
      <c r="G416" s="19" t="s">
        <v>1814</v>
      </c>
      <c r="H416" s="6" t="s">
        <v>2901</v>
      </c>
      <c r="I416" s="6" t="s">
        <v>2902</v>
      </c>
      <c r="J416" s="6" t="s">
        <v>3352</v>
      </c>
    </row>
    <row r="417" spans="1:10">
      <c r="A417" s="6" t="s">
        <v>3487</v>
      </c>
      <c r="B417" s="6">
        <f t="shared" si="6"/>
        <v>416</v>
      </c>
      <c r="C417" s="26">
        <v>7</v>
      </c>
      <c r="D417" s="6" t="s">
        <v>38</v>
      </c>
      <c r="E417" s="20" t="s">
        <v>3776</v>
      </c>
      <c r="F417" s="35" t="s">
        <v>3457</v>
      </c>
      <c r="G417" s="17" t="s">
        <v>3736</v>
      </c>
      <c r="H417" s="6" t="s">
        <v>2866</v>
      </c>
      <c r="I417" s="6" t="s">
        <v>2867</v>
      </c>
      <c r="J417" s="6" t="s">
        <v>3339</v>
      </c>
    </row>
    <row r="418" spans="1:10">
      <c r="A418" s="6" t="s">
        <v>3488</v>
      </c>
      <c r="B418" s="6">
        <f t="shared" si="6"/>
        <v>417</v>
      </c>
      <c r="C418" s="26">
        <v>8</v>
      </c>
      <c r="D418" s="6" t="s">
        <v>38</v>
      </c>
      <c r="E418" s="16" t="s">
        <v>3777</v>
      </c>
      <c r="F418" s="6" t="s">
        <v>3745</v>
      </c>
      <c r="G418" s="17" t="s">
        <v>3729</v>
      </c>
      <c r="H418" s="6" t="s">
        <v>2868</v>
      </c>
      <c r="I418" s="6" t="s">
        <v>2869</v>
      </c>
      <c r="J418" s="6" t="s">
        <v>3340</v>
      </c>
    </row>
    <row r="419" spans="1:10">
      <c r="A419" s="6" t="s">
        <v>3489</v>
      </c>
      <c r="B419" s="6">
        <f t="shared" si="6"/>
        <v>418</v>
      </c>
      <c r="C419" s="26">
        <v>8</v>
      </c>
      <c r="D419" s="6" t="s">
        <v>38</v>
      </c>
      <c r="E419" s="16" t="s">
        <v>3778</v>
      </c>
      <c r="F419" s="6" t="s">
        <v>3746</v>
      </c>
      <c r="G419" s="17" t="s">
        <v>3730</v>
      </c>
      <c r="H419" s="6" t="s">
        <v>2870</v>
      </c>
      <c r="I419" s="6" t="s">
        <v>2871</v>
      </c>
      <c r="J419" s="6" t="s">
        <v>3341</v>
      </c>
    </row>
    <row r="420" spans="1:10">
      <c r="A420" s="6" t="s">
        <v>3490</v>
      </c>
      <c r="B420" s="6">
        <f t="shared" si="6"/>
        <v>419</v>
      </c>
      <c r="C420" s="26">
        <v>7</v>
      </c>
      <c r="D420" s="6" t="s">
        <v>38</v>
      </c>
      <c r="E420" s="20" t="s">
        <v>3779</v>
      </c>
      <c r="F420" s="35" t="s">
        <v>3457</v>
      </c>
      <c r="G420" s="17" t="s">
        <v>3735</v>
      </c>
      <c r="H420" s="6" t="s">
        <v>2872</v>
      </c>
      <c r="I420" s="6" t="s">
        <v>2873</v>
      </c>
      <c r="J420" s="6" t="s">
        <v>3342</v>
      </c>
    </row>
    <row r="421" spans="1:10">
      <c r="A421" s="6" t="s">
        <v>3491</v>
      </c>
      <c r="B421" s="6">
        <f t="shared" si="6"/>
        <v>420</v>
      </c>
      <c r="C421" s="26">
        <v>8</v>
      </c>
      <c r="D421" s="6" t="s">
        <v>38</v>
      </c>
      <c r="E421" s="16" t="s">
        <v>3780</v>
      </c>
      <c r="F421" s="6" t="s">
        <v>3747</v>
      </c>
      <c r="G421" s="17" t="s">
        <v>3733</v>
      </c>
      <c r="H421" s="6" t="s">
        <v>2868</v>
      </c>
      <c r="I421" s="6" t="s">
        <v>2869</v>
      </c>
      <c r="J421" s="6" t="s">
        <v>3340</v>
      </c>
    </row>
    <row r="422" spans="1:10">
      <c r="A422" s="6" t="s">
        <v>3492</v>
      </c>
      <c r="B422" s="6">
        <f t="shared" si="6"/>
        <v>421</v>
      </c>
      <c r="C422" s="26">
        <v>8</v>
      </c>
      <c r="D422" s="6" t="s">
        <v>38</v>
      </c>
      <c r="E422" s="16" t="s">
        <v>3781</v>
      </c>
      <c r="F422" s="6" t="s">
        <v>3748</v>
      </c>
      <c r="G422" s="17" t="s">
        <v>3734</v>
      </c>
      <c r="H422" s="6" t="s">
        <v>2874</v>
      </c>
      <c r="I422" s="6" t="s">
        <v>2875</v>
      </c>
      <c r="J422" s="6" t="s">
        <v>3343</v>
      </c>
    </row>
    <row r="423" spans="1:10">
      <c r="A423" s="6" t="s">
        <v>3493</v>
      </c>
      <c r="B423" s="6">
        <f t="shared" si="6"/>
        <v>422</v>
      </c>
      <c r="C423" s="26">
        <v>7</v>
      </c>
      <c r="D423" s="6" t="s">
        <v>38</v>
      </c>
      <c r="E423" s="20" t="s">
        <v>3782</v>
      </c>
      <c r="F423" s="35" t="s">
        <v>3457</v>
      </c>
      <c r="G423" s="17" t="s">
        <v>3737</v>
      </c>
      <c r="H423" s="6" t="s">
        <v>2876</v>
      </c>
      <c r="I423" s="6" t="s">
        <v>2877</v>
      </c>
      <c r="J423" s="6" t="s">
        <v>3344</v>
      </c>
    </row>
    <row r="424" spans="1:10">
      <c r="A424" s="6" t="s">
        <v>3494</v>
      </c>
      <c r="B424" s="6">
        <f t="shared" si="6"/>
        <v>423</v>
      </c>
      <c r="C424" s="26">
        <v>8</v>
      </c>
      <c r="D424" s="6" t="s">
        <v>38</v>
      </c>
      <c r="E424" s="16" t="s">
        <v>3783</v>
      </c>
      <c r="F424" s="6" t="s">
        <v>3749</v>
      </c>
      <c r="G424" s="17" t="s">
        <v>3738</v>
      </c>
      <c r="H424" s="6" t="s">
        <v>2878</v>
      </c>
      <c r="I424" s="6" t="s">
        <v>2879</v>
      </c>
      <c r="J424" s="6" t="s">
        <v>2880</v>
      </c>
    </row>
    <row r="425" spans="1:10">
      <c r="A425" s="6" t="s">
        <v>3495</v>
      </c>
      <c r="B425" s="6">
        <f t="shared" si="6"/>
        <v>424</v>
      </c>
      <c r="C425" s="26">
        <v>8</v>
      </c>
      <c r="D425" s="6" t="s">
        <v>38</v>
      </c>
      <c r="E425" s="16" t="s">
        <v>3784</v>
      </c>
      <c r="F425" s="6" t="s">
        <v>3750</v>
      </c>
      <c r="G425" s="17" t="s">
        <v>3731</v>
      </c>
      <c r="H425" s="6" t="s">
        <v>2881</v>
      </c>
      <c r="I425" s="6" t="s">
        <v>2882</v>
      </c>
      <c r="J425" s="6" t="s">
        <v>3345</v>
      </c>
    </row>
    <row r="426" spans="1:10">
      <c r="A426" s="6" t="s">
        <v>3496</v>
      </c>
      <c r="B426" s="6">
        <f t="shared" si="6"/>
        <v>425</v>
      </c>
      <c r="C426" s="26">
        <v>7</v>
      </c>
      <c r="D426" s="6" t="s">
        <v>38</v>
      </c>
      <c r="E426" s="20" t="s">
        <v>3785</v>
      </c>
      <c r="F426" s="6" t="s">
        <v>3751</v>
      </c>
      <c r="G426" s="17" t="s">
        <v>3732</v>
      </c>
      <c r="H426" s="6" t="s">
        <v>2883</v>
      </c>
      <c r="I426" s="6" t="s">
        <v>2884</v>
      </c>
      <c r="J426" s="6" t="s">
        <v>3346</v>
      </c>
    </row>
    <row r="427" spans="1:10">
      <c r="A427" s="6" t="s">
        <v>3497</v>
      </c>
      <c r="B427" s="6">
        <f t="shared" si="6"/>
        <v>426</v>
      </c>
      <c r="C427" s="26">
        <v>5</v>
      </c>
      <c r="D427" s="6" t="s">
        <v>38</v>
      </c>
      <c r="E427" s="11" t="s">
        <v>602</v>
      </c>
      <c r="F427" s="34" t="s">
        <v>3457</v>
      </c>
      <c r="G427" s="6" t="s">
        <v>1815</v>
      </c>
      <c r="H427" s="6" t="s">
        <v>2903</v>
      </c>
      <c r="I427" s="6" t="s">
        <v>2904</v>
      </c>
      <c r="J427" s="6" t="s">
        <v>3353</v>
      </c>
    </row>
    <row r="428" spans="1:10">
      <c r="A428" s="6" t="s">
        <v>3498</v>
      </c>
      <c r="B428" s="6">
        <f t="shared" si="6"/>
        <v>427</v>
      </c>
      <c r="C428" s="26">
        <v>6</v>
      </c>
      <c r="D428" s="6" t="s">
        <v>38</v>
      </c>
      <c r="E428" s="12" t="s">
        <v>2906</v>
      </c>
      <c r="F428" s="6" t="s">
        <v>2905</v>
      </c>
      <c r="G428" s="6" t="s">
        <v>2907</v>
      </c>
      <c r="H428" s="6" t="s">
        <v>2908</v>
      </c>
      <c r="I428" s="6" t="s">
        <v>2909</v>
      </c>
      <c r="J428" s="6" t="s">
        <v>3354</v>
      </c>
    </row>
    <row r="429" spans="1:10">
      <c r="A429" s="6" t="s">
        <v>3499</v>
      </c>
      <c r="B429" s="6">
        <f t="shared" si="6"/>
        <v>428</v>
      </c>
      <c r="C429" s="26">
        <v>6</v>
      </c>
      <c r="D429" s="6" t="s">
        <v>38</v>
      </c>
      <c r="E429" s="12" t="s">
        <v>2911</v>
      </c>
      <c r="F429" s="6" t="s">
        <v>2910</v>
      </c>
      <c r="G429" s="6" t="s">
        <v>2912</v>
      </c>
      <c r="H429" s="6" t="s">
        <v>2913</v>
      </c>
      <c r="I429" s="6" t="s">
        <v>2914</v>
      </c>
      <c r="J429" s="6" t="s">
        <v>3355</v>
      </c>
    </row>
    <row r="430" spans="1:10">
      <c r="A430" s="6" t="s">
        <v>3500</v>
      </c>
      <c r="B430" s="6">
        <f t="shared" si="6"/>
        <v>429</v>
      </c>
      <c r="C430" s="26">
        <v>5</v>
      </c>
      <c r="D430" s="6" t="s">
        <v>38</v>
      </c>
      <c r="E430" s="11" t="s">
        <v>603</v>
      </c>
      <c r="F430" s="6" t="s">
        <v>1129</v>
      </c>
      <c r="G430" s="6" t="s">
        <v>2915</v>
      </c>
      <c r="H430" s="6" t="s">
        <v>2916</v>
      </c>
      <c r="I430" s="6" t="s">
        <v>2917</v>
      </c>
      <c r="J430" s="6" t="s">
        <v>3356</v>
      </c>
    </row>
    <row r="431" spans="1:10">
      <c r="A431" s="6" t="s">
        <v>1411</v>
      </c>
      <c r="B431" s="6">
        <f t="shared" si="6"/>
        <v>430</v>
      </c>
      <c r="C431" s="26">
        <v>4</v>
      </c>
      <c r="D431" s="6" t="s">
        <v>0</v>
      </c>
      <c r="E431" s="10" t="s">
        <v>604</v>
      </c>
      <c r="F431" s="6" t="s">
        <v>863</v>
      </c>
      <c r="G431" s="6" t="s">
        <v>2356</v>
      </c>
      <c r="H431" s="6" t="s">
        <v>605</v>
      </c>
      <c r="I431" s="6" t="s">
        <v>2918</v>
      </c>
      <c r="J431" s="6" t="s">
        <v>3357</v>
      </c>
    </row>
    <row r="432" spans="1:10">
      <c r="A432" s="6" t="s">
        <v>1412</v>
      </c>
      <c r="B432" s="6">
        <f t="shared" si="6"/>
        <v>431</v>
      </c>
      <c r="C432" s="26">
        <v>4</v>
      </c>
      <c r="D432" s="6" t="s">
        <v>0</v>
      </c>
      <c r="E432" s="10" t="s">
        <v>606</v>
      </c>
      <c r="F432" s="6" t="s">
        <v>861</v>
      </c>
      <c r="G432" s="6" t="s">
        <v>2919</v>
      </c>
      <c r="H432" s="6" t="s">
        <v>607</v>
      </c>
      <c r="I432" s="6" t="s">
        <v>2920</v>
      </c>
      <c r="J432" s="6" t="s">
        <v>3358</v>
      </c>
    </row>
    <row r="433" spans="1:10">
      <c r="A433" s="6" t="s">
        <v>1413</v>
      </c>
      <c r="B433" s="6">
        <f t="shared" si="6"/>
        <v>432</v>
      </c>
      <c r="C433" s="26">
        <v>4</v>
      </c>
      <c r="D433" s="6" t="s">
        <v>0</v>
      </c>
      <c r="E433" s="10" t="s">
        <v>608</v>
      </c>
      <c r="F433" s="6" t="s">
        <v>859</v>
      </c>
      <c r="G433" s="6" t="s">
        <v>2921</v>
      </c>
      <c r="H433" s="6" t="s">
        <v>609</v>
      </c>
      <c r="I433" s="6" t="s">
        <v>2922</v>
      </c>
      <c r="J433" s="6" t="s">
        <v>3359</v>
      </c>
    </row>
    <row r="434" spans="1:10">
      <c r="A434" s="6" t="s">
        <v>1414</v>
      </c>
      <c r="B434" s="6">
        <f t="shared" si="6"/>
        <v>433</v>
      </c>
      <c r="C434" s="26">
        <v>4</v>
      </c>
      <c r="D434" s="6" t="s">
        <v>0</v>
      </c>
      <c r="E434" s="10" t="s">
        <v>610</v>
      </c>
      <c r="F434" s="6" t="s">
        <v>925</v>
      </c>
      <c r="G434" s="6" t="s">
        <v>1820</v>
      </c>
      <c r="H434" s="6" t="s">
        <v>611</v>
      </c>
      <c r="I434" s="6" t="s">
        <v>2923</v>
      </c>
      <c r="J434" s="6" t="s">
        <v>3360</v>
      </c>
    </row>
    <row r="435" spans="1:10">
      <c r="A435" s="6" t="s">
        <v>1415</v>
      </c>
      <c r="B435" s="6">
        <f t="shared" si="6"/>
        <v>434</v>
      </c>
      <c r="C435" s="26">
        <v>4</v>
      </c>
      <c r="D435" s="6" t="s">
        <v>0</v>
      </c>
      <c r="E435" s="10" t="s">
        <v>612</v>
      </c>
      <c r="F435" s="6" t="s">
        <v>908</v>
      </c>
      <c r="G435" s="6" t="s">
        <v>2924</v>
      </c>
      <c r="H435" s="6" t="s">
        <v>613</v>
      </c>
      <c r="I435" s="6" t="s">
        <v>2925</v>
      </c>
      <c r="J435" s="6" t="s">
        <v>3361</v>
      </c>
    </row>
    <row r="436" spans="1:10">
      <c r="A436" s="6" t="s">
        <v>1416</v>
      </c>
      <c r="B436" s="6">
        <f t="shared" si="6"/>
        <v>435</v>
      </c>
      <c r="C436" s="26">
        <v>4</v>
      </c>
      <c r="D436" s="6" t="s">
        <v>0</v>
      </c>
      <c r="E436" s="10" t="s">
        <v>614</v>
      </c>
      <c r="F436" s="6" t="s">
        <v>894</v>
      </c>
      <c r="G436" s="6" t="s">
        <v>2926</v>
      </c>
      <c r="H436" s="6" t="s">
        <v>615</v>
      </c>
      <c r="I436" s="6" t="s">
        <v>2927</v>
      </c>
      <c r="J436" s="6" t="s">
        <v>3362</v>
      </c>
    </row>
    <row r="437" spans="1:10">
      <c r="A437" s="6" t="s">
        <v>1417</v>
      </c>
      <c r="B437" s="6">
        <f t="shared" si="6"/>
        <v>436</v>
      </c>
      <c r="C437" s="26">
        <v>4</v>
      </c>
      <c r="D437" s="6" t="s">
        <v>0</v>
      </c>
      <c r="E437" s="10" t="s">
        <v>616</v>
      </c>
      <c r="F437" s="6" t="s">
        <v>924</v>
      </c>
      <c r="G437" s="6" t="s">
        <v>2928</v>
      </c>
      <c r="H437" s="6" t="s">
        <v>617</v>
      </c>
      <c r="I437" s="6" t="s">
        <v>2929</v>
      </c>
      <c r="J437" s="6" t="s">
        <v>3363</v>
      </c>
    </row>
    <row r="438" spans="1:10">
      <c r="A438" s="6" t="s">
        <v>834</v>
      </c>
      <c r="B438" s="6">
        <f t="shared" si="6"/>
        <v>437</v>
      </c>
      <c r="C438" s="26">
        <v>4</v>
      </c>
      <c r="D438" s="6" t="s">
        <v>16</v>
      </c>
      <c r="E438" s="10" t="s">
        <v>618</v>
      </c>
      <c r="F438" s="34" t="s">
        <v>3457</v>
      </c>
      <c r="G438" s="6" t="s">
        <v>1824</v>
      </c>
      <c r="H438" s="6" t="s">
        <v>619</v>
      </c>
      <c r="I438" s="6" t="s">
        <v>2930</v>
      </c>
      <c r="J438" s="6" t="s">
        <v>3364</v>
      </c>
    </row>
    <row r="439" spans="1:10">
      <c r="A439" s="6" t="s">
        <v>1418</v>
      </c>
      <c r="B439" s="6">
        <f t="shared" si="6"/>
        <v>438</v>
      </c>
      <c r="C439" s="26">
        <v>5</v>
      </c>
      <c r="D439" s="6" t="s">
        <v>16</v>
      </c>
      <c r="E439" s="11" t="s">
        <v>620</v>
      </c>
      <c r="F439" s="6" t="s">
        <v>994</v>
      </c>
      <c r="G439" s="6" t="s">
        <v>1825</v>
      </c>
      <c r="H439" s="6" t="s">
        <v>621</v>
      </c>
      <c r="I439" s="6" t="s">
        <v>2931</v>
      </c>
      <c r="J439" s="6" t="s">
        <v>3446</v>
      </c>
    </row>
    <row r="440" spans="1:10">
      <c r="A440" s="6" t="s">
        <v>1419</v>
      </c>
      <c r="B440" s="6">
        <f t="shared" si="6"/>
        <v>439</v>
      </c>
      <c r="C440" s="26">
        <v>5</v>
      </c>
      <c r="D440" s="6" t="s">
        <v>16</v>
      </c>
      <c r="E440" s="11" t="s">
        <v>622</v>
      </c>
      <c r="F440" s="6" t="s">
        <v>1060</v>
      </c>
      <c r="G440" s="6" t="s">
        <v>1826</v>
      </c>
      <c r="H440" s="6" t="s">
        <v>623</v>
      </c>
      <c r="I440" s="6" t="s">
        <v>2932</v>
      </c>
      <c r="J440" s="6" t="s">
        <v>3365</v>
      </c>
    </row>
    <row r="441" spans="1:10">
      <c r="A441" s="6" t="s">
        <v>1420</v>
      </c>
      <c r="B441" s="6">
        <f t="shared" si="6"/>
        <v>440</v>
      </c>
      <c r="C441" s="26">
        <v>5</v>
      </c>
      <c r="D441" s="6" t="s">
        <v>16</v>
      </c>
      <c r="E441" s="11" t="s">
        <v>624</v>
      </c>
      <c r="F441" s="6" t="s">
        <v>995</v>
      </c>
      <c r="G441" s="6" t="s">
        <v>1827</v>
      </c>
      <c r="H441" s="6" t="s">
        <v>625</v>
      </c>
      <c r="I441" s="6" t="s">
        <v>2933</v>
      </c>
      <c r="J441" s="6" t="s">
        <v>3366</v>
      </c>
    </row>
    <row r="442" spans="1:10">
      <c r="A442" s="6" t="s">
        <v>1421</v>
      </c>
      <c r="B442" s="6">
        <f t="shared" si="6"/>
        <v>441</v>
      </c>
      <c r="C442" s="26">
        <v>5</v>
      </c>
      <c r="D442" s="6" t="s">
        <v>16</v>
      </c>
      <c r="E442" s="11" t="s">
        <v>626</v>
      </c>
      <c r="F442" s="6" t="s">
        <v>998</v>
      </c>
      <c r="G442" s="6" t="s">
        <v>2934</v>
      </c>
      <c r="H442" s="6" t="s">
        <v>627</v>
      </c>
      <c r="I442" s="6" t="s">
        <v>2935</v>
      </c>
      <c r="J442" s="6" t="s">
        <v>3367</v>
      </c>
    </row>
    <row r="443" spans="1:10">
      <c r="A443" s="6" t="s">
        <v>1422</v>
      </c>
      <c r="B443" s="6">
        <f t="shared" si="6"/>
        <v>442</v>
      </c>
      <c r="C443" s="26">
        <v>5</v>
      </c>
      <c r="D443" s="6" t="s">
        <v>16</v>
      </c>
      <c r="E443" s="11" t="s">
        <v>628</v>
      </c>
      <c r="F443" s="6" t="s">
        <v>1001</v>
      </c>
      <c r="G443" s="6" t="s">
        <v>2936</v>
      </c>
      <c r="H443" s="6" t="s">
        <v>629</v>
      </c>
      <c r="I443" s="6" t="s">
        <v>2937</v>
      </c>
      <c r="J443" s="6" t="s">
        <v>3368</v>
      </c>
    </row>
    <row r="444" spans="1:10">
      <c r="A444" s="6" t="s">
        <v>1423</v>
      </c>
      <c r="B444" s="6">
        <f t="shared" si="6"/>
        <v>443</v>
      </c>
      <c r="C444" s="26">
        <v>5</v>
      </c>
      <c r="D444" s="6" t="s">
        <v>16</v>
      </c>
      <c r="E444" s="11" t="s">
        <v>630</v>
      </c>
      <c r="F444" s="6" t="s">
        <v>999</v>
      </c>
      <c r="G444" s="6" t="s">
        <v>2938</v>
      </c>
      <c r="H444" s="6" t="s">
        <v>631</v>
      </c>
      <c r="I444" s="6" t="s">
        <v>2939</v>
      </c>
      <c r="J444" s="6" t="s">
        <v>3369</v>
      </c>
    </row>
    <row r="445" spans="1:10">
      <c r="A445" s="6" t="s">
        <v>1424</v>
      </c>
      <c r="B445" s="6">
        <f t="shared" si="6"/>
        <v>444</v>
      </c>
      <c r="C445" s="26">
        <v>5</v>
      </c>
      <c r="D445" s="6" t="s">
        <v>16</v>
      </c>
      <c r="E445" s="11" t="s">
        <v>632</v>
      </c>
      <c r="F445" s="6" t="s">
        <v>1000</v>
      </c>
      <c r="G445" s="6" t="s">
        <v>2940</v>
      </c>
      <c r="H445" s="6" t="s">
        <v>633</v>
      </c>
      <c r="I445" s="6" t="s">
        <v>2941</v>
      </c>
      <c r="J445" s="6" t="s">
        <v>3370</v>
      </c>
    </row>
    <row r="446" spans="1:10">
      <c r="A446" s="6" t="s">
        <v>1425</v>
      </c>
      <c r="B446" s="6">
        <f t="shared" si="6"/>
        <v>445</v>
      </c>
      <c r="C446" s="26">
        <v>5</v>
      </c>
      <c r="D446" s="6" t="s">
        <v>16</v>
      </c>
      <c r="E446" s="11" t="s">
        <v>634</v>
      </c>
      <c r="F446" s="6" t="s">
        <v>997</v>
      </c>
      <c r="G446" s="6" t="s">
        <v>1829</v>
      </c>
      <c r="H446" s="6" t="s">
        <v>635</v>
      </c>
      <c r="I446" s="6" t="s">
        <v>2942</v>
      </c>
      <c r="J446" s="6" t="s">
        <v>3080</v>
      </c>
    </row>
    <row r="447" spans="1:10">
      <c r="A447" s="6" t="s">
        <v>1426</v>
      </c>
      <c r="B447" s="6">
        <f t="shared" si="6"/>
        <v>446</v>
      </c>
      <c r="C447" s="26">
        <v>5</v>
      </c>
      <c r="D447" s="6" t="s">
        <v>16</v>
      </c>
      <c r="E447" s="11" t="s">
        <v>636</v>
      </c>
      <c r="F447" s="6" t="s">
        <v>1003</v>
      </c>
      <c r="G447" s="6" t="s">
        <v>2247</v>
      </c>
      <c r="H447" s="6" t="s">
        <v>637</v>
      </c>
      <c r="I447" s="6" t="s">
        <v>2943</v>
      </c>
      <c r="J447" s="6" t="s">
        <v>3371</v>
      </c>
    </row>
    <row r="448" spans="1:10">
      <c r="A448" s="6" t="s">
        <v>1427</v>
      </c>
      <c r="B448" s="6">
        <f t="shared" si="6"/>
        <v>447</v>
      </c>
      <c r="C448" s="26">
        <v>5</v>
      </c>
      <c r="D448" s="6" t="s">
        <v>16</v>
      </c>
      <c r="E448" s="11" t="s">
        <v>638</v>
      </c>
      <c r="F448" s="6" t="s">
        <v>1002</v>
      </c>
      <c r="G448" s="6" t="s">
        <v>2944</v>
      </c>
      <c r="H448" s="6" t="s">
        <v>639</v>
      </c>
      <c r="I448" s="6" t="s">
        <v>2945</v>
      </c>
      <c r="J448" s="6" t="s">
        <v>3372</v>
      </c>
    </row>
    <row r="449" spans="1:10">
      <c r="A449" s="6" t="s">
        <v>4382</v>
      </c>
      <c r="B449" s="6">
        <f t="shared" si="6"/>
        <v>448</v>
      </c>
      <c r="C449" s="26">
        <v>5</v>
      </c>
      <c r="D449" s="6" t="s">
        <v>3640</v>
      </c>
      <c r="E449" s="11" t="s">
        <v>4385</v>
      </c>
      <c r="F449" s="6" t="s">
        <v>4368</v>
      </c>
      <c r="G449" s="6" t="str">
        <f>VLOOKUP("BT-"&amp;MID(A449,5,LEN(A449)-4),Table2!A:F,4,FALSE)</f>
        <v>Item Seller's identifier</v>
      </c>
      <c r="H449" s="6" t="str">
        <f>VLOOKUP("BT-"&amp;MID(A449,5,LEN(A449)-4),Table2!A:F,5,FALSE)</f>
        <v>BT-155</v>
      </c>
    </row>
    <row r="450" spans="1:10">
      <c r="A450" s="6" t="s">
        <v>4381</v>
      </c>
      <c r="B450" s="6">
        <f t="shared" si="6"/>
        <v>449</v>
      </c>
      <c r="C450" s="26">
        <v>5</v>
      </c>
      <c r="D450" s="6" t="s">
        <v>3640</v>
      </c>
      <c r="E450" s="11" t="s">
        <v>4386</v>
      </c>
      <c r="F450" s="6" t="s">
        <v>4368</v>
      </c>
      <c r="G450" s="6" t="str">
        <f>VLOOKUP("BT-"&amp;MID(A450,5,LEN(A450)-4),Table2!A:F,4,FALSE)</f>
        <v>Item Buyer's identifier</v>
      </c>
      <c r="H450" s="6" t="str">
        <f>VLOOKUP("BT-"&amp;MID(A450,5,LEN(A450)-4),Table2!A:F,5,FALSE)</f>
        <v>BT-156</v>
      </c>
    </row>
    <row r="451" spans="1:10" ht="19">
      <c r="A451" s="6" t="s">
        <v>4359</v>
      </c>
      <c r="B451" s="6">
        <f t="shared" ref="B451:B514" si="7">ROW()-1</f>
        <v>450</v>
      </c>
      <c r="C451" s="26">
        <v>5</v>
      </c>
      <c r="D451" s="6" t="s">
        <v>3640</v>
      </c>
      <c r="E451" s="11" t="s">
        <v>3760</v>
      </c>
      <c r="F451" s="6" t="s">
        <v>3758</v>
      </c>
      <c r="G451" s="3" t="s">
        <v>3759</v>
      </c>
      <c r="H451" s="6" t="str">
        <f>VLOOKUP(G451,Table2!D:F,2,FALSE)</f>
        <v>BT-159</v>
      </c>
    </row>
    <row r="452" spans="1:10">
      <c r="A452" s="6" t="s">
        <v>1428</v>
      </c>
      <c r="B452" s="6">
        <f t="shared" si="7"/>
        <v>451</v>
      </c>
      <c r="C452" s="26">
        <v>5</v>
      </c>
      <c r="D452" s="6" t="s">
        <v>16</v>
      </c>
      <c r="E452" s="11" t="s">
        <v>640</v>
      </c>
      <c r="F452" s="6" t="s">
        <v>1006</v>
      </c>
      <c r="G452" s="6" t="s">
        <v>2946</v>
      </c>
      <c r="H452" s="6" t="s">
        <v>641</v>
      </c>
      <c r="I452" s="6" t="s">
        <v>2947</v>
      </c>
      <c r="J452" s="6" t="s">
        <v>3373</v>
      </c>
    </row>
    <row r="453" spans="1:10">
      <c r="A453" s="6" t="s">
        <v>1429</v>
      </c>
      <c r="B453" s="6">
        <f t="shared" si="7"/>
        <v>452</v>
      </c>
      <c r="C453" s="26">
        <v>5</v>
      </c>
      <c r="D453" s="6" t="s">
        <v>16</v>
      </c>
      <c r="E453" s="11" t="s">
        <v>642</v>
      </c>
      <c r="F453" s="6" t="s">
        <v>996</v>
      </c>
      <c r="G453" s="6" t="s">
        <v>2948</v>
      </c>
      <c r="H453" s="6" t="s">
        <v>643</v>
      </c>
      <c r="I453" s="6" t="s">
        <v>2949</v>
      </c>
      <c r="J453" s="6" t="s">
        <v>3374</v>
      </c>
    </row>
    <row r="454" spans="1:10">
      <c r="A454" s="6" t="s">
        <v>1430</v>
      </c>
      <c r="B454" s="6">
        <f t="shared" si="7"/>
        <v>453</v>
      </c>
      <c r="C454" s="26">
        <v>5</v>
      </c>
      <c r="D454" s="6" t="s">
        <v>16</v>
      </c>
      <c r="E454" s="11" t="s">
        <v>644</v>
      </c>
      <c r="F454" s="6" t="s">
        <v>1004</v>
      </c>
      <c r="G454" s="6" t="s">
        <v>2950</v>
      </c>
      <c r="H454" s="6" t="s">
        <v>645</v>
      </c>
      <c r="I454" s="6" t="s">
        <v>2951</v>
      </c>
      <c r="J454" s="6" t="s">
        <v>3375</v>
      </c>
    </row>
    <row r="455" spans="1:10">
      <c r="A455" s="6" t="s">
        <v>1431</v>
      </c>
      <c r="B455" s="6">
        <f t="shared" si="7"/>
        <v>454</v>
      </c>
      <c r="C455" s="26">
        <v>5</v>
      </c>
      <c r="D455" s="6" t="s">
        <v>16</v>
      </c>
      <c r="E455" s="11" t="s">
        <v>646</v>
      </c>
      <c r="F455" s="6" t="s">
        <v>1005</v>
      </c>
      <c r="G455" s="6" t="s">
        <v>2952</v>
      </c>
      <c r="H455" s="6" t="s">
        <v>647</v>
      </c>
      <c r="I455" s="6" t="s">
        <v>2953</v>
      </c>
      <c r="J455" s="6" t="s">
        <v>3376</v>
      </c>
    </row>
    <row r="456" spans="1:10">
      <c r="A456" s="6" t="s">
        <v>1432</v>
      </c>
      <c r="B456" s="6">
        <f t="shared" si="7"/>
        <v>455</v>
      </c>
      <c r="C456" s="26">
        <v>5</v>
      </c>
      <c r="D456" s="6" t="s">
        <v>16</v>
      </c>
      <c r="E456" s="11" t="s">
        <v>648</v>
      </c>
      <c r="F456" s="6" t="s">
        <v>852</v>
      </c>
      <c r="G456" s="6" t="s">
        <v>1836</v>
      </c>
      <c r="H456" s="6" t="s">
        <v>649</v>
      </c>
      <c r="I456" s="6" t="s">
        <v>2954</v>
      </c>
      <c r="J456" s="6" t="s">
        <v>3377</v>
      </c>
    </row>
    <row r="457" spans="1:10">
      <c r="A457" s="6" t="s">
        <v>1445</v>
      </c>
      <c r="B457" s="6">
        <f t="shared" si="7"/>
        <v>456</v>
      </c>
      <c r="C457" s="26">
        <v>5</v>
      </c>
      <c r="D457" s="6" t="s">
        <v>679</v>
      </c>
      <c r="E457" s="11" t="s">
        <v>678</v>
      </c>
      <c r="F457" s="6" t="s">
        <v>1065</v>
      </c>
      <c r="G457" s="6" t="s">
        <v>1851</v>
      </c>
      <c r="H457" s="6" t="s">
        <v>680</v>
      </c>
    </row>
    <row r="458" spans="1:10">
      <c r="A458" s="6" t="s">
        <v>1446</v>
      </c>
      <c r="B458" s="6">
        <f t="shared" si="7"/>
        <v>457</v>
      </c>
      <c r="C458" s="26">
        <v>5</v>
      </c>
      <c r="D458" s="6" t="s">
        <v>679</v>
      </c>
      <c r="E458" s="11" t="s">
        <v>681</v>
      </c>
      <c r="F458" s="6" t="s">
        <v>1066</v>
      </c>
      <c r="G458" s="6" t="s">
        <v>1852</v>
      </c>
      <c r="H458" s="6" t="s">
        <v>682</v>
      </c>
    </row>
    <row r="459" spans="1:10">
      <c r="A459" s="6" t="s">
        <v>1447</v>
      </c>
      <c r="B459" s="6">
        <f t="shared" si="7"/>
        <v>458</v>
      </c>
      <c r="C459" s="26">
        <v>5</v>
      </c>
      <c r="D459" s="6" t="s">
        <v>679</v>
      </c>
      <c r="E459" s="11" t="s">
        <v>683</v>
      </c>
      <c r="F459" s="6" t="s">
        <v>1067</v>
      </c>
      <c r="G459" s="6" t="s">
        <v>1853</v>
      </c>
      <c r="H459" s="6" t="s">
        <v>684</v>
      </c>
    </row>
    <row r="460" spans="1:10">
      <c r="A460" s="6" t="s">
        <v>1448</v>
      </c>
      <c r="B460" s="6">
        <f t="shared" si="7"/>
        <v>459</v>
      </c>
      <c r="C460" s="26">
        <v>5</v>
      </c>
      <c r="D460" s="6" t="s">
        <v>679</v>
      </c>
      <c r="E460" s="11" t="s">
        <v>685</v>
      </c>
      <c r="F460" s="6" t="s">
        <v>1068</v>
      </c>
      <c r="G460" s="6" t="s">
        <v>1854</v>
      </c>
      <c r="H460" s="6" t="s">
        <v>686</v>
      </c>
    </row>
    <row r="461" spans="1:10">
      <c r="A461" s="6" t="s">
        <v>1449</v>
      </c>
      <c r="B461" s="6">
        <f t="shared" si="7"/>
        <v>460</v>
      </c>
      <c r="C461" s="26">
        <v>5</v>
      </c>
      <c r="D461" s="6" t="s">
        <v>679</v>
      </c>
      <c r="E461" s="11" t="s">
        <v>687</v>
      </c>
      <c r="F461" s="6" t="s">
        <v>1069</v>
      </c>
      <c r="G461" s="6" t="s">
        <v>1855</v>
      </c>
      <c r="H461" s="6" t="s">
        <v>2978</v>
      </c>
    </row>
    <row r="462" spans="1:10">
      <c r="A462" s="6" t="s">
        <v>837</v>
      </c>
      <c r="B462" s="6">
        <f t="shared" si="7"/>
        <v>461</v>
      </c>
      <c r="C462" s="26">
        <v>5</v>
      </c>
      <c r="D462" s="6" t="s">
        <v>679</v>
      </c>
      <c r="E462" s="11" t="s">
        <v>688</v>
      </c>
      <c r="F462" s="34" t="s">
        <v>3457</v>
      </c>
      <c r="G462" s="6" t="s">
        <v>1856</v>
      </c>
      <c r="H462" s="6" t="s">
        <v>689</v>
      </c>
    </row>
    <row r="463" spans="1:10">
      <c r="A463" s="6" t="s">
        <v>1450</v>
      </c>
      <c r="B463" s="6">
        <f t="shared" si="7"/>
        <v>462</v>
      </c>
      <c r="C463" s="26">
        <v>6</v>
      </c>
      <c r="D463" s="6" t="s">
        <v>679</v>
      </c>
      <c r="E463" s="12" t="s">
        <v>690</v>
      </c>
      <c r="F463" s="6" t="s">
        <v>1070</v>
      </c>
      <c r="G463" s="6" t="s">
        <v>1857</v>
      </c>
      <c r="H463" s="6" t="s">
        <v>691</v>
      </c>
    </row>
    <row r="464" spans="1:10">
      <c r="A464" s="6" t="s">
        <v>1451</v>
      </c>
      <c r="B464" s="6">
        <f t="shared" si="7"/>
        <v>463</v>
      </c>
      <c r="C464" s="26">
        <v>6</v>
      </c>
      <c r="D464" s="6" t="s">
        <v>679</v>
      </c>
      <c r="E464" s="12" t="s">
        <v>692</v>
      </c>
      <c r="F464" s="6" t="s">
        <v>1071</v>
      </c>
      <c r="G464" s="6" t="s">
        <v>1858</v>
      </c>
      <c r="H464" s="6" t="s">
        <v>693</v>
      </c>
    </row>
    <row r="465" spans="1:8">
      <c r="A465" s="6" t="s">
        <v>1452</v>
      </c>
      <c r="B465" s="6">
        <f t="shared" si="7"/>
        <v>464</v>
      </c>
      <c r="C465" s="26">
        <v>6</v>
      </c>
      <c r="D465" s="6" t="s">
        <v>679</v>
      </c>
      <c r="E465" s="12" t="s">
        <v>694</v>
      </c>
      <c r="F465" s="6" t="s">
        <v>1072</v>
      </c>
      <c r="G465" s="6" t="s">
        <v>1859</v>
      </c>
      <c r="H465" s="6" t="s">
        <v>695</v>
      </c>
    </row>
    <row r="466" spans="1:8">
      <c r="A466" s="6" t="s">
        <v>1453</v>
      </c>
      <c r="B466" s="6">
        <f t="shared" si="7"/>
        <v>465</v>
      </c>
      <c r="C466" s="26">
        <v>6</v>
      </c>
      <c r="D466" s="6" t="s">
        <v>679</v>
      </c>
      <c r="E466" s="12" t="s">
        <v>696</v>
      </c>
      <c r="F466" s="6" t="s">
        <v>1073</v>
      </c>
      <c r="G466" s="6" t="s">
        <v>1860</v>
      </c>
      <c r="H466" s="6" t="s">
        <v>697</v>
      </c>
    </row>
    <row r="467" spans="1:8">
      <c r="A467" s="6" t="s">
        <v>1454</v>
      </c>
      <c r="B467" s="6">
        <f t="shared" si="7"/>
        <v>466</v>
      </c>
      <c r="C467" s="26">
        <v>6</v>
      </c>
      <c r="D467" s="6" t="s">
        <v>679</v>
      </c>
      <c r="E467" s="12" t="s">
        <v>698</v>
      </c>
      <c r="F467" s="6" t="s">
        <v>1074</v>
      </c>
      <c r="G467" s="6" t="s">
        <v>1861</v>
      </c>
      <c r="H467" s="6" t="s">
        <v>699</v>
      </c>
    </row>
    <row r="468" spans="1:8">
      <c r="A468" s="6" t="s">
        <v>1455</v>
      </c>
      <c r="B468" s="6">
        <f t="shared" si="7"/>
        <v>467</v>
      </c>
      <c r="C468" s="26">
        <v>6</v>
      </c>
      <c r="D468" s="6" t="s">
        <v>679</v>
      </c>
      <c r="E468" s="12" t="s">
        <v>700</v>
      </c>
      <c r="F468" s="6" t="s">
        <v>1075</v>
      </c>
      <c r="G468" s="6" t="s">
        <v>1862</v>
      </c>
      <c r="H468" s="6" t="s">
        <v>701</v>
      </c>
    </row>
    <row r="469" spans="1:8">
      <c r="A469" s="6" t="s">
        <v>1456</v>
      </c>
      <c r="B469" s="6">
        <f t="shared" si="7"/>
        <v>468</v>
      </c>
      <c r="C469" s="26">
        <v>6</v>
      </c>
      <c r="D469" s="6" t="s">
        <v>679</v>
      </c>
      <c r="E469" s="12" t="s">
        <v>702</v>
      </c>
      <c r="F469" s="6" t="s">
        <v>1076</v>
      </c>
      <c r="G469" s="6" t="s">
        <v>1863</v>
      </c>
      <c r="H469" s="6" t="s">
        <v>703</v>
      </c>
    </row>
    <row r="470" spans="1:8">
      <c r="A470" s="6" t="s">
        <v>1457</v>
      </c>
      <c r="B470" s="6">
        <f t="shared" si="7"/>
        <v>469</v>
      </c>
      <c r="C470" s="26">
        <v>6</v>
      </c>
      <c r="D470" s="6" t="s">
        <v>679</v>
      </c>
      <c r="E470" s="12" t="s">
        <v>704</v>
      </c>
      <c r="F470" s="6" t="s">
        <v>1077</v>
      </c>
      <c r="G470" s="6" t="s">
        <v>1864</v>
      </c>
      <c r="H470" s="6" t="s">
        <v>705</v>
      </c>
    </row>
    <row r="471" spans="1:8">
      <c r="A471" s="6" t="s">
        <v>1458</v>
      </c>
      <c r="B471" s="6">
        <f t="shared" si="7"/>
        <v>470</v>
      </c>
      <c r="C471" s="26">
        <v>6</v>
      </c>
      <c r="D471" s="6" t="s">
        <v>679</v>
      </c>
      <c r="E471" s="12" t="s">
        <v>706</v>
      </c>
      <c r="F471" s="6" t="s">
        <v>1078</v>
      </c>
      <c r="G471" s="6" t="s">
        <v>1865</v>
      </c>
      <c r="H471" s="6" t="s">
        <v>707</v>
      </c>
    </row>
    <row r="472" spans="1:8">
      <c r="A472" s="6" t="s">
        <v>1459</v>
      </c>
      <c r="B472" s="6">
        <f t="shared" si="7"/>
        <v>471</v>
      </c>
      <c r="C472" s="26">
        <v>6</v>
      </c>
      <c r="D472" s="6" t="s">
        <v>679</v>
      </c>
      <c r="E472" s="12" t="s">
        <v>708</v>
      </c>
      <c r="F472" s="6" t="s">
        <v>1079</v>
      </c>
      <c r="G472" s="6" t="s">
        <v>1866</v>
      </c>
      <c r="H472" s="6" t="s">
        <v>709</v>
      </c>
    </row>
    <row r="473" spans="1:8">
      <c r="A473" s="6" t="s">
        <v>1460</v>
      </c>
      <c r="B473" s="6">
        <f t="shared" si="7"/>
        <v>472</v>
      </c>
      <c r="C473" s="26">
        <v>6</v>
      </c>
      <c r="D473" s="6" t="s">
        <v>679</v>
      </c>
      <c r="E473" s="12" t="s">
        <v>710</v>
      </c>
      <c r="F473" s="6" t="s">
        <v>1080</v>
      </c>
      <c r="G473" s="6" t="s">
        <v>1867</v>
      </c>
      <c r="H473" s="6" t="s">
        <v>711</v>
      </c>
    </row>
    <row r="474" spans="1:8">
      <c r="A474" s="6" t="s">
        <v>1461</v>
      </c>
      <c r="B474" s="6">
        <f t="shared" si="7"/>
        <v>473</v>
      </c>
      <c r="C474" s="26">
        <v>6</v>
      </c>
      <c r="D474" s="6" t="s">
        <v>679</v>
      </c>
      <c r="E474" s="12" t="s">
        <v>712</v>
      </c>
      <c r="F474" s="6" t="s">
        <v>1081</v>
      </c>
      <c r="G474" s="6" t="s">
        <v>1868</v>
      </c>
      <c r="H474" s="6" t="s">
        <v>713</v>
      </c>
    </row>
    <row r="475" spans="1:8">
      <c r="A475" s="6" t="s">
        <v>1462</v>
      </c>
      <c r="B475" s="6">
        <f t="shared" si="7"/>
        <v>474</v>
      </c>
      <c r="C475" s="26">
        <v>6</v>
      </c>
      <c r="D475" s="6" t="s">
        <v>679</v>
      </c>
      <c r="E475" s="12" t="s">
        <v>714</v>
      </c>
      <c r="F475" s="6" t="s">
        <v>1082</v>
      </c>
      <c r="G475" s="6" t="s">
        <v>1869</v>
      </c>
      <c r="H475" s="6" t="s">
        <v>715</v>
      </c>
    </row>
    <row r="476" spans="1:8">
      <c r="A476" s="6" t="s">
        <v>1463</v>
      </c>
      <c r="B476" s="6">
        <f t="shared" si="7"/>
        <v>475</v>
      </c>
      <c r="C476" s="26">
        <v>6</v>
      </c>
      <c r="D476" s="6" t="s">
        <v>679</v>
      </c>
      <c r="E476" s="12" t="s">
        <v>716</v>
      </c>
      <c r="F476" s="6" t="s">
        <v>1083</v>
      </c>
      <c r="G476" s="6" t="s">
        <v>1870</v>
      </c>
      <c r="H476" s="6" t="s">
        <v>717</v>
      </c>
    </row>
    <row r="477" spans="1:8">
      <c r="A477" s="6" t="s">
        <v>1464</v>
      </c>
      <c r="B477" s="6">
        <f t="shared" si="7"/>
        <v>476</v>
      </c>
      <c r="C477" s="26">
        <v>6</v>
      </c>
      <c r="D477" s="6" t="s">
        <v>679</v>
      </c>
      <c r="E477" s="12" t="s">
        <v>718</v>
      </c>
      <c r="F477" s="6" t="s">
        <v>1084</v>
      </c>
      <c r="G477" s="6" t="s">
        <v>1871</v>
      </c>
      <c r="H477" s="6" t="s">
        <v>719</v>
      </c>
    </row>
    <row r="478" spans="1:8">
      <c r="A478" s="6" t="s">
        <v>1465</v>
      </c>
      <c r="B478" s="6">
        <f t="shared" si="7"/>
        <v>477</v>
      </c>
      <c r="C478" s="26">
        <v>6</v>
      </c>
      <c r="D478" s="6" t="s">
        <v>679</v>
      </c>
      <c r="E478" s="12" t="s">
        <v>720</v>
      </c>
      <c r="F478" s="6" t="s">
        <v>1085</v>
      </c>
      <c r="G478" s="6" t="s">
        <v>1872</v>
      </c>
      <c r="H478" s="6" t="s">
        <v>721</v>
      </c>
    </row>
    <row r="479" spans="1:8">
      <c r="A479" s="6" t="s">
        <v>1466</v>
      </c>
      <c r="B479" s="6">
        <f t="shared" si="7"/>
        <v>478</v>
      </c>
      <c r="C479" s="26">
        <v>6</v>
      </c>
      <c r="D479" s="6" t="s">
        <v>679</v>
      </c>
      <c r="E479" s="12" t="s">
        <v>722</v>
      </c>
      <c r="F479" s="6" t="s">
        <v>1086</v>
      </c>
      <c r="G479" s="6" t="s">
        <v>1873</v>
      </c>
      <c r="H479" s="6" t="s">
        <v>723</v>
      </c>
    </row>
    <row r="480" spans="1:8">
      <c r="A480" s="6" t="s">
        <v>1467</v>
      </c>
      <c r="B480" s="6">
        <f t="shared" si="7"/>
        <v>479</v>
      </c>
      <c r="C480" s="26">
        <v>6</v>
      </c>
      <c r="D480" s="6" t="s">
        <v>679</v>
      </c>
      <c r="E480" s="12" t="s">
        <v>724</v>
      </c>
      <c r="F480" s="6" t="s">
        <v>1087</v>
      </c>
      <c r="G480" s="6" t="s">
        <v>1874</v>
      </c>
      <c r="H480" s="6" t="s">
        <v>725</v>
      </c>
    </row>
    <row r="481" spans="1:10">
      <c r="A481" s="13" t="s">
        <v>3658</v>
      </c>
      <c r="B481" s="6">
        <f t="shared" si="7"/>
        <v>480</v>
      </c>
      <c r="C481" s="26">
        <v>5</v>
      </c>
      <c r="D481" s="6" t="s">
        <v>3528</v>
      </c>
      <c r="E481" s="11" t="s">
        <v>3592</v>
      </c>
      <c r="F481" s="34" t="s">
        <v>3641</v>
      </c>
      <c r="G481" s="6" t="s">
        <v>2328</v>
      </c>
      <c r="H481" s="6" t="str">
        <f>VLOOKUP(G481,Table2!D:F,2,FALSE)</f>
        <v>BG-32</v>
      </c>
      <c r="I481" s="6" t="s">
        <v>3641</v>
      </c>
      <c r="J481" s="6" t="s">
        <v>3641</v>
      </c>
    </row>
    <row r="482" spans="1:10">
      <c r="A482" s="14" t="s">
        <v>3711</v>
      </c>
      <c r="B482" s="6">
        <f t="shared" si="7"/>
        <v>481</v>
      </c>
      <c r="C482" s="26">
        <v>6</v>
      </c>
      <c r="D482" s="6" t="s">
        <v>3528</v>
      </c>
      <c r="E482" s="12" t="s">
        <v>3593</v>
      </c>
      <c r="F482" s="6" t="s">
        <v>3597</v>
      </c>
      <c r="G482" s="6" t="s">
        <v>2331</v>
      </c>
      <c r="H482" s="6" t="str">
        <f>VLOOKUP(G482,Table2!D:F,2,FALSE)</f>
        <v>BT-160</v>
      </c>
      <c r="I482" s="6" t="s">
        <v>3641</v>
      </c>
      <c r="J482" s="6" t="s">
        <v>3641</v>
      </c>
    </row>
    <row r="483" spans="1:10">
      <c r="A483" s="14" t="s">
        <v>3712</v>
      </c>
      <c r="B483" s="6">
        <f t="shared" si="7"/>
        <v>482</v>
      </c>
      <c r="C483" s="26">
        <v>6</v>
      </c>
      <c r="D483" s="6" t="s">
        <v>3528</v>
      </c>
      <c r="E483" s="12" t="s">
        <v>3594</v>
      </c>
      <c r="F483" s="6" t="s">
        <v>3597</v>
      </c>
      <c r="G483" s="6" t="s">
        <v>2333</v>
      </c>
      <c r="H483" s="6" t="str">
        <f>VLOOKUP(G483,Table2!D:F,2,FALSE)</f>
        <v>BT-161</v>
      </c>
      <c r="I483" s="6" t="s">
        <v>3641</v>
      </c>
      <c r="J483" s="6" t="s">
        <v>3641</v>
      </c>
    </row>
    <row r="484" spans="1:10">
      <c r="A484" s="14" t="s">
        <v>3713</v>
      </c>
      <c r="B484" s="6">
        <f t="shared" si="7"/>
        <v>483</v>
      </c>
      <c r="C484" s="26">
        <v>5</v>
      </c>
      <c r="D484" s="6" t="s">
        <v>3528</v>
      </c>
      <c r="E484" s="11" t="s">
        <v>3601</v>
      </c>
      <c r="F484" s="6" t="s">
        <v>3602</v>
      </c>
      <c r="G484" s="6" t="s">
        <v>2291</v>
      </c>
      <c r="H484" s="6" t="str">
        <f>VLOOKUP(G484,Table2!D:F,2,FALSE)</f>
        <v>BT-146</v>
      </c>
      <c r="I484" s="6" t="s">
        <v>3641</v>
      </c>
      <c r="J484" s="6" t="s">
        <v>3641</v>
      </c>
    </row>
    <row r="485" spans="1:10">
      <c r="A485" s="14" t="s">
        <v>3714</v>
      </c>
      <c r="B485" s="6">
        <f t="shared" si="7"/>
        <v>484</v>
      </c>
      <c r="C485" s="26">
        <v>5</v>
      </c>
      <c r="D485" s="6" t="s">
        <v>3528</v>
      </c>
      <c r="E485" s="11" t="s">
        <v>3603</v>
      </c>
      <c r="F485" s="6" t="s">
        <v>3602</v>
      </c>
      <c r="G485" s="6" t="s">
        <v>2293</v>
      </c>
      <c r="H485" s="6" t="str">
        <f>VLOOKUP(G485,Table2!D:F,2,FALSE)</f>
        <v>BT-147</v>
      </c>
      <c r="I485" s="6" t="s">
        <v>3641</v>
      </c>
      <c r="J485" s="6" t="s">
        <v>3641</v>
      </c>
    </row>
    <row r="486" spans="1:10">
      <c r="A486" s="14" t="s">
        <v>3715</v>
      </c>
      <c r="B486" s="6">
        <f t="shared" si="7"/>
        <v>485</v>
      </c>
      <c r="C486" s="26">
        <v>5</v>
      </c>
      <c r="D486" s="6" t="s">
        <v>3528</v>
      </c>
      <c r="E486" s="11" t="s">
        <v>3604</v>
      </c>
      <c r="F486" s="6" t="s">
        <v>3602</v>
      </c>
      <c r="G486" s="6" t="s">
        <v>2295</v>
      </c>
      <c r="H486" s="6" t="str">
        <f>VLOOKUP(G486,Table2!D:F,2,FALSE)</f>
        <v>BT-148</v>
      </c>
      <c r="I486" s="6" t="s">
        <v>3641</v>
      </c>
      <c r="J486" s="6" t="s">
        <v>3641</v>
      </c>
    </row>
    <row r="487" spans="1:10">
      <c r="A487" s="6" t="s">
        <v>835</v>
      </c>
      <c r="B487" s="6">
        <f t="shared" si="7"/>
        <v>486</v>
      </c>
      <c r="C487" s="26">
        <v>4</v>
      </c>
      <c r="D487" s="6" t="s">
        <v>16</v>
      </c>
      <c r="E487" s="10" t="s">
        <v>650</v>
      </c>
      <c r="F487" s="34" t="s">
        <v>3457</v>
      </c>
      <c r="G487" s="6" t="s">
        <v>2955</v>
      </c>
      <c r="H487" s="6" t="s">
        <v>651</v>
      </c>
      <c r="I487" s="6" t="s">
        <v>2956</v>
      </c>
      <c r="J487" s="6" t="s">
        <v>3378</v>
      </c>
    </row>
    <row r="488" spans="1:10">
      <c r="A488" s="6" t="s">
        <v>1433</v>
      </c>
      <c r="B488" s="6">
        <f t="shared" si="7"/>
        <v>487</v>
      </c>
      <c r="C488" s="26">
        <v>5</v>
      </c>
      <c r="D488" s="6" t="s">
        <v>314</v>
      </c>
      <c r="E488" s="11" t="s">
        <v>652</v>
      </c>
      <c r="F488" s="6" t="s">
        <v>1103</v>
      </c>
      <c r="G488" s="6" t="s">
        <v>2957</v>
      </c>
      <c r="H488" s="6" t="s">
        <v>653</v>
      </c>
      <c r="I488" s="6" t="s">
        <v>2958</v>
      </c>
      <c r="J488" s="6" t="s">
        <v>3379</v>
      </c>
    </row>
    <row r="489" spans="1:10">
      <c r="A489" s="6" t="s">
        <v>1434</v>
      </c>
      <c r="B489" s="6">
        <f t="shared" si="7"/>
        <v>488</v>
      </c>
      <c r="C489" s="26">
        <v>5</v>
      </c>
      <c r="D489" s="6" t="s">
        <v>314</v>
      </c>
      <c r="E489" s="11" t="s">
        <v>654</v>
      </c>
      <c r="F489" s="6" t="s">
        <v>1104</v>
      </c>
      <c r="G489" s="6" t="s">
        <v>1839</v>
      </c>
      <c r="H489" s="6" t="s">
        <v>655</v>
      </c>
      <c r="I489" s="6" t="s">
        <v>2959</v>
      </c>
      <c r="J489" s="6" t="s">
        <v>3380</v>
      </c>
    </row>
    <row r="490" spans="1:10">
      <c r="A490" s="6" t="s">
        <v>1435</v>
      </c>
      <c r="B490" s="6">
        <f t="shared" si="7"/>
        <v>489</v>
      </c>
      <c r="C490" s="26">
        <v>5</v>
      </c>
      <c r="D490" s="6" t="s">
        <v>314</v>
      </c>
      <c r="E490" s="11" t="s">
        <v>656</v>
      </c>
      <c r="F490" s="6" t="s">
        <v>1105</v>
      </c>
      <c r="G490" s="6" t="s">
        <v>2960</v>
      </c>
      <c r="H490" s="6" t="s">
        <v>657</v>
      </c>
      <c r="I490" s="6" t="s">
        <v>2961</v>
      </c>
      <c r="J490" s="6" t="s">
        <v>3381</v>
      </c>
    </row>
    <row r="491" spans="1:10">
      <c r="A491" s="6" t="s">
        <v>1436</v>
      </c>
      <c r="B491" s="6">
        <f t="shared" si="7"/>
        <v>490</v>
      </c>
      <c r="C491" s="26">
        <v>5</v>
      </c>
      <c r="D491" s="6" t="s">
        <v>314</v>
      </c>
      <c r="E491" s="11" t="s">
        <v>658</v>
      </c>
      <c r="F491" s="6" t="s">
        <v>1106</v>
      </c>
      <c r="G491" s="6" t="s">
        <v>1841</v>
      </c>
      <c r="H491" s="6" t="s">
        <v>659</v>
      </c>
      <c r="I491" s="6" t="s">
        <v>2962</v>
      </c>
      <c r="J491" s="6" t="s">
        <v>3382</v>
      </c>
    </row>
    <row r="492" spans="1:10">
      <c r="A492" s="6" t="s">
        <v>1437</v>
      </c>
      <c r="B492" s="6">
        <f t="shared" si="7"/>
        <v>491</v>
      </c>
      <c r="C492" s="26">
        <v>5</v>
      </c>
      <c r="D492" s="6" t="s">
        <v>314</v>
      </c>
      <c r="E492" s="11" t="s">
        <v>660</v>
      </c>
      <c r="F492" s="6" t="s">
        <v>852</v>
      </c>
      <c r="G492" s="6" t="s">
        <v>1842</v>
      </c>
      <c r="H492" s="6" t="s">
        <v>661</v>
      </c>
      <c r="I492" s="6" t="s">
        <v>2963</v>
      </c>
      <c r="J492" s="6" t="s">
        <v>3383</v>
      </c>
    </row>
    <row r="493" spans="1:10">
      <c r="A493" s="6" t="s">
        <v>836</v>
      </c>
      <c r="B493" s="6">
        <f t="shared" si="7"/>
        <v>492</v>
      </c>
      <c r="C493" s="26">
        <v>4</v>
      </c>
      <c r="D493" s="6" t="s">
        <v>16</v>
      </c>
      <c r="E493" s="10" t="s">
        <v>2964</v>
      </c>
      <c r="F493" s="34" t="s">
        <v>3457</v>
      </c>
      <c r="G493" s="6" t="s">
        <v>1843</v>
      </c>
      <c r="H493" s="6" t="s">
        <v>663</v>
      </c>
      <c r="I493" s="6" t="s">
        <v>2965</v>
      </c>
      <c r="J493" s="6" t="s">
        <v>3384</v>
      </c>
    </row>
    <row r="494" spans="1:10">
      <c r="A494" s="6" t="s">
        <v>1438</v>
      </c>
      <c r="B494" s="6">
        <f t="shared" si="7"/>
        <v>493</v>
      </c>
      <c r="C494" s="26">
        <v>5</v>
      </c>
      <c r="D494" s="6" t="s">
        <v>16</v>
      </c>
      <c r="E494" s="11" t="s">
        <v>664</v>
      </c>
      <c r="F494" s="6" t="s">
        <v>970</v>
      </c>
      <c r="G494" s="6" t="s">
        <v>2966</v>
      </c>
      <c r="H494" s="6" t="s">
        <v>3501</v>
      </c>
      <c r="I494" s="6" t="s">
        <v>2967</v>
      </c>
      <c r="J494" s="6" t="s">
        <v>3385</v>
      </c>
    </row>
    <row r="495" spans="1:10">
      <c r="A495" s="6" t="s">
        <v>1439</v>
      </c>
      <c r="B495" s="6">
        <f t="shared" si="7"/>
        <v>494</v>
      </c>
      <c r="C495" s="26">
        <v>5</v>
      </c>
      <c r="D495" s="6" t="s">
        <v>16</v>
      </c>
      <c r="E495" s="11" t="s">
        <v>666</v>
      </c>
      <c r="F495" s="6" t="s">
        <v>972</v>
      </c>
      <c r="G495" s="6" t="s">
        <v>2968</v>
      </c>
      <c r="H495" s="6" t="s">
        <v>667</v>
      </c>
      <c r="I495" s="6" t="s">
        <v>2969</v>
      </c>
      <c r="J495" s="6" t="s">
        <v>3386</v>
      </c>
    </row>
    <row r="496" spans="1:10">
      <c r="A496" s="6" t="s">
        <v>1440</v>
      </c>
      <c r="B496" s="6">
        <f t="shared" si="7"/>
        <v>495</v>
      </c>
      <c r="C496" s="26">
        <v>5</v>
      </c>
      <c r="D496" s="6" t="s">
        <v>16</v>
      </c>
      <c r="E496" s="11" t="s">
        <v>668</v>
      </c>
      <c r="F496" s="6" t="s">
        <v>971</v>
      </c>
      <c r="G496" s="6" t="s">
        <v>2970</v>
      </c>
      <c r="H496" s="6" t="s">
        <v>669</v>
      </c>
      <c r="I496" s="6" t="s">
        <v>2971</v>
      </c>
      <c r="J496" s="6" t="s">
        <v>3387</v>
      </c>
    </row>
    <row r="497" spans="1:10">
      <c r="A497" s="6" t="s">
        <v>1441</v>
      </c>
      <c r="B497" s="6">
        <f t="shared" si="7"/>
        <v>496</v>
      </c>
      <c r="C497" s="26">
        <v>5</v>
      </c>
      <c r="D497" s="6" t="s">
        <v>16</v>
      </c>
      <c r="E497" s="11" t="s">
        <v>670</v>
      </c>
      <c r="F497" s="6" t="s">
        <v>973</v>
      </c>
      <c r="G497" s="6" t="s">
        <v>2356</v>
      </c>
      <c r="H497" s="6" t="s">
        <v>671</v>
      </c>
      <c r="I497" s="6" t="s">
        <v>2972</v>
      </c>
      <c r="J497" s="6" t="s">
        <v>3388</v>
      </c>
    </row>
    <row r="498" spans="1:10">
      <c r="A498" s="6" t="s">
        <v>1442</v>
      </c>
      <c r="B498" s="6">
        <f t="shared" si="7"/>
        <v>497</v>
      </c>
      <c r="C498" s="26">
        <v>5</v>
      </c>
      <c r="D498" s="6" t="s">
        <v>16</v>
      </c>
      <c r="E498" s="11" t="s">
        <v>672</v>
      </c>
      <c r="F498" s="6" t="s">
        <v>974</v>
      </c>
      <c r="G498" s="6" t="s">
        <v>2973</v>
      </c>
      <c r="H498" s="6" t="s">
        <v>673</v>
      </c>
      <c r="I498" s="6" t="s">
        <v>2974</v>
      </c>
      <c r="J498" s="6" t="s">
        <v>3389</v>
      </c>
    </row>
    <row r="499" spans="1:10">
      <c r="A499" s="6" t="s">
        <v>1443</v>
      </c>
      <c r="B499" s="6">
        <f t="shared" si="7"/>
        <v>498</v>
      </c>
      <c r="C499" s="26">
        <v>5</v>
      </c>
      <c r="D499" s="6" t="s">
        <v>16</v>
      </c>
      <c r="E499" s="11" t="s">
        <v>674</v>
      </c>
      <c r="F499" s="6" t="s">
        <v>974</v>
      </c>
      <c r="G499" s="6" t="s">
        <v>2975</v>
      </c>
      <c r="H499" s="6" t="s">
        <v>675</v>
      </c>
      <c r="I499" s="6" t="s">
        <v>2976</v>
      </c>
      <c r="J499" s="6" t="s">
        <v>3390</v>
      </c>
    </row>
    <row r="500" spans="1:10">
      <c r="A500" s="6" t="s">
        <v>1444</v>
      </c>
      <c r="B500" s="6">
        <f t="shared" si="7"/>
        <v>499</v>
      </c>
      <c r="C500" s="26">
        <v>5</v>
      </c>
      <c r="D500" s="6" t="s">
        <v>16</v>
      </c>
      <c r="E500" s="11" t="s">
        <v>676</v>
      </c>
      <c r="F500" s="6" t="s">
        <v>975</v>
      </c>
      <c r="G500" s="6" t="s">
        <v>1699</v>
      </c>
      <c r="H500" s="6" t="s">
        <v>677</v>
      </c>
      <c r="I500" s="6" t="s">
        <v>2977</v>
      </c>
      <c r="J500" s="6" t="s">
        <v>3391</v>
      </c>
    </row>
    <row r="501" spans="1:10">
      <c r="A501" s="6" t="s">
        <v>838</v>
      </c>
      <c r="B501" s="6">
        <f t="shared" si="7"/>
        <v>500</v>
      </c>
      <c r="C501" s="26">
        <v>4</v>
      </c>
      <c r="D501" s="6" t="s">
        <v>0</v>
      </c>
      <c r="E501" s="10" t="s">
        <v>726</v>
      </c>
      <c r="F501" s="34" t="s">
        <v>3457</v>
      </c>
      <c r="G501" s="6" t="s">
        <v>2979</v>
      </c>
      <c r="H501" s="6" t="s">
        <v>727</v>
      </c>
      <c r="I501" s="6" t="s">
        <v>2980</v>
      </c>
      <c r="J501" s="6" t="s">
        <v>3392</v>
      </c>
    </row>
    <row r="502" spans="1:10">
      <c r="A502" s="6" t="s">
        <v>1468</v>
      </c>
      <c r="B502" s="6">
        <f t="shared" si="7"/>
        <v>501</v>
      </c>
      <c r="C502" s="26">
        <v>5</v>
      </c>
      <c r="D502" s="6" t="s">
        <v>0</v>
      </c>
      <c r="E502" s="11" t="s">
        <v>728</v>
      </c>
      <c r="F502" s="6" t="s">
        <v>910</v>
      </c>
      <c r="G502" s="6" t="s">
        <v>1876</v>
      </c>
      <c r="H502" s="6" t="s">
        <v>729</v>
      </c>
      <c r="I502" s="6" t="s">
        <v>2981</v>
      </c>
      <c r="J502" s="6" t="s">
        <v>3393</v>
      </c>
    </row>
    <row r="503" spans="1:10">
      <c r="A503" s="6" t="s">
        <v>1469</v>
      </c>
      <c r="B503" s="6">
        <f t="shared" si="7"/>
        <v>502</v>
      </c>
      <c r="C503" s="26">
        <v>5</v>
      </c>
      <c r="D503" s="6" t="s">
        <v>0</v>
      </c>
      <c r="E503" s="11" t="s">
        <v>730</v>
      </c>
      <c r="F503" s="6" t="s">
        <v>911</v>
      </c>
      <c r="G503" s="6" t="s">
        <v>1877</v>
      </c>
      <c r="H503" s="6" t="s">
        <v>731</v>
      </c>
      <c r="I503" s="6" t="s">
        <v>2982</v>
      </c>
      <c r="J503" s="6" t="s">
        <v>3394</v>
      </c>
    </row>
    <row r="504" spans="1:10">
      <c r="A504" s="6" t="s">
        <v>1470</v>
      </c>
      <c r="B504" s="6">
        <f t="shared" si="7"/>
        <v>503</v>
      </c>
      <c r="C504" s="26">
        <v>5</v>
      </c>
      <c r="D504" s="6" t="s">
        <v>0</v>
      </c>
      <c r="E504" s="11" t="s">
        <v>732</v>
      </c>
      <c r="F504" s="6" t="s">
        <v>916</v>
      </c>
      <c r="G504" s="6" t="s">
        <v>1878</v>
      </c>
      <c r="H504" s="6" t="s">
        <v>733</v>
      </c>
      <c r="I504" s="6" t="s">
        <v>2983</v>
      </c>
      <c r="J504" s="6" t="s">
        <v>3395</v>
      </c>
    </row>
    <row r="505" spans="1:10">
      <c r="A505" s="6" t="s">
        <v>1471</v>
      </c>
      <c r="B505" s="6">
        <f t="shared" si="7"/>
        <v>504</v>
      </c>
      <c r="C505" s="26">
        <v>5</v>
      </c>
      <c r="D505" s="6" t="s">
        <v>0</v>
      </c>
      <c r="E505" s="11" t="s">
        <v>734</v>
      </c>
      <c r="F505" s="6" t="s">
        <v>912</v>
      </c>
      <c r="G505" s="6" t="s">
        <v>2984</v>
      </c>
      <c r="H505" s="6" t="s">
        <v>735</v>
      </c>
      <c r="I505" s="6" t="s">
        <v>2985</v>
      </c>
      <c r="J505" s="6" t="s">
        <v>3396</v>
      </c>
    </row>
    <row r="506" spans="1:10">
      <c r="A506" s="6" t="s">
        <v>1472</v>
      </c>
      <c r="B506" s="6">
        <f t="shared" si="7"/>
        <v>505</v>
      </c>
      <c r="C506" s="26">
        <v>5</v>
      </c>
      <c r="D506" s="6" t="s">
        <v>0</v>
      </c>
      <c r="E506" s="11" t="s">
        <v>736</v>
      </c>
      <c r="F506" s="6" t="s">
        <v>913</v>
      </c>
      <c r="G506" s="6" t="s">
        <v>2986</v>
      </c>
      <c r="H506" s="6" t="s">
        <v>737</v>
      </c>
      <c r="I506" s="6" t="s">
        <v>2987</v>
      </c>
      <c r="J506" s="6" t="s">
        <v>3397</v>
      </c>
    </row>
    <row r="507" spans="1:10">
      <c r="A507" s="6" t="s">
        <v>1473</v>
      </c>
      <c r="B507" s="6">
        <f t="shared" si="7"/>
        <v>506</v>
      </c>
      <c r="C507" s="26">
        <v>5</v>
      </c>
      <c r="D507" s="6" t="s">
        <v>0</v>
      </c>
      <c r="E507" s="11" t="s">
        <v>738</v>
      </c>
      <c r="F507" s="6" t="s">
        <v>918</v>
      </c>
      <c r="G507" s="6" t="s">
        <v>752</v>
      </c>
      <c r="H507" s="6" t="s">
        <v>3755</v>
      </c>
      <c r="I507" s="6" t="s">
        <v>2988</v>
      </c>
      <c r="J507" s="6" t="s">
        <v>3756</v>
      </c>
    </row>
    <row r="508" spans="1:10">
      <c r="A508" s="6" t="s">
        <v>1474</v>
      </c>
      <c r="B508" s="6">
        <f t="shared" si="7"/>
        <v>507</v>
      </c>
      <c r="C508" s="26">
        <v>5</v>
      </c>
      <c r="D508" s="6" t="s">
        <v>0</v>
      </c>
      <c r="E508" s="11" t="s">
        <v>740</v>
      </c>
      <c r="F508" s="6" t="s">
        <v>919</v>
      </c>
      <c r="G508" s="6" t="s">
        <v>1882</v>
      </c>
      <c r="H508" s="6" t="s">
        <v>741</v>
      </c>
      <c r="I508" s="6" t="s">
        <v>2989</v>
      </c>
      <c r="J508" s="6" t="s">
        <v>3398</v>
      </c>
    </row>
    <row r="509" spans="1:10">
      <c r="A509" s="6" t="s">
        <v>1475</v>
      </c>
      <c r="B509" s="6">
        <f t="shared" si="7"/>
        <v>508</v>
      </c>
      <c r="C509" s="26">
        <v>5</v>
      </c>
      <c r="D509" s="6" t="s">
        <v>0</v>
      </c>
      <c r="E509" s="11" t="s">
        <v>742</v>
      </c>
      <c r="F509" s="6" t="s">
        <v>914</v>
      </c>
      <c r="G509" s="6" t="s">
        <v>2990</v>
      </c>
      <c r="H509" s="6" t="s">
        <v>743</v>
      </c>
      <c r="I509" s="6" t="s">
        <v>2991</v>
      </c>
      <c r="J509" s="6" t="s">
        <v>3399</v>
      </c>
    </row>
    <row r="510" spans="1:10">
      <c r="A510" s="6" t="s">
        <v>1476</v>
      </c>
      <c r="B510" s="6">
        <f t="shared" si="7"/>
        <v>509</v>
      </c>
      <c r="C510" s="26">
        <v>5</v>
      </c>
      <c r="D510" s="6" t="s">
        <v>0</v>
      </c>
      <c r="E510" s="11" t="s">
        <v>744</v>
      </c>
      <c r="F510" s="6" t="s">
        <v>915</v>
      </c>
      <c r="G510" s="6" t="s">
        <v>2992</v>
      </c>
      <c r="H510" s="6" t="s">
        <v>745</v>
      </c>
      <c r="I510" s="6" t="s">
        <v>2993</v>
      </c>
      <c r="J510" s="6" t="s">
        <v>3400</v>
      </c>
    </row>
    <row r="511" spans="1:10">
      <c r="A511" s="6" t="s">
        <v>1477</v>
      </c>
      <c r="B511" s="6">
        <f t="shared" si="7"/>
        <v>510</v>
      </c>
      <c r="C511" s="26">
        <v>5</v>
      </c>
      <c r="D511" s="6" t="s">
        <v>35</v>
      </c>
      <c r="E511" s="11" t="s">
        <v>746</v>
      </c>
      <c r="F511" s="6" t="s">
        <v>857</v>
      </c>
      <c r="G511" s="6" t="s">
        <v>2994</v>
      </c>
      <c r="H511" s="6" t="s">
        <v>747</v>
      </c>
      <c r="I511" s="6" t="s">
        <v>2995</v>
      </c>
      <c r="J511" s="6" t="s">
        <v>3401</v>
      </c>
    </row>
    <row r="512" spans="1:10">
      <c r="A512" s="6" t="s">
        <v>1478</v>
      </c>
      <c r="B512" s="6">
        <f t="shared" si="7"/>
        <v>511</v>
      </c>
      <c r="C512" s="26">
        <v>5</v>
      </c>
      <c r="D512" s="6" t="s">
        <v>35</v>
      </c>
      <c r="E512" s="11" t="s">
        <v>748</v>
      </c>
      <c r="F512" s="6" t="s">
        <v>1088</v>
      </c>
      <c r="G512" s="6" t="s">
        <v>2996</v>
      </c>
      <c r="H512" s="6" t="s">
        <v>749</v>
      </c>
      <c r="I512" s="6" t="s">
        <v>2997</v>
      </c>
      <c r="J512" s="6" t="s">
        <v>3402</v>
      </c>
    </row>
    <row r="513" spans="1:10">
      <c r="A513" s="6" t="s">
        <v>1479</v>
      </c>
      <c r="B513" s="6">
        <f t="shared" si="7"/>
        <v>512</v>
      </c>
      <c r="C513" s="26">
        <v>5</v>
      </c>
      <c r="D513" s="6" t="s">
        <v>35</v>
      </c>
      <c r="E513" s="11" t="s">
        <v>750</v>
      </c>
      <c r="F513" s="6" t="s">
        <v>4393</v>
      </c>
      <c r="G513" s="6" t="s">
        <v>1887</v>
      </c>
      <c r="H513" s="6" t="s">
        <v>751</v>
      </c>
      <c r="I513" s="6" t="s">
        <v>2998</v>
      </c>
      <c r="J513" s="6" t="s">
        <v>3403</v>
      </c>
    </row>
    <row r="514" spans="1:10">
      <c r="A514" s="6" t="s">
        <v>3753</v>
      </c>
      <c r="B514" s="6">
        <f t="shared" si="7"/>
        <v>513</v>
      </c>
      <c r="C514" s="26">
        <v>5</v>
      </c>
      <c r="D514" s="6" t="s">
        <v>35</v>
      </c>
      <c r="E514" s="11" t="s">
        <v>738</v>
      </c>
      <c r="F514" s="6" t="s">
        <v>3754</v>
      </c>
      <c r="G514" s="6" t="s">
        <v>4392</v>
      </c>
      <c r="H514" s="6" t="s">
        <v>3755</v>
      </c>
      <c r="I514" s="6" t="s">
        <v>2999</v>
      </c>
      <c r="J514" s="6" t="s">
        <v>3756</v>
      </c>
    </row>
    <row r="515" spans="1:10">
      <c r="A515" s="6" t="s">
        <v>1481</v>
      </c>
      <c r="B515" s="6">
        <f t="shared" ref="B515:B540" si="8">ROW()-1</f>
        <v>514</v>
      </c>
      <c r="C515" s="26">
        <v>5</v>
      </c>
      <c r="D515" s="6" t="s">
        <v>35</v>
      </c>
      <c r="E515" s="11" t="s">
        <v>753</v>
      </c>
      <c r="F515" s="6" t="s">
        <v>1092</v>
      </c>
      <c r="G515" s="6" t="s">
        <v>1888</v>
      </c>
      <c r="H515" s="6" t="s">
        <v>754</v>
      </c>
      <c r="I515" s="6" t="s">
        <v>3000</v>
      </c>
      <c r="J515" s="6" t="s">
        <v>3447</v>
      </c>
    </row>
    <row r="516" spans="1:10">
      <c r="A516" s="6" t="s">
        <v>1482</v>
      </c>
      <c r="B516" s="6">
        <f t="shared" si="8"/>
        <v>515</v>
      </c>
      <c r="C516" s="26">
        <v>5</v>
      </c>
      <c r="D516" s="6" t="s">
        <v>35</v>
      </c>
      <c r="E516" s="11" t="s">
        <v>755</v>
      </c>
      <c r="F516" s="6" t="s">
        <v>1093</v>
      </c>
      <c r="G516" s="6" t="s">
        <v>1889</v>
      </c>
      <c r="H516" s="6" t="s">
        <v>756</v>
      </c>
      <c r="I516" s="6" t="s">
        <v>3001</v>
      </c>
      <c r="J516" s="6" t="s">
        <v>3404</v>
      </c>
    </row>
    <row r="517" spans="1:10">
      <c r="A517" s="6" t="s">
        <v>1483</v>
      </c>
      <c r="B517" s="6">
        <f t="shared" si="8"/>
        <v>516</v>
      </c>
      <c r="C517" s="26">
        <v>5</v>
      </c>
      <c r="D517" s="6" t="s">
        <v>35</v>
      </c>
      <c r="E517" s="11" t="s">
        <v>757</v>
      </c>
      <c r="F517" s="6" t="s">
        <v>1091</v>
      </c>
      <c r="G517" s="6" t="s">
        <v>1890</v>
      </c>
      <c r="H517" s="6" t="s">
        <v>3502</v>
      </c>
      <c r="I517" s="6" t="s">
        <v>3002</v>
      </c>
      <c r="J517" s="6" t="s">
        <v>3405</v>
      </c>
    </row>
    <row r="518" spans="1:10">
      <c r="A518" s="6" t="s">
        <v>1484</v>
      </c>
      <c r="B518" s="6">
        <f t="shared" si="8"/>
        <v>517</v>
      </c>
      <c r="C518" s="26">
        <v>5</v>
      </c>
      <c r="D518" s="6" t="s">
        <v>35</v>
      </c>
      <c r="E518" s="11" t="s">
        <v>759</v>
      </c>
      <c r="F518" s="6" t="s">
        <v>857</v>
      </c>
      <c r="G518" s="6" t="s">
        <v>3003</v>
      </c>
      <c r="H518" s="6" t="s">
        <v>760</v>
      </c>
      <c r="I518" s="6" t="s">
        <v>3004</v>
      </c>
      <c r="J518" s="6" t="s">
        <v>3406</v>
      </c>
    </row>
    <row r="519" spans="1:10">
      <c r="A519" s="6" t="s">
        <v>1485</v>
      </c>
      <c r="B519" s="6">
        <f t="shared" si="8"/>
        <v>518</v>
      </c>
      <c r="C519" s="26">
        <v>5</v>
      </c>
      <c r="D519" s="6" t="s">
        <v>35</v>
      </c>
      <c r="E519" s="11" t="s">
        <v>761</v>
      </c>
      <c r="F519" s="6" t="s">
        <v>1088</v>
      </c>
      <c r="G519" s="6" t="s">
        <v>1892</v>
      </c>
      <c r="H519" s="6" t="s">
        <v>762</v>
      </c>
      <c r="I519" s="6" t="s">
        <v>3005</v>
      </c>
      <c r="J519" s="6" t="s">
        <v>3407</v>
      </c>
    </row>
    <row r="520" spans="1:10">
      <c r="A520" s="6" t="s">
        <v>1486</v>
      </c>
      <c r="B520" s="6">
        <f t="shared" si="8"/>
        <v>519</v>
      </c>
      <c r="C520" s="26">
        <v>5</v>
      </c>
      <c r="D520" s="6" t="s">
        <v>35</v>
      </c>
      <c r="E520" s="11" t="s">
        <v>763</v>
      </c>
      <c r="F520" s="6" t="s">
        <v>1089</v>
      </c>
      <c r="G520" s="6" t="s">
        <v>3006</v>
      </c>
      <c r="H520" s="6" t="s">
        <v>764</v>
      </c>
      <c r="I520" s="6" t="s">
        <v>3007</v>
      </c>
      <c r="J520" s="6" t="s">
        <v>3408</v>
      </c>
    </row>
    <row r="521" spans="1:10">
      <c r="A521" s="6" t="s">
        <v>1487</v>
      </c>
      <c r="B521" s="6">
        <f t="shared" si="8"/>
        <v>520</v>
      </c>
      <c r="C521" s="26">
        <v>5</v>
      </c>
      <c r="D521" s="6" t="s">
        <v>35</v>
      </c>
      <c r="E521" s="11" t="s">
        <v>765</v>
      </c>
      <c r="F521" s="6" t="s">
        <v>1092</v>
      </c>
      <c r="G521" s="6" t="s">
        <v>3008</v>
      </c>
      <c r="H521" s="6" t="s">
        <v>766</v>
      </c>
      <c r="I521" s="6" t="s">
        <v>3009</v>
      </c>
      <c r="J521" s="6" t="s">
        <v>3081</v>
      </c>
    </row>
    <row r="522" spans="1:10">
      <c r="A522" s="6" t="s">
        <v>1488</v>
      </c>
      <c r="B522" s="6">
        <f t="shared" si="8"/>
        <v>521</v>
      </c>
      <c r="C522" s="26">
        <v>5</v>
      </c>
      <c r="D522" s="6" t="s">
        <v>35</v>
      </c>
      <c r="E522" s="11" t="s">
        <v>767</v>
      </c>
      <c r="F522" s="6" t="s">
        <v>1093</v>
      </c>
      <c r="G522" s="6" t="s">
        <v>3010</v>
      </c>
      <c r="H522" s="6" t="s">
        <v>768</v>
      </c>
      <c r="I522" s="6" t="s">
        <v>3011</v>
      </c>
      <c r="J522" s="6" t="s">
        <v>3082</v>
      </c>
    </row>
    <row r="523" spans="1:10">
      <c r="A523" s="6" t="s">
        <v>1489</v>
      </c>
      <c r="B523" s="6">
        <f t="shared" si="8"/>
        <v>522</v>
      </c>
      <c r="C523" s="26">
        <v>5</v>
      </c>
      <c r="D523" s="6" t="s">
        <v>35</v>
      </c>
      <c r="E523" s="11" t="s">
        <v>769</v>
      </c>
      <c r="F523" s="6" t="s">
        <v>1089</v>
      </c>
      <c r="G523" s="6" t="s">
        <v>3012</v>
      </c>
      <c r="H523" s="6" t="s">
        <v>770</v>
      </c>
      <c r="I523" s="6" t="s">
        <v>3013</v>
      </c>
      <c r="J523" s="6" t="s">
        <v>3409</v>
      </c>
    </row>
    <row r="524" spans="1:10">
      <c r="A524" s="6" t="s">
        <v>1490</v>
      </c>
      <c r="B524" s="6">
        <f t="shared" si="8"/>
        <v>523</v>
      </c>
      <c r="C524" s="26">
        <v>5</v>
      </c>
      <c r="D524" s="6" t="s">
        <v>35</v>
      </c>
      <c r="E524" s="11" t="s">
        <v>771</v>
      </c>
      <c r="F524" s="6" t="s">
        <v>1092</v>
      </c>
      <c r="G524" s="6" t="s">
        <v>3014</v>
      </c>
      <c r="H524" s="6" t="s">
        <v>766</v>
      </c>
      <c r="I524" s="6" t="s">
        <v>3015</v>
      </c>
      <c r="J524" s="6" t="s">
        <v>3448</v>
      </c>
    </row>
    <row r="525" spans="1:10">
      <c r="A525" s="6" t="s">
        <v>1491</v>
      </c>
      <c r="B525" s="6">
        <f t="shared" si="8"/>
        <v>524</v>
      </c>
      <c r="C525" s="26">
        <v>5</v>
      </c>
      <c r="D525" s="6" t="s">
        <v>35</v>
      </c>
      <c r="E525" s="11" t="s">
        <v>772</v>
      </c>
      <c r="F525" s="6" t="s">
        <v>1093</v>
      </c>
      <c r="G525" s="6" t="s">
        <v>3016</v>
      </c>
      <c r="H525" s="6" t="s">
        <v>768</v>
      </c>
      <c r="I525" s="6" t="s">
        <v>3017</v>
      </c>
      <c r="J525" s="6" t="s">
        <v>3410</v>
      </c>
    </row>
    <row r="526" spans="1:10">
      <c r="A526" s="6" t="s">
        <v>1492</v>
      </c>
      <c r="B526" s="6">
        <f t="shared" si="8"/>
        <v>525</v>
      </c>
      <c r="C526" s="26">
        <v>4</v>
      </c>
      <c r="D526" s="6" t="s">
        <v>773</v>
      </c>
      <c r="E526" s="10" t="s">
        <v>774</v>
      </c>
      <c r="F526" s="6" t="s">
        <v>1099</v>
      </c>
      <c r="G526" s="6" t="s">
        <v>1899</v>
      </c>
      <c r="H526" s="6" t="s">
        <v>3503</v>
      </c>
      <c r="I526" s="6" t="s">
        <v>3018</v>
      </c>
      <c r="J526" s="6" t="s">
        <v>3411</v>
      </c>
    </row>
    <row r="527" spans="1:10">
      <c r="A527" s="6" t="s">
        <v>1493</v>
      </c>
      <c r="B527" s="6">
        <f t="shared" si="8"/>
        <v>526</v>
      </c>
      <c r="C527" s="26">
        <v>4</v>
      </c>
      <c r="D527" s="6" t="s">
        <v>773</v>
      </c>
      <c r="E527" s="10" t="s">
        <v>776</v>
      </c>
      <c r="F527" s="6" t="s">
        <v>1100</v>
      </c>
      <c r="G527" s="6" t="s">
        <v>1900</v>
      </c>
      <c r="H527" s="6" t="s">
        <v>777</v>
      </c>
      <c r="I527" s="6" t="s">
        <v>3019</v>
      </c>
      <c r="J527" s="6" t="s">
        <v>3412</v>
      </c>
    </row>
    <row r="528" spans="1:10">
      <c r="A528" s="6" t="s">
        <v>1494</v>
      </c>
      <c r="B528" s="6">
        <f t="shared" si="8"/>
        <v>527</v>
      </c>
      <c r="C528" s="26">
        <v>4</v>
      </c>
      <c r="D528" s="6" t="s">
        <v>773</v>
      </c>
      <c r="E528" s="10" t="s">
        <v>778</v>
      </c>
      <c r="F528" s="6" t="s">
        <v>1094</v>
      </c>
      <c r="G528" s="6" t="s">
        <v>3020</v>
      </c>
      <c r="H528" s="6" t="s">
        <v>779</v>
      </c>
      <c r="I528" s="6" t="s">
        <v>3021</v>
      </c>
      <c r="J528" s="6" t="s">
        <v>3413</v>
      </c>
    </row>
    <row r="529" spans="1:10">
      <c r="A529" s="6" t="s">
        <v>839</v>
      </c>
      <c r="B529" s="6">
        <f t="shared" si="8"/>
        <v>528</v>
      </c>
      <c r="C529" s="26">
        <v>4</v>
      </c>
      <c r="D529" s="6" t="s">
        <v>773</v>
      </c>
      <c r="E529" s="10" t="s">
        <v>780</v>
      </c>
      <c r="F529" s="34" t="s">
        <v>3457</v>
      </c>
      <c r="G529" s="6" t="s">
        <v>3022</v>
      </c>
      <c r="H529" s="6" t="s">
        <v>781</v>
      </c>
      <c r="I529" s="6" t="s">
        <v>3023</v>
      </c>
      <c r="J529" s="6" t="s">
        <v>3414</v>
      </c>
    </row>
    <row r="530" spans="1:10">
      <c r="A530" s="6" t="s">
        <v>1495</v>
      </c>
      <c r="B530" s="6">
        <f t="shared" si="8"/>
        <v>529</v>
      </c>
      <c r="C530" s="26">
        <v>5</v>
      </c>
      <c r="D530" s="6" t="s">
        <v>773</v>
      </c>
      <c r="E530" s="11" t="s">
        <v>782</v>
      </c>
      <c r="F530" s="6" t="s">
        <v>869</v>
      </c>
      <c r="G530" s="6" t="s">
        <v>1903</v>
      </c>
      <c r="H530" s="6" t="s">
        <v>3024</v>
      </c>
      <c r="I530" s="6" t="s">
        <v>3025</v>
      </c>
      <c r="J530" s="6" t="s">
        <v>3415</v>
      </c>
    </row>
    <row r="531" spans="1:10">
      <c r="A531" s="6" t="s">
        <v>1496</v>
      </c>
      <c r="B531" s="6">
        <f t="shared" si="8"/>
        <v>530</v>
      </c>
      <c r="C531" s="26">
        <v>5</v>
      </c>
      <c r="D531" s="6" t="s">
        <v>773</v>
      </c>
      <c r="E531" s="11" t="s">
        <v>784</v>
      </c>
      <c r="F531" s="6" t="s">
        <v>1095</v>
      </c>
      <c r="G531" s="6" t="s">
        <v>1904</v>
      </c>
      <c r="H531" s="6" t="s">
        <v>785</v>
      </c>
      <c r="I531" s="6" t="s">
        <v>3026</v>
      </c>
      <c r="J531" s="6" t="s">
        <v>3416</v>
      </c>
    </row>
    <row r="532" spans="1:10">
      <c r="A532" s="6" t="s">
        <v>1497</v>
      </c>
      <c r="B532" s="6">
        <f t="shared" si="8"/>
        <v>531</v>
      </c>
      <c r="C532" s="26">
        <v>5</v>
      </c>
      <c r="D532" s="6" t="s">
        <v>773</v>
      </c>
      <c r="E532" s="11" t="s">
        <v>786</v>
      </c>
      <c r="F532" s="6" t="s">
        <v>1096</v>
      </c>
      <c r="G532" s="6" t="s">
        <v>1905</v>
      </c>
      <c r="H532" s="6" t="s">
        <v>787</v>
      </c>
      <c r="I532" s="6" t="s">
        <v>3027</v>
      </c>
      <c r="J532" s="6" t="s">
        <v>3417</v>
      </c>
    </row>
    <row r="533" spans="1:10">
      <c r="A533" s="6" t="s">
        <v>1498</v>
      </c>
      <c r="B533" s="6">
        <f t="shared" si="8"/>
        <v>532</v>
      </c>
      <c r="C533" s="26">
        <v>5</v>
      </c>
      <c r="D533" s="6" t="s">
        <v>773</v>
      </c>
      <c r="E533" s="11" t="s">
        <v>788</v>
      </c>
      <c r="F533" s="6" t="s">
        <v>890</v>
      </c>
      <c r="G533" s="6" t="s">
        <v>1906</v>
      </c>
      <c r="H533" s="6" t="s">
        <v>3028</v>
      </c>
      <c r="I533" s="6" t="s">
        <v>3029</v>
      </c>
      <c r="J533" s="6" t="s">
        <v>3418</v>
      </c>
    </row>
    <row r="534" spans="1:10">
      <c r="A534" s="6" t="s">
        <v>1499</v>
      </c>
      <c r="B534" s="6">
        <f t="shared" si="8"/>
        <v>533</v>
      </c>
      <c r="C534" s="26">
        <v>5</v>
      </c>
      <c r="D534" s="6" t="s">
        <v>773</v>
      </c>
      <c r="E534" s="11" t="s">
        <v>790</v>
      </c>
      <c r="F534" s="6" t="s">
        <v>1097</v>
      </c>
      <c r="G534" s="6" t="s">
        <v>1907</v>
      </c>
      <c r="H534" s="6" t="s">
        <v>791</v>
      </c>
      <c r="I534" s="6" t="s">
        <v>3030</v>
      </c>
      <c r="J534" s="6" t="s">
        <v>3419</v>
      </c>
    </row>
    <row r="535" spans="1:10">
      <c r="A535" s="6" t="s">
        <v>1500</v>
      </c>
      <c r="B535" s="6">
        <f t="shared" si="8"/>
        <v>534</v>
      </c>
      <c r="C535" s="26">
        <v>5</v>
      </c>
      <c r="D535" s="6" t="s">
        <v>773</v>
      </c>
      <c r="E535" s="11" t="s">
        <v>792</v>
      </c>
      <c r="F535" s="6" t="s">
        <v>1098</v>
      </c>
      <c r="G535" s="6" t="s">
        <v>1908</v>
      </c>
      <c r="H535" s="6" t="s">
        <v>793</v>
      </c>
      <c r="I535" s="6" t="s">
        <v>3031</v>
      </c>
      <c r="J535" s="6" t="s">
        <v>3420</v>
      </c>
    </row>
    <row r="536" spans="1:10">
      <c r="A536" s="6" t="s">
        <v>3504</v>
      </c>
      <c r="B536" s="6">
        <f t="shared" si="8"/>
        <v>535</v>
      </c>
      <c r="C536" s="26">
        <v>4</v>
      </c>
      <c r="D536" s="6" t="s">
        <v>38</v>
      </c>
      <c r="E536" s="10" t="s">
        <v>794</v>
      </c>
      <c r="F536" s="34" t="s">
        <v>3457</v>
      </c>
      <c r="G536" s="6" t="s">
        <v>1909</v>
      </c>
      <c r="H536" s="6" t="s">
        <v>3032</v>
      </c>
      <c r="I536" s="6" t="s">
        <v>3033</v>
      </c>
      <c r="J536" s="6" t="s">
        <v>3421</v>
      </c>
    </row>
    <row r="537" spans="1:10">
      <c r="A537" s="6" t="s">
        <v>3505</v>
      </c>
      <c r="B537" s="6">
        <f t="shared" si="8"/>
        <v>536</v>
      </c>
      <c r="C537" s="26">
        <v>5</v>
      </c>
      <c r="D537" s="6" t="s">
        <v>38</v>
      </c>
      <c r="E537" s="11" t="s">
        <v>3035</v>
      </c>
      <c r="F537" s="6" t="s">
        <v>3034</v>
      </c>
      <c r="G537" s="6" t="s">
        <v>3036</v>
      </c>
      <c r="H537" s="6" t="s">
        <v>3037</v>
      </c>
      <c r="I537" s="6" t="s">
        <v>3038</v>
      </c>
      <c r="J537" s="6" t="s">
        <v>3449</v>
      </c>
    </row>
    <row r="538" spans="1:10">
      <c r="A538" s="6" t="s">
        <v>3506</v>
      </c>
      <c r="B538" s="6">
        <f t="shared" si="8"/>
        <v>537</v>
      </c>
      <c r="C538" s="26">
        <v>5</v>
      </c>
      <c r="D538" s="6" t="s">
        <v>38</v>
      </c>
      <c r="E538" s="11" t="s">
        <v>1119</v>
      </c>
      <c r="F538" s="6" t="s">
        <v>3039</v>
      </c>
      <c r="G538" s="6" t="s">
        <v>3040</v>
      </c>
      <c r="H538" s="6" t="s">
        <v>3041</v>
      </c>
      <c r="I538" s="6" t="s">
        <v>3042</v>
      </c>
      <c r="J538" s="6" t="s">
        <v>3422</v>
      </c>
    </row>
    <row r="539" spans="1:10">
      <c r="A539" s="6" t="s">
        <v>3507</v>
      </c>
      <c r="B539" s="6">
        <f t="shared" si="8"/>
        <v>538</v>
      </c>
      <c r="C539" s="26">
        <v>5</v>
      </c>
      <c r="D539" s="6" t="s">
        <v>38</v>
      </c>
      <c r="E539" s="11" t="s">
        <v>1118</v>
      </c>
      <c r="F539" s="6" t="s">
        <v>3043</v>
      </c>
      <c r="G539" s="6" t="s">
        <v>3044</v>
      </c>
      <c r="H539" s="6" t="s">
        <v>3045</v>
      </c>
      <c r="I539" s="6" t="s">
        <v>3046</v>
      </c>
      <c r="J539" s="6" t="s">
        <v>3423</v>
      </c>
    </row>
    <row r="540" spans="1:10">
      <c r="A540" s="6" t="s">
        <v>3508</v>
      </c>
      <c r="B540" s="6">
        <f t="shared" si="8"/>
        <v>539</v>
      </c>
      <c r="C540" s="26">
        <v>5</v>
      </c>
      <c r="D540" s="6" t="s">
        <v>38</v>
      </c>
      <c r="E540" s="11" t="s">
        <v>1120</v>
      </c>
      <c r="F540" s="6" t="s">
        <v>3047</v>
      </c>
      <c r="G540" s="6" t="s">
        <v>3048</v>
      </c>
      <c r="H540" s="6" t="s">
        <v>3049</v>
      </c>
      <c r="I540" s="6" t="s">
        <v>3050</v>
      </c>
      <c r="J540" s="6" t="s">
        <v>3424</v>
      </c>
    </row>
  </sheetData>
  <autoFilter ref="A1:J540" xr:uid="{714E51F8-54CE-1940-81BD-2B8E78DB7C66}"/>
  <phoneticPr fontId="3"/>
  <conditionalFormatting sqref="D153:D1048576 D1:D151">
    <cfRule type="containsText" dxfId="15" priority="10" operator="containsText" text="cen">
      <formula>NOT(ISERROR(SEARCH("cen",D1)))</formula>
    </cfRule>
  </conditionalFormatting>
  <conditionalFormatting sqref="C153:C1048576 C1:C151">
    <cfRule type="containsText" dxfId="14" priority="6" operator="containsText" text="5">
      <formula>NOT(ISERROR(SEARCH("5",C1)))</formula>
    </cfRule>
    <cfRule type="containsText" dxfId="13" priority="7" operator="containsText" text="4">
      <formula>NOT(ISERROR(SEARCH("4",C1)))</formula>
    </cfRule>
    <cfRule type="containsText" dxfId="12" priority="8" operator="containsText" text="3">
      <formula>NOT(ISERROR(SEARCH("3",C1)))</formula>
    </cfRule>
    <cfRule type="containsText" dxfId="11" priority="9" operator="containsText" text="2">
      <formula>NOT(ISERROR(SEARCH("2",C1)))</formula>
    </cfRule>
  </conditionalFormatting>
  <conditionalFormatting sqref="D152">
    <cfRule type="containsText" dxfId="10" priority="5" operator="containsText" text="cen">
      <formula>NOT(ISERROR(SEARCH("cen",D152)))</formula>
    </cfRule>
  </conditionalFormatting>
  <conditionalFormatting sqref="C152">
    <cfRule type="containsText" dxfId="9" priority="1" operator="containsText" text="5">
      <formula>NOT(ISERROR(SEARCH("5",C152)))</formula>
    </cfRule>
    <cfRule type="containsText" dxfId="8" priority="2" operator="containsText" text="4">
      <formula>NOT(ISERROR(SEARCH("4",C152)))</formula>
    </cfRule>
    <cfRule type="containsText" dxfId="7" priority="3" operator="containsText" text="3">
      <formula>NOT(ISERROR(SEARCH("3",C152)))</formula>
    </cfRule>
    <cfRule type="containsText" dxfId="6"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J669"/>
  <sheetViews>
    <sheetView zoomScaleNormal="100" workbookViewId="0">
      <pane ySplit="1" topLeftCell="A47" activePane="bottomLeft" state="frozen"/>
      <selection pane="bottomLeft" activeCell="A57" sqref="A57"/>
    </sheetView>
  </sheetViews>
  <sheetFormatPr baseColWidth="10" defaultColWidth="10.7109375" defaultRowHeight="18"/>
  <cols>
    <col min="1" max="1" width="8.42578125" style="6" bestFit="1" customWidth="1"/>
    <col min="2" max="2" width="4.28515625" style="6" bestFit="1" customWidth="1"/>
    <col min="3" max="3" width="2.5703125" style="34" bestFit="1" customWidth="1"/>
    <col min="4" max="4" width="4.140625" style="6" customWidth="1"/>
    <col min="5" max="5" width="29.85546875" style="7" customWidth="1"/>
    <col min="6" max="6" width="29.5703125" style="34" customWidth="1"/>
    <col min="7" max="7" width="28.42578125" style="6" customWidth="1"/>
    <col min="8" max="8" width="27.42578125" style="6" customWidth="1"/>
    <col min="9" max="10" width="20.28515625" style="6" customWidth="1"/>
    <col min="11" max="16384" width="10.7109375" style="6"/>
  </cols>
  <sheetData>
    <row r="1" spans="1:10">
      <c r="A1" s="6" t="s">
        <v>3452</v>
      </c>
      <c r="B1" s="6">
        <v>0</v>
      </c>
      <c r="C1" s="34" t="s">
        <v>4383</v>
      </c>
      <c r="D1" s="6" t="s">
        <v>3453</v>
      </c>
      <c r="E1" s="7" t="s">
        <v>3786</v>
      </c>
      <c r="F1" s="7" t="s">
        <v>2353</v>
      </c>
      <c r="G1" s="6" t="s">
        <v>2355</v>
      </c>
      <c r="H1" s="6" t="s">
        <v>3454</v>
      </c>
      <c r="I1" s="6" t="s">
        <v>3455</v>
      </c>
      <c r="J1" s="6" t="s">
        <v>3456</v>
      </c>
    </row>
    <row r="2" spans="1:10">
      <c r="A2" s="6" t="s">
        <v>795</v>
      </c>
      <c r="B2" s="6">
        <v>1</v>
      </c>
      <c r="C2" s="34">
        <v>1</v>
      </c>
      <c r="D2" s="6" t="s">
        <v>0</v>
      </c>
      <c r="E2" s="6" t="s">
        <v>1</v>
      </c>
      <c r="F2" s="34" t="s">
        <v>3457</v>
      </c>
      <c r="G2" s="6" t="s">
        <v>1508</v>
      </c>
      <c r="H2" s="6" t="s">
        <v>2</v>
      </c>
      <c r="I2" s="6" t="s">
        <v>2357</v>
      </c>
      <c r="J2" s="6" t="s">
        <v>3458</v>
      </c>
    </row>
    <row r="3" spans="1:10">
      <c r="A3" s="6" t="s">
        <v>796</v>
      </c>
      <c r="B3" s="6">
        <v>2</v>
      </c>
      <c r="C3" s="34">
        <v>2</v>
      </c>
      <c r="D3" s="6" t="s">
        <v>0</v>
      </c>
      <c r="E3" s="7" t="s">
        <v>3</v>
      </c>
      <c r="F3" s="34" t="s">
        <v>3457</v>
      </c>
      <c r="G3" s="6" t="s">
        <v>2358</v>
      </c>
      <c r="H3" s="6" t="s">
        <v>4</v>
      </c>
      <c r="I3" s="6" t="s">
        <v>2359</v>
      </c>
      <c r="J3" s="6" t="s">
        <v>3459</v>
      </c>
    </row>
    <row r="4" spans="1:10">
      <c r="A4" s="6" t="s">
        <v>1137</v>
      </c>
      <c r="B4" s="6">
        <v>3</v>
      </c>
      <c r="C4" s="34">
        <v>3</v>
      </c>
      <c r="D4" s="6" t="s">
        <v>0</v>
      </c>
      <c r="E4" s="7" t="s">
        <v>5</v>
      </c>
      <c r="F4" s="6" t="s">
        <v>873</v>
      </c>
      <c r="G4" s="6" t="s">
        <v>1783</v>
      </c>
      <c r="H4" s="6" t="s">
        <v>3450</v>
      </c>
      <c r="I4" s="6" t="s">
        <v>2360</v>
      </c>
      <c r="J4" s="6" t="s">
        <v>3083</v>
      </c>
    </row>
    <row r="5" spans="1:10">
      <c r="A5" s="6" t="s">
        <v>1138</v>
      </c>
      <c r="B5" s="6">
        <v>4</v>
      </c>
      <c r="C5" s="34">
        <v>3</v>
      </c>
      <c r="D5" s="6" t="s">
        <v>0</v>
      </c>
      <c r="E5" s="7" t="s">
        <v>6</v>
      </c>
      <c r="F5" s="6" t="s">
        <v>920</v>
      </c>
      <c r="G5" s="6" t="s">
        <v>2361</v>
      </c>
      <c r="H5" s="6" t="s">
        <v>7</v>
      </c>
      <c r="I5" s="6" t="s">
        <v>2362</v>
      </c>
      <c r="J5" s="6" t="s">
        <v>3460</v>
      </c>
    </row>
    <row r="6" spans="1:10">
      <c r="A6" s="6" t="s">
        <v>1139</v>
      </c>
      <c r="B6" s="6">
        <v>5</v>
      </c>
      <c r="C6" s="34">
        <v>3</v>
      </c>
      <c r="D6" s="6" t="s">
        <v>0</v>
      </c>
      <c r="E6" s="7" t="s">
        <v>8</v>
      </c>
      <c r="F6" s="6" t="s">
        <v>906</v>
      </c>
      <c r="G6" s="6" t="s">
        <v>3052</v>
      </c>
      <c r="H6" s="6" t="s">
        <v>3451</v>
      </c>
      <c r="I6" s="6" t="s">
        <v>2363</v>
      </c>
      <c r="J6" s="6" t="s">
        <v>3084</v>
      </c>
    </row>
    <row r="7" spans="1:10">
      <c r="A7" s="6" t="s">
        <v>1140</v>
      </c>
      <c r="B7" s="6">
        <v>6</v>
      </c>
      <c r="C7" s="34">
        <v>3</v>
      </c>
      <c r="D7" s="6" t="s">
        <v>0</v>
      </c>
      <c r="E7" s="7" t="s">
        <v>10</v>
      </c>
      <c r="F7" s="6" t="s">
        <v>907</v>
      </c>
      <c r="G7" s="6" t="s">
        <v>2364</v>
      </c>
      <c r="H7" s="6" t="s">
        <v>11</v>
      </c>
      <c r="I7" s="6" t="s">
        <v>2365</v>
      </c>
      <c r="J7" s="6" t="s">
        <v>3085</v>
      </c>
    </row>
    <row r="8" spans="1:10">
      <c r="A8" s="6" t="s">
        <v>1141</v>
      </c>
      <c r="B8" s="6">
        <v>7</v>
      </c>
      <c r="C8" s="34">
        <v>3</v>
      </c>
      <c r="D8" s="6" t="s">
        <v>0</v>
      </c>
      <c r="E8" s="7" t="s">
        <v>12</v>
      </c>
      <c r="F8" s="6" t="s">
        <v>891</v>
      </c>
      <c r="G8" s="6" t="s">
        <v>1514</v>
      </c>
      <c r="H8" s="6" t="s">
        <v>13</v>
      </c>
      <c r="I8" s="6" t="s">
        <v>2366</v>
      </c>
      <c r="J8" s="6" t="s">
        <v>3086</v>
      </c>
    </row>
    <row r="9" spans="1:10">
      <c r="A9" s="6" t="s">
        <v>1142</v>
      </c>
      <c r="B9" s="6">
        <v>8</v>
      </c>
      <c r="C9" s="34">
        <v>3</v>
      </c>
      <c r="D9" s="6" t="s">
        <v>0</v>
      </c>
      <c r="E9" s="7" t="s">
        <v>14</v>
      </c>
      <c r="F9" s="6" t="s">
        <v>860</v>
      </c>
      <c r="G9" s="6" t="s">
        <v>1515</v>
      </c>
      <c r="H9" s="6" t="s">
        <v>15</v>
      </c>
      <c r="I9" s="6" t="s">
        <v>2367</v>
      </c>
      <c r="J9" s="6" t="s">
        <v>3087</v>
      </c>
    </row>
    <row r="10" spans="1:10">
      <c r="A10" s="6" t="s">
        <v>1143</v>
      </c>
      <c r="B10" s="6">
        <v>9</v>
      </c>
      <c r="C10" s="34">
        <v>3</v>
      </c>
      <c r="D10" s="6" t="s">
        <v>16</v>
      </c>
      <c r="E10" s="7" t="s">
        <v>17</v>
      </c>
      <c r="F10" s="6" t="s">
        <v>969</v>
      </c>
      <c r="G10" s="6" t="s">
        <v>1516</v>
      </c>
      <c r="H10" s="6" t="s">
        <v>18</v>
      </c>
      <c r="I10" s="6" t="s">
        <v>2368</v>
      </c>
      <c r="J10" s="6" t="s">
        <v>3088</v>
      </c>
    </row>
    <row r="11" spans="1:10">
      <c r="A11" s="6" t="s">
        <v>1144</v>
      </c>
      <c r="B11" s="6">
        <v>10</v>
      </c>
      <c r="C11" s="34">
        <v>3</v>
      </c>
      <c r="D11" s="6" t="s">
        <v>0</v>
      </c>
      <c r="E11" s="7" t="s">
        <v>19</v>
      </c>
      <c r="F11" s="6" t="s">
        <v>872</v>
      </c>
      <c r="G11" s="6" t="s">
        <v>2369</v>
      </c>
      <c r="H11" s="6" t="s">
        <v>20</v>
      </c>
      <c r="I11" s="6" t="s">
        <v>2370</v>
      </c>
      <c r="J11" s="6" t="s">
        <v>3089</v>
      </c>
    </row>
    <row r="12" spans="1:10">
      <c r="A12" s="6" t="s">
        <v>1145</v>
      </c>
      <c r="B12" s="6">
        <v>11</v>
      </c>
      <c r="C12" s="34">
        <v>3</v>
      </c>
      <c r="D12" s="6" t="s">
        <v>0</v>
      </c>
      <c r="E12" s="7" t="s">
        <v>21</v>
      </c>
      <c r="F12" s="6" t="s">
        <v>899</v>
      </c>
      <c r="G12" s="6" t="s">
        <v>1518</v>
      </c>
      <c r="H12" s="6" t="s">
        <v>22</v>
      </c>
      <c r="I12" s="6" t="s">
        <v>2371</v>
      </c>
      <c r="J12" s="6" t="s">
        <v>3090</v>
      </c>
    </row>
    <row r="13" spans="1:10">
      <c r="A13" s="6" t="s">
        <v>1146</v>
      </c>
      <c r="B13" s="6">
        <v>12</v>
      </c>
      <c r="C13" s="34">
        <v>3</v>
      </c>
      <c r="D13" s="6" t="s">
        <v>0</v>
      </c>
      <c r="E13" s="7" t="s">
        <v>23</v>
      </c>
      <c r="F13" s="6" t="s">
        <v>900</v>
      </c>
      <c r="G13" s="6" t="s">
        <v>1519</v>
      </c>
      <c r="H13" s="6" t="s">
        <v>24</v>
      </c>
      <c r="I13" s="6" t="s">
        <v>2372</v>
      </c>
      <c r="J13" s="6" t="s">
        <v>3091</v>
      </c>
    </row>
    <row r="14" spans="1:10">
      <c r="A14" s="6" t="s">
        <v>1147</v>
      </c>
      <c r="B14" s="6">
        <v>13</v>
      </c>
      <c r="C14" s="34">
        <v>3</v>
      </c>
      <c r="D14" s="6" t="s">
        <v>16</v>
      </c>
      <c r="E14" s="7" t="s">
        <v>25</v>
      </c>
      <c r="F14" s="6" t="s">
        <v>1024</v>
      </c>
      <c r="G14" s="6" t="s">
        <v>1520</v>
      </c>
      <c r="H14" s="6" t="s">
        <v>26</v>
      </c>
      <c r="I14" s="6" t="s">
        <v>2373</v>
      </c>
      <c r="J14" s="6" t="s">
        <v>3092</v>
      </c>
    </row>
    <row r="15" spans="1:10">
      <c r="A15" s="6" t="s">
        <v>1148</v>
      </c>
      <c r="B15" s="6">
        <v>14</v>
      </c>
      <c r="C15" s="34">
        <v>3</v>
      </c>
      <c r="D15" s="6" t="s">
        <v>16</v>
      </c>
      <c r="E15" s="7" t="s">
        <v>27</v>
      </c>
      <c r="F15" s="6" t="s">
        <v>1025</v>
      </c>
      <c r="G15" s="6" t="s">
        <v>1521</v>
      </c>
      <c r="H15" s="6" t="s">
        <v>2374</v>
      </c>
      <c r="I15" s="6" t="s">
        <v>2375</v>
      </c>
      <c r="J15" s="6" t="s">
        <v>3053</v>
      </c>
    </row>
    <row r="16" spans="1:10">
      <c r="A16" s="6" t="s">
        <v>1149</v>
      </c>
      <c r="B16" s="6">
        <v>15</v>
      </c>
      <c r="C16" s="34">
        <v>3</v>
      </c>
      <c r="D16" s="6" t="s">
        <v>16</v>
      </c>
      <c r="E16" s="7" t="s">
        <v>29</v>
      </c>
      <c r="F16" s="6" t="s">
        <v>1056</v>
      </c>
      <c r="G16" s="6" t="s">
        <v>1522</v>
      </c>
      <c r="H16" s="6" t="s">
        <v>30</v>
      </c>
      <c r="I16" s="6" t="s">
        <v>2376</v>
      </c>
      <c r="J16" s="6" t="s">
        <v>3093</v>
      </c>
    </row>
    <row r="17" spans="1:10">
      <c r="A17" s="6" t="s">
        <v>1150</v>
      </c>
      <c r="B17" s="6">
        <v>16</v>
      </c>
      <c r="C17" s="34">
        <v>3</v>
      </c>
      <c r="D17" s="6" t="s">
        <v>16</v>
      </c>
      <c r="E17" s="7" t="s">
        <v>31</v>
      </c>
      <c r="F17" s="6" t="s">
        <v>1038</v>
      </c>
      <c r="G17" s="6" t="s">
        <v>1523</v>
      </c>
      <c r="H17" s="6" t="s">
        <v>32</v>
      </c>
      <c r="I17" s="6" t="s">
        <v>2377</v>
      </c>
      <c r="J17" s="6" t="s">
        <v>3094</v>
      </c>
    </row>
    <row r="18" spans="1:10">
      <c r="A18" s="6" t="s">
        <v>1151</v>
      </c>
      <c r="B18" s="6">
        <v>17</v>
      </c>
      <c r="C18" s="34">
        <v>3</v>
      </c>
      <c r="D18" s="6" t="s">
        <v>16</v>
      </c>
      <c r="E18" s="7" t="s">
        <v>33</v>
      </c>
      <c r="F18" s="6" t="s">
        <v>1040</v>
      </c>
      <c r="G18" s="6" t="s">
        <v>1524</v>
      </c>
      <c r="H18" s="6" t="s">
        <v>34</v>
      </c>
      <c r="I18" s="6" t="s">
        <v>2378</v>
      </c>
      <c r="J18" s="6" t="s">
        <v>3095</v>
      </c>
    </row>
    <row r="19" spans="1:10">
      <c r="A19" s="6" t="s">
        <v>1152</v>
      </c>
      <c r="B19" s="6">
        <v>18</v>
      </c>
      <c r="C19" s="34">
        <v>3</v>
      </c>
      <c r="D19" s="6" t="s">
        <v>35</v>
      </c>
      <c r="E19" s="7" t="s">
        <v>36</v>
      </c>
      <c r="F19" s="6" t="s">
        <v>1088</v>
      </c>
      <c r="G19" s="6" t="s">
        <v>1525</v>
      </c>
      <c r="H19" s="6" t="s">
        <v>37</v>
      </c>
      <c r="I19" s="6" t="s">
        <v>2379</v>
      </c>
      <c r="J19" s="6" t="s">
        <v>3096</v>
      </c>
    </row>
    <row r="20" spans="1:10">
      <c r="A20" s="6" t="s">
        <v>845</v>
      </c>
      <c r="B20" s="6">
        <v>19</v>
      </c>
      <c r="C20" s="34">
        <v>3</v>
      </c>
      <c r="D20" s="6" t="s">
        <v>38</v>
      </c>
      <c r="E20" s="7" t="s">
        <v>39</v>
      </c>
      <c r="F20" s="34" t="s">
        <v>3457</v>
      </c>
      <c r="G20" s="6" t="s">
        <v>1526</v>
      </c>
      <c r="H20" s="6" t="s">
        <v>2380</v>
      </c>
      <c r="I20" s="6" t="s">
        <v>2381</v>
      </c>
      <c r="J20" s="6" t="s">
        <v>3097</v>
      </c>
    </row>
    <row r="21" spans="1:10">
      <c r="A21" s="6" t="s">
        <v>1153</v>
      </c>
      <c r="B21" s="6">
        <v>20</v>
      </c>
      <c r="C21" s="34">
        <v>4</v>
      </c>
      <c r="D21" s="6" t="s">
        <v>38</v>
      </c>
      <c r="E21" s="7" t="s">
        <v>2383</v>
      </c>
      <c r="F21" s="6" t="s">
        <v>2382</v>
      </c>
      <c r="G21" s="6" t="s">
        <v>2384</v>
      </c>
      <c r="H21" s="6" t="s">
        <v>2385</v>
      </c>
      <c r="I21" s="6" t="s">
        <v>2386</v>
      </c>
      <c r="J21" s="6" t="s">
        <v>3098</v>
      </c>
    </row>
    <row r="22" spans="1:10">
      <c r="A22" s="6" t="s">
        <v>1397</v>
      </c>
      <c r="B22" s="6">
        <v>21</v>
      </c>
      <c r="C22" s="34">
        <v>4</v>
      </c>
      <c r="D22" s="6" t="s">
        <v>38</v>
      </c>
      <c r="E22" s="7" t="s">
        <v>2388</v>
      </c>
      <c r="F22" s="6" t="s">
        <v>2387</v>
      </c>
      <c r="G22" s="6" t="s">
        <v>2389</v>
      </c>
      <c r="H22" s="6" t="s">
        <v>2390</v>
      </c>
      <c r="I22" s="6" t="s">
        <v>2391</v>
      </c>
      <c r="J22" s="6" t="s">
        <v>3099</v>
      </c>
    </row>
    <row r="23" spans="1:10">
      <c r="A23" s="6" t="s">
        <v>1398</v>
      </c>
      <c r="B23" s="6">
        <v>22</v>
      </c>
      <c r="C23" s="34">
        <v>4</v>
      </c>
      <c r="D23" s="6" t="s">
        <v>38</v>
      </c>
      <c r="E23" s="7" t="s">
        <v>2393</v>
      </c>
      <c r="F23" s="6" t="s">
        <v>2392</v>
      </c>
      <c r="G23" s="6" t="s">
        <v>2394</v>
      </c>
      <c r="H23" s="6" t="s">
        <v>2395</v>
      </c>
      <c r="I23" s="6" t="s">
        <v>2396</v>
      </c>
      <c r="J23" s="6" t="s">
        <v>3100</v>
      </c>
    </row>
    <row r="24" spans="1:10">
      <c r="A24" s="6" t="s">
        <v>1399</v>
      </c>
      <c r="B24" s="6">
        <v>23</v>
      </c>
      <c r="C24" s="34">
        <v>4</v>
      </c>
      <c r="D24" s="6" t="s">
        <v>38</v>
      </c>
      <c r="E24" s="7" t="s">
        <v>2398</v>
      </c>
      <c r="F24" s="6" t="s">
        <v>2397</v>
      </c>
      <c r="G24" s="6" t="s">
        <v>2399</v>
      </c>
      <c r="H24" s="6" t="s">
        <v>2400</v>
      </c>
      <c r="I24" s="6" t="s">
        <v>2401</v>
      </c>
      <c r="J24" s="6" t="s">
        <v>3101</v>
      </c>
    </row>
    <row r="25" spans="1:10">
      <c r="A25" s="23" t="s">
        <v>5046</v>
      </c>
      <c r="B25" s="6">
        <v>24</v>
      </c>
      <c r="C25" s="104">
        <v>3</v>
      </c>
      <c r="D25" s="24" t="s">
        <v>3528</v>
      </c>
      <c r="E25" s="24" t="s">
        <v>4849</v>
      </c>
      <c r="F25" s="24" t="s">
        <v>3596</v>
      </c>
      <c r="G25" s="24" t="s">
        <v>1919</v>
      </c>
      <c r="H25" s="24" t="s">
        <v>4717</v>
      </c>
      <c r="I25" s="34" t="s">
        <v>3641</v>
      </c>
      <c r="J25" s="34" t="s">
        <v>3641</v>
      </c>
    </row>
    <row r="26" spans="1:10">
      <c r="A26" s="23" t="s">
        <v>5047</v>
      </c>
      <c r="B26" s="6">
        <v>25</v>
      </c>
      <c r="C26" s="104">
        <v>3</v>
      </c>
      <c r="D26" s="24" t="s">
        <v>3528</v>
      </c>
      <c r="E26" s="24" t="s">
        <v>4850</v>
      </c>
      <c r="F26" s="24" t="s">
        <v>4394</v>
      </c>
      <c r="G26" s="24" t="s">
        <v>1922</v>
      </c>
      <c r="H26" s="24" t="s">
        <v>3801</v>
      </c>
      <c r="I26" s="34" t="s">
        <v>3641</v>
      </c>
      <c r="J26" s="34" t="s">
        <v>3641</v>
      </c>
    </row>
    <row r="27" spans="1:10">
      <c r="A27" s="23" t="s">
        <v>5048</v>
      </c>
      <c r="B27" s="6">
        <v>26</v>
      </c>
      <c r="C27" s="104">
        <v>3</v>
      </c>
      <c r="D27" s="24" t="s">
        <v>3528</v>
      </c>
      <c r="E27" s="24" t="s">
        <v>4851</v>
      </c>
      <c r="F27" s="24" t="s">
        <v>3595</v>
      </c>
      <c r="G27" s="24" t="s">
        <v>1925</v>
      </c>
      <c r="H27" s="24" t="s">
        <v>4718</v>
      </c>
      <c r="I27" s="34" t="s">
        <v>3641</v>
      </c>
      <c r="J27" s="34" t="s">
        <v>3641</v>
      </c>
    </row>
    <row r="28" spans="1:10">
      <c r="A28" s="23" t="s">
        <v>5049</v>
      </c>
      <c r="B28" s="6">
        <v>27</v>
      </c>
      <c r="C28" s="104">
        <v>3</v>
      </c>
      <c r="D28" s="24" t="s">
        <v>3528</v>
      </c>
      <c r="E28" s="24" t="s">
        <v>4852</v>
      </c>
      <c r="F28" s="24" t="s">
        <v>3595</v>
      </c>
      <c r="G28" s="24" t="s">
        <v>1927</v>
      </c>
      <c r="H28" s="24" t="s">
        <v>4719</v>
      </c>
      <c r="I28" s="34" t="s">
        <v>3641</v>
      </c>
      <c r="J28" s="34" t="s">
        <v>3641</v>
      </c>
    </row>
    <row r="29" spans="1:10">
      <c r="A29" s="23" t="s">
        <v>5050</v>
      </c>
      <c r="B29" s="6">
        <v>28</v>
      </c>
      <c r="C29" s="104">
        <v>3</v>
      </c>
      <c r="D29" s="24" t="s">
        <v>3528</v>
      </c>
      <c r="E29" s="24" t="s">
        <v>4853</v>
      </c>
      <c r="F29" s="24" t="s">
        <v>3595</v>
      </c>
      <c r="G29" s="24" t="s">
        <v>1930</v>
      </c>
      <c r="H29" s="24" t="s">
        <v>4720</v>
      </c>
      <c r="I29" s="34" t="s">
        <v>3641</v>
      </c>
      <c r="J29" s="34" t="s">
        <v>3641</v>
      </c>
    </row>
    <row r="30" spans="1:10">
      <c r="A30" s="23" t="s">
        <v>5051</v>
      </c>
      <c r="B30" s="6">
        <v>29</v>
      </c>
      <c r="C30" s="104">
        <v>3</v>
      </c>
      <c r="D30" s="24" t="s">
        <v>3528</v>
      </c>
      <c r="E30" s="24" t="s">
        <v>4854</v>
      </c>
      <c r="F30" s="24" t="s">
        <v>4394</v>
      </c>
      <c r="G30" s="24" t="s">
        <v>1932</v>
      </c>
      <c r="H30" s="24" t="s">
        <v>4721</v>
      </c>
      <c r="I30" s="34" t="s">
        <v>3641</v>
      </c>
      <c r="J30" s="34" t="s">
        <v>3641</v>
      </c>
    </row>
    <row r="31" spans="1:10">
      <c r="A31" s="23" t="s">
        <v>3700</v>
      </c>
      <c r="B31" s="6">
        <v>30</v>
      </c>
      <c r="C31" s="104">
        <v>3</v>
      </c>
      <c r="D31" s="24" t="s">
        <v>3528</v>
      </c>
      <c r="E31" s="24" t="s">
        <v>4855</v>
      </c>
      <c r="F31" s="24" t="s">
        <v>3595</v>
      </c>
      <c r="G31" s="24" t="s">
        <v>1934</v>
      </c>
      <c r="H31" s="24" t="s">
        <v>4722</v>
      </c>
      <c r="I31" s="34" t="s">
        <v>3641</v>
      </c>
      <c r="J31" s="34" t="s">
        <v>3641</v>
      </c>
    </row>
    <row r="32" spans="1:10">
      <c r="A32" s="23" t="s">
        <v>5052</v>
      </c>
      <c r="B32" s="6">
        <v>31</v>
      </c>
      <c r="C32" s="104">
        <v>3</v>
      </c>
      <c r="D32" s="24" t="s">
        <v>3528</v>
      </c>
      <c r="E32" s="24" t="s">
        <v>4856</v>
      </c>
      <c r="F32" s="24" t="s">
        <v>4394</v>
      </c>
      <c r="G32" s="24" t="s">
        <v>1936</v>
      </c>
      <c r="H32" s="24" t="s">
        <v>4723</v>
      </c>
      <c r="I32" s="34" t="s">
        <v>3641</v>
      </c>
      <c r="J32" s="34" t="s">
        <v>3641</v>
      </c>
    </row>
    <row r="33" spans="1:10">
      <c r="A33" s="23" t="s">
        <v>5053</v>
      </c>
      <c r="B33" s="6">
        <v>32</v>
      </c>
      <c r="C33" s="104">
        <v>3</v>
      </c>
      <c r="D33" s="24" t="s">
        <v>3528</v>
      </c>
      <c r="E33" s="24" t="s">
        <v>4857</v>
      </c>
      <c r="F33" s="24" t="s">
        <v>3597</v>
      </c>
      <c r="G33" s="24" t="s">
        <v>1939</v>
      </c>
      <c r="H33" s="24" t="s">
        <v>4724</v>
      </c>
      <c r="I33" s="34" t="s">
        <v>3641</v>
      </c>
      <c r="J33" s="34" t="s">
        <v>3641</v>
      </c>
    </row>
    <row r="34" spans="1:10">
      <c r="A34" s="23" t="s">
        <v>5054</v>
      </c>
      <c r="B34" s="6">
        <v>33</v>
      </c>
      <c r="C34" s="104">
        <v>3</v>
      </c>
      <c r="D34" s="24" t="s">
        <v>3528</v>
      </c>
      <c r="E34" s="24" t="s">
        <v>4858</v>
      </c>
      <c r="F34" s="24" t="s">
        <v>868</v>
      </c>
      <c r="G34" s="24" t="s">
        <v>1942</v>
      </c>
      <c r="H34" s="24" t="s">
        <v>4725</v>
      </c>
      <c r="I34" s="34" t="s">
        <v>3641</v>
      </c>
      <c r="J34" s="34" t="s">
        <v>3641</v>
      </c>
    </row>
    <row r="35" spans="1:10">
      <c r="A35" s="23" t="s">
        <v>5055</v>
      </c>
      <c r="B35" s="6">
        <v>34</v>
      </c>
      <c r="C35" s="104">
        <v>3</v>
      </c>
      <c r="D35" s="24" t="s">
        <v>3528</v>
      </c>
      <c r="E35" s="24" t="s">
        <v>4859</v>
      </c>
      <c r="F35" s="24" t="s">
        <v>868</v>
      </c>
      <c r="G35" s="24" t="s">
        <v>5056</v>
      </c>
      <c r="H35" s="24" t="s">
        <v>4726</v>
      </c>
      <c r="I35" s="34" t="s">
        <v>3641</v>
      </c>
      <c r="J35" s="34" t="s">
        <v>3641</v>
      </c>
    </row>
    <row r="36" spans="1:10">
      <c r="A36" s="23" t="s">
        <v>5057</v>
      </c>
      <c r="B36" s="6">
        <v>35</v>
      </c>
      <c r="C36" s="104">
        <v>3</v>
      </c>
      <c r="D36" s="24" t="s">
        <v>3528</v>
      </c>
      <c r="E36" s="24" t="s">
        <v>4860</v>
      </c>
      <c r="F36" s="24" t="s">
        <v>868</v>
      </c>
      <c r="G36" s="24" t="s">
        <v>1944</v>
      </c>
      <c r="H36" s="24" t="s">
        <v>3836</v>
      </c>
      <c r="I36" s="34" t="s">
        <v>3641</v>
      </c>
      <c r="J36" s="34" t="s">
        <v>3641</v>
      </c>
    </row>
    <row r="37" spans="1:10">
      <c r="A37" s="23" t="s">
        <v>5058</v>
      </c>
      <c r="B37" s="6">
        <v>36</v>
      </c>
      <c r="C37" s="104">
        <v>3</v>
      </c>
      <c r="D37" s="24" t="s">
        <v>3528</v>
      </c>
      <c r="E37" s="24" t="s">
        <v>4861</v>
      </c>
      <c r="F37" s="24" t="s">
        <v>868</v>
      </c>
      <c r="G37" s="24" t="s">
        <v>3839</v>
      </c>
      <c r="H37" s="24" t="s">
        <v>3840</v>
      </c>
      <c r="I37" s="34" t="s">
        <v>3641</v>
      </c>
      <c r="J37" s="34" t="s">
        <v>3641</v>
      </c>
    </row>
    <row r="38" spans="1:10">
      <c r="A38" s="23" t="s">
        <v>5059</v>
      </c>
      <c r="B38" s="6">
        <v>37</v>
      </c>
      <c r="C38" s="104">
        <v>3</v>
      </c>
      <c r="D38" s="24" t="s">
        <v>3528</v>
      </c>
      <c r="E38" s="24" t="s">
        <v>4862</v>
      </c>
      <c r="F38" s="24" t="s">
        <v>868</v>
      </c>
      <c r="G38" s="24" t="s">
        <v>1946</v>
      </c>
      <c r="H38" s="24" t="s">
        <v>3842</v>
      </c>
      <c r="I38" s="34" t="s">
        <v>3641</v>
      </c>
      <c r="J38" s="34" t="s">
        <v>3641</v>
      </c>
    </row>
    <row r="39" spans="1:10">
      <c r="A39" s="23" t="s">
        <v>5060</v>
      </c>
      <c r="B39" s="6">
        <v>38</v>
      </c>
      <c r="C39" s="104">
        <v>3</v>
      </c>
      <c r="D39" s="24" t="s">
        <v>3528</v>
      </c>
      <c r="E39" s="24" t="s">
        <v>4863</v>
      </c>
      <c r="F39" s="24" t="s">
        <v>868</v>
      </c>
      <c r="G39" s="24" t="s">
        <v>3845</v>
      </c>
      <c r="H39" s="24" t="s">
        <v>3846</v>
      </c>
      <c r="I39" s="34" t="s">
        <v>3641</v>
      </c>
      <c r="J39" s="34" t="s">
        <v>3641</v>
      </c>
    </row>
    <row r="40" spans="1:10">
      <c r="A40" s="23" t="s">
        <v>5061</v>
      </c>
      <c r="B40" s="6">
        <v>39</v>
      </c>
      <c r="C40" s="104">
        <v>3</v>
      </c>
      <c r="D40" s="24" t="s">
        <v>3528</v>
      </c>
      <c r="E40" s="24" t="s">
        <v>4864</v>
      </c>
      <c r="F40" s="24" t="s">
        <v>868</v>
      </c>
      <c r="G40" s="24" t="s">
        <v>1948</v>
      </c>
      <c r="H40" s="24" t="s">
        <v>4727</v>
      </c>
      <c r="I40" s="34" t="s">
        <v>3641</v>
      </c>
      <c r="J40" s="34" t="s">
        <v>3641</v>
      </c>
    </row>
    <row r="41" spans="1:10">
      <c r="A41" s="23" t="s">
        <v>3645</v>
      </c>
      <c r="B41" s="6">
        <v>40</v>
      </c>
      <c r="C41" s="104">
        <v>3</v>
      </c>
      <c r="D41" s="24" t="s">
        <v>3528</v>
      </c>
      <c r="E41" s="24" t="s">
        <v>4874</v>
      </c>
      <c r="F41" s="24" t="s">
        <v>40</v>
      </c>
      <c r="G41" s="24" t="s">
        <v>1972</v>
      </c>
      <c r="H41" s="24" t="s">
        <v>4735</v>
      </c>
      <c r="I41" s="34" t="s">
        <v>3641</v>
      </c>
      <c r="J41" s="34" t="s">
        <v>3641</v>
      </c>
    </row>
    <row r="42" spans="1:10">
      <c r="A42" s="23" t="s">
        <v>5065</v>
      </c>
      <c r="B42" s="6">
        <v>41</v>
      </c>
      <c r="C42" s="104">
        <v>4</v>
      </c>
      <c r="D42" s="24" t="s">
        <v>3528</v>
      </c>
      <c r="E42" s="24" t="s">
        <v>4874</v>
      </c>
      <c r="F42" s="24" t="s">
        <v>868</v>
      </c>
      <c r="G42" s="24" t="s">
        <v>1974</v>
      </c>
      <c r="H42" s="24" t="s">
        <v>3885</v>
      </c>
      <c r="I42" s="34" t="s">
        <v>3641</v>
      </c>
      <c r="J42" s="34" t="s">
        <v>3641</v>
      </c>
    </row>
    <row r="43" spans="1:10">
      <c r="A43" s="23" t="s">
        <v>4659</v>
      </c>
      <c r="B43" s="6">
        <v>42</v>
      </c>
      <c r="C43" s="104">
        <v>4</v>
      </c>
      <c r="D43" s="24" t="s">
        <v>3528</v>
      </c>
      <c r="E43" s="24" t="s">
        <v>4875</v>
      </c>
      <c r="F43" s="24" t="s">
        <v>4394</v>
      </c>
      <c r="G43" s="24" t="s">
        <v>1976</v>
      </c>
      <c r="H43" s="24" t="s">
        <v>4736</v>
      </c>
      <c r="I43" s="34" t="s">
        <v>3641</v>
      </c>
      <c r="J43" s="34" t="s">
        <v>3641</v>
      </c>
    </row>
    <row r="44" spans="1:10">
      <c r="A44" s="23" t="s">
        <v>3654</v>
      </c>
      <c r="B44" s="6">
        <v>43</v>
      </c>
      <c r="C44" s="104">
        <v>3</v>
      </c>
      <c r="D44" s="24" t="s">
        <v>3528</v>
      </c>
      <c r="E44" s="24" t="s">
        <v>4995</v>
      </c>
      <c r="F44" s="24" t="s">
        <v>40</v>
      </c>
      <c r="G44" s="24" t="s">
        <v>2223</v>
      </c>
      <c r="H44" s="24" t="s">
        <v>4814</v>
      </c>
      <c r="I44" s="34" t="s">
        <v>3641</v>
      </c>
      <c r="J44" s="34" t="s">
        <v>3641</v>
      </c>
    </row>
    <row r="45" spans="1:10">
      <c r="A45" s="23" t="s">
        <v>3694</v>
      </c>
      <c r="B45" s="6">
        <v>44</v>
      </c>
      <c r="C45" s="104">
        <v>4</v>
      </c>
      <c r="D45" s="24" t="s">
        <v>3528</v>
      </c>
      <c r="E45" s="24" t="s">
        <v>4996</v>
      </c>
      <c r="F45" s="24" t="s">
        <v>868</v>
      </c>
      <c r="G45" s="24" t="s">
        <v>2225</v>
      </c>
      <c r="H45" s="24" t="s">
        <v>4815</v>
      </c>
      <c r="I45" s="34" t="s">
        <v>3641</v>
      </c>
      <c r="J45" s="34" t="s">
        <v>3641</v>
      </c>
    </row>
    <row r="46" spans="1:10">
      <c r="A46" s="23" t="s">
        <v>3695</v>
      </c>
      <c r="B46" s="6">
        <v>45</v>
      </c>
      <c r="C46" s="104">
        <v>4</v>
      </c>
      <c r="D46" s="24" t="s">
        <v>3528</v>
      </c>
      <c r="E46" s="24" t="s">
        <v>4997</v>
      </c>
      <c r="F46" s="24" t="s">
        <v>3597</v>
      </c>
      <c r="G46" s="24" t="s">
        <v>2227</v>
      </c>
      <c r="H46" s="24" t="s">
        <v>4816</v>
      </c>
      <c r="I46" s="34" t="s">
        <v>3641</v>
      </c>
      <c r="J46" s="34" t="s">
        <v>3641</v>
      </c>
    </row>
    <row r="47" spans="1:10">
      <c r="A47" s="23" t="s">
        <v>3696</v>
      </c>
      <c r="B47" s="6">
        <v>46</v>
      </c>
      <c r="C47" s="104">
        <v>4</v>
      </c>
      <c r="D47" s="24" t="s">
        <v>3528</v>
      </c>
      <c r="E47" s="24" t="s">
        <v>4998</v>
      </c>
      <c r="F47" s="24" t="s">
        <v>3597</v>
      </c>
      <c r="G47" s="24" t="s">
        <v>2229</v>
      </c>
      <c r="H47" s="24" t="s">
        <v>4817</v>
      </c>
      <c r="I47" s="34" t="s">
        <v>3641</v>
      </c>
      <c r="J47" s="34" t="s">
        <v>3641</v>
      </c>
    </row>
    <row r="48" spans="1:10">
      <c r="A48" s="23" t="s">
        <v>3697</v>
      </c>
      <c r="B48" s="6">
        <v>47</v>
      </c>
      <c r="C48" s="104">
        <v>4</v>
      </c>
      <c r="D48" s="24" t="s">
        <v>3528</v>
      </c>
      <c r="E48" s="24" t="s">
        <v>4999</v>
      </c>
      <c r="F48" s="24" t="s">
        <v>3600</v>
      </c>
      <c r="G48" s="24" t="s">
        <v>2232</v>
      </c>
      <c r="H48" s="24" t="s">
        <v>4818</v>
      </c>
      <c r="I48" s="34" t="s">
        <v>3641</v>
      </c>
      <c r="J48" s="34" t="s">
        <v>3641</v>
      </c>
    </row>
    <row r="49" spans="1:10">
      <c r="A49" s="23" t="s">
        <v>3716</v>
      </c>
      <c r="B49" s="6">
        <v>48</v>
      </c>
      <c r="C49" s="104">
        <v>4</v>
      </c>
      <c r="D49" s="24" t="s">
        <v>3528</v>
      </c>
      <c r="E49" s="24" t="s">
        <v>5000</v>
      </c>
      <c r="F49" s="24" t="s">
        <v>40</v>
      </c>
      <c r="G49" s="24" t="s">
        <v>2234</v>
      </c>
      <c r="H49" s="24" t="s">
        <v>4819</v>
      </c>
      <c r="I49" s="34" t="s">
        <v>3641</v>
      </c>
      <c r="J49" s="34" t="s">
        <v>3641</v>
      </c>
    </row>
    <row r="50" spans="1:10">
      <c r="A50" s="23" t="s">
        <v>3717</v>
      </c>
      <c r="B50" s="6">
        <v>49</v>
      </c>
      <c r="C50" s="104">
        <v>4</v>
      </c>
      <c r="D50" s="24" t="s">
        <v>3528</v>
      </c>
      <c r="E50" s="24" t="s">
        <v>5001</v>
      </c>
      <c r="F50" s="24" t="s">
        <v>40</v>
      </c>
      <c r="G50" s="24" t="s">
        <v>2236</v>
      </c>
      <c r="H50" s="24" t="s">
        <v>4820</v>
      </c>
      <c r="I50" s="34" t="s">
        <v>3641</v>
      </c>
      <c r="J50" s="34" t="s">
        <v>3641</v>
      </c>
    </row>
    <row r="51" spans="1:10">
      <c r="A51" s="23" t="s">
        <v>3643</v>
      </c>
      <c r="B51" s="6">
        <v>50</v>
      </c>
      <c r="C51" s="104">
        <v>3</v>
      </c>
      <c r="D51" s="24" t="s">
        <v>3528</v>
      </c>
      <c r="E51" s="24" t="s">
        <v>4869</v>
      </c>
      <c r="F51" s="24" t="s">
        <v>40</v>
      </c>
      <c r="G51" s="24" t="s">
        <v>1959</v>
      </c>
      <c r="H51" s="24" t="s">
        <v>3867</v>
      </c>
      <c r="I51" s="34" t="s">
        <v>3641</v>
      </c>
      <c r="J51" s="34" t="s">
        <v>3641</v>
      </c>
    </row>
    <row r="52" spans="1:10">
      <c r="A52" s="23" t="s">
        <v>3660</v>
      </c>
      <c r="B52" s="6">
        <v>51</v>
      </c>
      <c r="C52" s="104">
        <v>4</v>
      </c>
      <c r="D52" s="24" t="s">
        <v>3528</v>
      </c>
      <c r="E52" s="24" t="s">
        <v>4870</v>
      </c>
      <c r="F52" s="24" t="s">
        <v>3595</v>
      </c>
      <c r="G52" s="24" t="s">
        <v>1962</v>
      </c>
      <c r="H52" s="24" t="s">
        <v>4731</v>
      </c>
      <c r="I52" s="34" t="s">
        <v>3641</v>
      </c>
      <c r="J52" s="34" t="s">
        <v>3641</v>
      </c>
    </row>
    <row r="53" spans="1:10">
      <c r="A53" s="23" t="s">
        <v>3661</v>
      </c>
      <c r="B53" s="6">
        <v>52</v>
      </c>
      <c r="C53" s="104">
        <v>4</v>
      </c>
      <c r="D53" s="24" t="s">
        <v>3528</v>
      </c>
      <c r="E53" s="24" t="s">
        <v>4869</v>
      </c>
      <c r="F53" s="24" t="s">
        <v>3597</v>
      </c>
      <c r="G53" s="24" t="s">
        <v>1964</v>
      </c>
      <c r="H53" s="24" t="s">
        <v>4732</v>
      </c>
      <c r="I53" s="34" t="s">
        <v>3641</v>
      </c>
      <c r="J53" s="34" t="s">
        <v>3641</v>
      </c>
    </row>
    <row r="54" spans="1:10">
      <c r="A54" s="23" t="s">
        <v>3644</v>
      </c>
      <c r="B54" s="6">
        <v>53</v>
      </c>
      <c r="C54" s="104">
        <v>3</v>
      </c>
      <c r="D54" s="24" t="s">
        <v>3528</v>
      </c>
      <c r="E54" s="24" t="s">
        <v>4871</v>
      </c>
      <c r="F54" s="24" t="s">
        <v>40</v>
      </c>
      <c r="G54" s="24" t="s">
        <v>1966</v>
      </c>
      <c r="H54" s="24" t="s">
        <v>3874</v>
      </c>
      <c r="I54" s="34" t="s">
        <v>3641</v>
      </c>
      <c r="J54" s="34" t="s">
        <v>3641</v>
      </c>
    </row>
    <row r="55" spans="1:10">
      <c r="A55" s="23" t="s">
        <v>3662</v>
      </c>
      <c r="B55" s="6">
        <v>54</v>
      </c>
      <c r="C55" s="104">
        <v>4</v>
      </c>
      <c r="D55" s="24" t="s">
        <v>3528</v>
      </c>
      <c r="E55" s="24" t="s">
        <v>4872</v>
      </c>
      <c r="F55" s="24" t="s">
        <v>3597</v>
      </c>
      <c r="G55" s="24" t="s">
        <v>1968</v>
      </c>
      <c r="H55" s="24" t="s">
        <v>4733</v>
      </c>
      <c r="I55" s="34" t="s">
        <v>3641</v>
      </c>
      <c r="J55" s="34" t="s">
        <v>3641</v>
      </c>
    </row>
    <row r="56" spans="1:10">
      <c r="A56" s="23" t="s">
        <v>3663</v>
      </c>
      <c r="B56" s="6">
        <v>55</v>
      </c>
      <c r="C56" s="104">
        <v>4</v>
      </c>
      <c r="D56" s="24" t="s">
        <v>3528</v>
      </c>
      <c r="E56" s="24" t="s">
        <v>4873</v>
      </c>
      <c r="F56" s="24" t="s">
        <v>3596</v>
      </c>
      <c r="G56" s="24" t="s">
        <v>1970</v>
      </c>
      <c r="H56" s="24" t="s">
        <v>4734</v>
      </c>
      <c r="I56" s="34" t="s">
        <v>3641</v>
      </c>
      <c r="J56" s="34" t="s">
        <v>3641</v>
      </c>
    </row>
    <row r="57" spans="1:10">
      <c r="A57" s="23" t="s">
        <v>4662</v>
      </c>
      <c r="B57" s="6">
        <v>56</v>
      </c>
      <c r="C57" s="104">
        <v>3</v>
      </c>
      <c r="D57" s="24" t="s">
        <v>3528</v>
      </c>
      <c r="E57" s="24" t="s">
        <v>4876</v>
      </c>
      <c r="F57" s="24" t="s">
        <v>40</v>
      </c>
      <c r="G57" s="24" t="s">
        <v>1978</v>
      </c>
      <c r="H57" s="24" t="s">
        <v>3889</v>
      </c>
      <c r="I57" s="34" t="s">
        <v>3641</v>
      </c>
      <c r="J57" s="34" t="s">
        <v>3641</v>
      </c>
    </row>
    <row r="58" spans="1:10">
      <c r="A58" s="23" t="s">
        <v>4667</v>
      </c>
      <c r="B58" s="6">
        <v>57</v>
      </c>
      <c r="C58" s="104">
        <v>4</v>
      </c>
      <c r="D58" s="24" t="s">
        <v>3528</v>
      </c>
      <c r="E58" s="24" t="s">
        <v>4877</v>
      </c>
      <c r="F58" s="24" t="s">
        <v>3597</v>
      </c>
      <c r="G58" s="24" t="s">
        <v>1980</v>
      </c>
      <c r="H58" s="24" t="s">
        <v>3892</v>
      </c>
      <c r="I58" s="34" t="s">
        <v>3641</v>
      </c>
      <c r="J58" s="34" t="s">
        <v>3641</v>
      </c>
    </row>
    <row r="59" spans="1:10">
      <c r="A59" s="23" t="s">
        <v>3664</v>
      </c>
      <c r="B59" s="6">
        <v>58</v>
      </c>
      <c r="C59" s="104">
        <v>4</v>
      </c>
      <c r="D59" s="24" t="s">
        <v>3528</v>
      </c>
      <c r="E59" s="24" t="s">
        <v>4878</v>
      </c>
      <c r="F59" s="24" t="s">
        <v>3597</v>
      </c>
      <c r="G59" s="24" t="s">
        <v>1982</v>
      </c>
      <c r="H59" s="24" t="s">
        <v>4737</v>
      </c>
      <c r="I59" s="34" t="s">
        <v>3641</v>
      </c>
      <c r="J59" s="34" t="s">
        <v>3641</v>
      </c>
    </row>
    <row r="60" spans="1:10">
      <c r="A60" s="23" t="s">
        <v>4663</v>
      </c>
      <c r="B60" s="6">
        <v>59</v>
      </c>
      <c r="C60" s="104">
        <v>4</v>
      </c>
      <c r="D60" s="24" t="s">
        <v>3528</v>
      </c>
      <c r="E60" s="24" t="s">
        <v>4879</v>
      </c>
      <c r="F60" s="24" t="s">
        <v>3596</v>
      </c>
      <c r="G60" s="24" t="s">
        <v>1984</v>
      </c>
      <c r="H60" s="24" t="s">
        <v>4738</v>
      </c>
      <c r="I60" s="34" t="s">
        <v>3641</v>
      </c>
      <c r="J60" s="34" t="s">
        <v>3641</v>
      </c>
    </row>
    <row r="61" spans="1:10">
      <c r="A61" s="23" t="s">
        <v>5066</v>
      </c>
      <c r="B61" s="6">
        <v>60</v>
      </c>
      <c r="C61" s="104">
        <v>4</v>
      </c>
      <c r="D61" s="24" t="s">
        <v>3528</v>
      </c>
      <c r="E61" s="24" t="s">
        <v>4866</v>
      </c>
      <c r="F61" s="24" t="s">
        <v>40</v>
      </c>
      <c r="G61" s="24" t="s">
        <v>1952</v>
      </c>
      <c r="H61" s="24" t="s">
        <v>4739</v>
      </c>
      <c r="I61" s="34" t="s">
        <v>3641</v>
      </c>
      <c r="J61" s="34" t="s">
        <v>3641</v>
      </c>
    </row>
    <row r="62" spans="1:10">
      <c r="A62" s="23" t="s">
        <v>4664</v>
      </c>
      <c r="B62" s="6">
        <v>61</v>
      </c>
      <c r="C62" s="104">
        <v>4</v>
      </c>
      <c r="D62" s="24" t="s">
        <v>3528</v>
      </c>
      <c r="E62" s="24" t="s">
        <v>4880</v>
      </c>
      <c r="F62" s="24" t="s">
        <v>3596</v>
      </c>
      <c r="G62" s="24" t="s">
        <v>1987</v>
      </c>
      <c r="H62" s="24" t="s">
        <v>4740</v>
      </c>
      <c r="I62" s="34" t="s">
        <v>3641</v>
      </c>
      <c r="J62" s="34" t="s">
        <v>3641</v>
      </c>
    </row>
    <row r="63" spans="1:10">
      <c r="A63" s="23" t="s">
        <v>5067</v>
      </c>
      <c r="B63" s="6">
        <v>62</v>
      </c>
      <c r="C63" s="104">
        <v>4</v>
      </c>
      <c r="D63" s="24" t="s">
        <v>3528</v>
      </c>
      <c r="E63" s="24" t="s">
        <v>4866</v>
      </c>
      <c r="F63" s="24" t="s">
        <v>40</v>
      </c>
      <c r="G63" s="24" t="s">
        <v>1952</v>
      </c>
      <c r="H63" s="24" t="s">
        <v>4741</v>
      </c>
      <c r="I63" s="34" t="s">
        <v>3641</v>
      </c>
      <c r="J63" s="34" t="s">
        <v>3641</v>
      </c>
    </row>
    <row r="64" spans="1:10">
      <c r="A64" s="23" t="s">
        <v>4665</v>
      </c>
      <c r="B64" s="6">
        <v>63</v>
      </c>
      <c r="C64" s="104">
        <v>4</v>
      </c>
      <c r="D64" s="24" t="s">
        <v>3528</v>
      </c>
      <c r="E64" s="24" t="s">
        <v>4881</v>
      </c>
      <c r="F64" s="24" t="s">
        <v>3596</v>
      </c>
      <c r="G64" s="24" t="s">
        <v>1990</v>
      </c>
      <c r="H64" s="24" t="s">
        <v>4742</v>
      </c>
      <c r="I64" s="34" t="s">
        <v>3641</v>
      </c>
      <c r="J64" s="34" t="s">
        <v>3641</v>
      </c>
    </row>
    <row r="65" spans="1:10">
      <c r="A65" s="23" t="s">
        <v>4666</v>
      </c>
      <c r="B65" s="6">
        <v>64</v>
      </c>
      <c r="C65" s="104">
        <v>4</v>
      </c>
      <c r="D65" s="24" t="s">
        <v>3528</v>
      </c>
      <c r="E65" s="24" t="s">
        <v>4882</v>
      </c>
      <c r="F65" s="24" t="s">
        <v>3596</v>
      </c>
      <c r="G65" s="24" t="s">
        <v>1992</v>
      </c>
      <c r="H65" s="24" t="s">
        <v>4743</v>
      </c>
      <c r="I65" s="34" t="s">
        <v>3641</v>
      </c>
      <c r="J65" s="34" t="s">
        <v>3641</v>
      </c>
    </row>
    <row r="66" spans="1:10">
      <c r="A66" s="23" t="s">
        <v>3665</v>
      </c>
      <c r="B66" s="6">
        <v>65</v>
      </c>
      <c r="C66" s="104">
        <v>4</v>
      </c>
      <c r="D66" s="24" t="s">
        <v>3528</v>
      </c>
      <c r="E66" s="24" t="s">
        <v>4883</v>
      </c>
      <c r="F66" s="24" t="s">
        <v>3597</v>
      </c>
      <c r="G66" s="24" t="s">
        <v>1994</v>
      </c>
      <c r="H66" s="24" t="s">
        <v>4744</v>
      </c>
      <c r="I66" s="34" t="s">
        <v>3641</v>
      </c>
      <c r="J66" s="34" t="s">
        <v>3641</v>
      </c>
    </row>
    <row r="67" spans="1:10">
      <c r="A67" s="23" t="s">
        <v>4598</v>
      </c>
      <c r="B67" s="6">
        <v>66</v>
      </c>
      <c r="C67" s="104">
        <v>4</v>
      </c>
      <c r="D67" s="24" t="s">
        <v>3528</v>
      </c>
      <c r="E67" s="24" t="s">
        <v>4884</v>
      </c>
      <c r="F67" s="24" t="s">
        <v>3596</v>
      </c>
      <c r="G67" s="24" t="s">
        <v>5068</v>
      </c>
      <c r="H67" s="24" t="s">
        <v>4745</v>
      </c>
      <c r="I67" s="34" t="s">
        <v>3641</v>
      </c>
      <c r="J67" s="34" t="s">
        <v>3641</v>
      </c>
    </row>
    <row r="68" spans="1:10">
      <c r="A68" s="23" t="s">
        <v>5069</v>
      </c>
      <c r="B68" s="6">
        <v>67</v>
      </c>
      <c r="C68" s="104">
        <v>4</v>
      </c>
      <c r="D68" s="24" t="s">
        <v>3528</v>
      </c>
      <c r="E68" s="24" t="s">
        <v>4866</v>
      </c>
      <c r="F68" s="24" t="s">
        <v>40</v>
      </c>
      <c r="G68" s="24" t="s">
        <v>1952</v>
      </c>
      <c r="H68" s="24" t="s">
        <v>4746</v>
      </c>
      <c r="I68" s="34" t="s">
        <v>3641</v>
      </c>
      <c r="J68" s="34" t="s">
        <v>3641</v>
      </c>
    </row>
    <row r="69" spans="1:10">
      <c r="A69" s="23" t="s">
        <v>4668</v>
      </c>
      <c r="B69" s="6">
        <v>68</v>
      </c>
      <c r="C69" s="104">
        <v>4</v>
      </c>
      <c r="D69" s="24" t="s">
        <v>3528</v>
      </c>
      <c r="E69" s="24" t="s">
        <v>4885</v>
      </c>
      <c r="F69" s="24" t="s">
        <v>40</v>
      </c>
      <c r="G69" s="24" t="s">
        <v>1998</v>
      </c>
      <c r="H69" s="24" t="s">
        <v>4747</v>
      </c>
      <c r="I69" s="34" t="s">
        <v>3641</v>
      </c>
      <c r="J69" s="34" t="s">
        <v>3641</v>
      </c>
    </row>
    <row r="70" spans="1:10">
      <c r="A70" s="23" t="s">
        <v>4623</v>
      </c>
      <c r="B70" s="6">
        <v>69</v>
      </c>
      <c r="C70" s="104">
        <v>5</v>
      </c>
      <c r="D70" s="24" t="s">
        <v>3528</v>
      </c>
      <c r="E70" s="24" t="s">
        <v>4886</v>
      </c>
      <c r="F70" s="24" t="s">
        <v>3597</v>
      </c>
      <c r="G70" s="24" t="s">
        <v>2001</v>
      </c>
      <c r="H70" s="24" t="s">
        <v>4748</v>
      </c>
      <c r="I70" s="34" t="s">
        <v>3641</v>
      </c>
      <c r="J70" s="34" t="s">
        <v>3641</v>
      </c>
    </row>
    <row r="71" spans="1:10">
      <c r="A71" s="23" t="s">
        <v>4627</v>
      </c>
      <c r="B71" s="6">
        <v>70</v>
      </c>
      <c r="C71" s="104">
        <v>5</v>
      </c>
      <c r="D71" s="24" t="s">
        <v>3528</v>
      </c>
      <c r="E71" s="24" t="s">
        <v>4887</v>
      </c>
      <c r="F71" s="24" t="s">
        <v>3597</v>
      </c>
      <c r="G71" s="24" t="s">
        <v>2003</v>
      </c>
      <c r="H71" s="24" t="s">
        <v>3934</v>
      </c>
      <c r="I71" s="34" t="s">
        <v>3641</v>
      </c>
      <c r="J71" s="34" t="s">
        <v>3641</v>
      </c>
    </row>
    <row r="72" spans="1:10">
      <c r="A72" s="23" t="s">
        <v>3659</v>
      </c>
      <c r="B72" s="6">
        <v>71</v>
      </c>
      <c r="C72" s="104">
        <v>5</v>
      </c>
      <c r="D72" s="24" t="s">
        <v>3528</v>
      </c>
      <c r="E72" s="24" t="s">
        <v>4888</v>
      </c>
      <c r="F72" s="24" t="s">
        <v>3597</v>
      </c>
      <c r="G72" s="24" t="s">
        <v>2004</v>
      </c>
      <c r="H72" s="24" t="s">
        <v>3934</v>
      </c>
      <c r="I72" s="34" t="s">
        <v>3641</v>
      </c>
      <c r="J72" s="34" t="s">
        <v>3641</v>
      </c>
    </row>
    <row r="73" spans="1:10">
      <c r="A73" s="23" t="s">
        <v>4631</v>
      </c>
      <c r="B73" s="6">
        <v>72</v>
      </c>
      <c r="C73" s="104">
        <v>5</v>
      </c>
      <c r="D73" s="24" t="s">
        <v>3528</v>
      </c>
      <c r="E73" s="24" t="s">
        <v>4889</v>
      </c>
      <c r="F73" s="24" t="s">
        <v>3597</v>
      </c>
      <c r="G73" s="24" t="s">
        <v>2006</v>
      </c>
      <c r="H73" s="24" t="s">
        <v>3938</v>
      </c>
      <c r="I73" s="34" t="s">
        <v>3641</v>
      </c>
      <c r="J73" s="34" t="s">
        <v>3641</v>
      </c>
    </row>
    <row r="74" spans="1:10">
      <c r="A74" s="23" t="s">
        <v>4643</v>
      </c>
      <c r="B74" s="6">
        <v>73</v>
      </c>
      <c r="C74" s="104">
        <v>5</v>
      </c>
      <c r="D74" s="24" t="s">
        <v>3528</v>
      </c>
      <c r="E74" s="24" t="s">
        <v>4890</v>
      </c>
      <c r="F74" s="24" t="s">
        <v>3597</v>
      </c>
      <c r="G74" s="24" t="s">
        <v>2008</v>
      </c>
      <c r="H74" s="24" t="s">
        <v>4749</v>
      </c>
      <c r="I74" s="34" t="s">
        <v>3641</v>
      </c>
      <c r="J74" s="34" t="s">
        <v>3641</v>
      </c>
    </row>
    <row r="75" spans="1:10">
      <c r="A75" s="23" t="s">
        <v>4635</v>
      </c>
      <c r="B75" s="6">
        <v>74</v>
      </c>
      <c r="C75" s="104">
        <v>5</v>
      </c>
      <c r="D75" s="24" t="s">
        <v>3528</v>
      </c>
      <c r="E75" s="24" t="s">
        <v>4891</v>
      </c>
      <c r="F75" s="24" t="s">
        <v>3597</v>
      </c>
      <c r="G75" s="24" t="s">
        <v>2010</v>
      </c>
      <c r="H75" s="24" t="s">
        <v>4750</v>
      </c>
      <c r="I75" s="34" t="s">
        <v>3641</v>
      </c>
      <c r="J75" s="34" t="s">
        <v>3641</v>
      </c>
    </row>
    <row r="76" spans="1:10">
      <c r="A76" s="23" t="s">
        <v>4639</v>
      </c>
      <c r="B76" s="6">
        <v>75</v>
      </c>
      <c r="C76" s="104">
        <v>5</v>
      </c>
      <c r="D76" s="24" t="s">
        <v>3528</v>
      </c>
      <c r="E76" s="24" t="s">
        <v>4892</v>
      </c>
      <c r="F76" s="24" t="s">
        <v>3595</v>
      </c>
      <c r="G76" s="24" t="s">
        <v>2012</v>
      </c>
      <c r="H76" s="24" t="s">
        <v>4751</v>
      </c>
      <c r="I76" s="34" t="s">
        <v>3641</v>
      </c>
      <c r="J76" s="34" t="s">
        <v>3641</v>
      </c>
    </row>
    <row r="77" spans="1:10">
      <c r="A77" s="23" t="s">
        <v>4669</v>
      </c>
      <c r="B77" s="6">
        <v>76</v>
      </c>
      <c r="C77" s="104">
        <v>4</v>
      </c>
      <c r="D77" s="24" t="s">
        <v>3528</v>
      </c>
      <c r="E77" s="24" t="s">
        <v>4893</v>
      </c>
      <c r="F77" s="24" t="s">
        <v>40</v>
      </c>
      <c r="G77" s="24" t="s">
        <v>2014</v>
      </c>
      <c r="H77" s="24" t="s">
        <v>3948</v>
      </c>
      <c r="I77" s="34" t="s">
        <v>3641</v>
      </c>
      <c r="J77" s="34" t="s">
        <v>3641</v>
      </c>
    </row>
    <row r="78" spans="1:10">
      <c r="A78" s="23" t="s">
        <v>4670</v>
      </c>
      <c r="B78" s="6">
        <v>77</v>
      </c>
      <c r="C78" s="104">
        <v>5</v>
      </c>
      <c r="D78" s="24" t="s">
        <v>3528</v>
      </c>
      <c r="E78" s="24" t="s">
        <v>4894</v>
      </c>
      <c r="F78" s="24" t="s">
        <v>3597</v>
      </c>
      <c r="G78" s="24" t="s">
        <v>2016</v>
      </c>
      <c r="H78" s="24" t="s">
        <v>4752</v>
      </c>
      <c r="I78" s="34" t="s">
        <v>3641</v>
      </c>
      <c r="J78" s="34" t="s">
        <v>3641</v>
      </c>
    </row>
    <row r="79" spans="1:10">
      <c r="A79" s="23" t="s">
        <v>4671</v>
      </c>
      <c r="B79" s="6">
        <v>78</v>
      </c>
      <c r="C79" s="104">
        <v>5</v>
      </c>
      <c r="D79" s="24" t="s">
        <v>3528</v>
      </c>
      <c r="E79" s="24" t="s">
        <v>4895</v>
      </c>
      <c r="F79" s="24" t="s">
        <v>3597</v>
      </c>
      <c r="G79" s="24" t="s">
        <v>2018</v>
      </c>
      <c r="H79" s="24" t="s">
        <v>3951</v>
      </c>
      <c r="I79" s="34" t="s">
        <v>3641</v>
      </c>
      <c r="J79" s="34" t="s">
        <v>3641</v>
      </c>
    </row>
    <row r="80" spans="1:10">
      <c r="A80" s="23" t="s">
        <v>4672</v>
      </c>
      <c r="B80" s="6">
        <v>79</v>
      </c>
      <c r="C80" s="104">
        <v>5</v>
      </c>
      <c r="D80" s="24" t="s">
        <v>3528</v>
      </c>
      <c r="E80" s="24" t="s">
        <v>4896</v>
      </c>
      <c r="F80" s="24" t="s">
        <v>3597</v>
      </c>
      <c r="G80" s="24" t="s">
        <v>2020</v>
      </c>
      <c r="H80" s="24" t="s">
        <v>3952</v>
      </c>
      <c r="I80" s="34" t="s">
        <v>3641</v>
      </c>
      <c r="J80" s="34" t="s">
        <v>3641</v>
      </c>
    </row>
    <row r="81" spans="1:10">
      <c r="A81" s="23" t="s">
        <v>5070</v>
      </c>
      <c r="B81" s="6">
        <v>80</v>
      </c>
      <c r="C81" s="104">
        <v>3</v>
      </c>
      <c r="D81" s="24" t="s">
        <v>3528</v>
      </c>
      <c r="E81" s="24" t="s">
        <v>4897</v>
      </c>
      <c r="F81" s="24" t="s">
        <v>40</v>
      </c>
      <c r="G81" s="24" t="s">
        <v>2022</v>
      </c>
      <c r="H81" s="24" t="s">
        <v>3953</v>
      </c>
      <c r="I81" s="34" t="s">
        <v>3641</v>
      </c>
      <c r="J81" s="34" t="s">
        <v>3641</v>
      </c>
    </row>
    <row r="82" spans="1:10">
      <c r="A82" s="23" t="s">
        <v>4681</v>
      </c>
      <c r="B82" s="6">
        <v>81</v>
      </c>
      <c r="C82" s="104">
        <v>4</v>
      </c>
      <c r="D82" s="24" t="s">
        <v>3528</v>
      </c>
      <c r="E82" s="24" t="s">
        <v>4898</v>
      </c>
      <c r="F82" s="24" t="s">
        <v>3597</v>
      </c>
      <c r="G82" s="24" t="s">
        <v>2024</v>
      </c>
      <c r="H82" s="24" t="s">
        <v>3954</v>
      </c>
      <c r="I82" s="34" t="s">
        <v>3641</v>
      </c>
      <c r="J82" s="34" t="s">
        <v>3641</v>
      </c>
    </row>
    <row r="83" spans="1:10">
      <c r="A83" s="23" t="s">
        <v>4682</v>
      </c>
      <c r="B83" s="6">
        <v>82</v>
      </c>
      <c r="C83" s="104">
        <v>4</v>
      </c>
      <c r="D83" s="24" t="s">
        <v>3528</v>
      </c>
      <c r="E83" s="24" t="s">
        <v>4899</v>
      </c>
      <c r="F83" s="24" t="s">
        <v>3597</v>
      </c>
      <c r="G83" s="24" t="s">
        <v>2025</v>
      </c>
      <c r="H83" s="24" t="s">
        <v>4753</v>
      </c>
      <c r="I83" s="34" t="s">
        <v>3641</v>
      </c>
      <c r="J83" s="34" t="s">
        <v>3641</v>
      </c>
    </row>
    <row r="84" spans="1:10">
      <c r="A84" s="23" t="s">
        <v>4677</v>
      </c>
      <c r="B84" s="6">
        <v>83</v>
      </c>
      <c r="C84" s="104">
        <v>4</v>
      </c>
      <c r="D84" s="24" t="s">
        <v>3528</v>
      </c>
      <c r="E84" s="24" t="s">
        <v>4900</v>
      </c>
      <c r="F84" s="24" t="s">
        <v>3596</v>
      </c>
      <c r="G84" s="24" t="s">
        <v>2027</v>
      </c>
      <c r="H84" s="24" t="s">
        <v>4754</v>
      </c>
      <c r="I84" s="34" t="s">
        <v>3641</v>
      </c>
      <c r="J84" s="34" t="s">
        <v>3641</v>
      </c>
    </row>
    <row r="85" spans="1:10">
      <c r="A85" s="23" t="s">
        <v>5071</v>
      </c>
      <c r="B85" s="6">
        <v>84</v>
      </c>
      <c r="C85" s="104">
        <v>4</v>
      </c>
      <c r="D85" s="24" t="s">
        <v>3528</v>
      </c>
      <c r="E85" s="24" t="s">
        <v>4866</v>
      </c>
      <c r="F85" s="24" t="s">
        <v>40</v>
      </c>
      <c r="G85" s="24" t="s">
        <v>1952</v>
      </c>
      <c r="H85" s="24" t="s">
        <v>4755</v>
      </c>
      <c r="I85" s="34" t="s">
        <v>3641</v>
      </c>
      <c r="J85" s="34" t="s">
        <v>3641</v>
      </c>
    </row>
    <row r="86" spans="1:10">
      <c r="A86" s="23" t="s">
        <v>4678</v>
      </c>
      <c r="B86" s="6">
        <v>85</v>
      </c>
      <c r="C86" s="104">
        <v>4</v>
      </c>
      <c r="D86" s="24" t="s">
        <v>3528</v>
      </c>
      <c r="E86" s="24" t="s">
        <v>4901</v>
      </c>
      <c r="F86" s="24" t="s">
        <v>3596</v>
      </c>
      <c r="G86" s="24" t="s">
        <v>2030</v>
      </c>
      <c r="H86" s="24" t="s">
        <v>4756</v>
      </c>
      <c r="I86" s="34" t="s">
        <v>3641</v>
      </c>
      <c r="J86" s="34" t="s">
        <v>3641</v>
      </c>
    </row>
    <row r="87" spans="1:10">
      <c r="A87" s="23" t="s">
        <v>4680</v>
      </c>
      <c r="B87" s="6">
        <v>86</v>
      </c>
      <c r="C87" s="104">
        <v>4</v>
      </c>
      <c r="D87" s="24" t="s">
        <v>3528</v>
      </c>
      <c r="E87" s="24" t="s">
        <v>4866</v>
      </c>
      <c r="F87" s="24" t="s">
        <v>40</v>
      </c>
      <c r="G87" s="24" t="s">
        <v>1952</v>
      </c>
      <c r="H87" s="24" t="s">
        <v>4757</v>
      </c>
      <c r="I87" s="34" t="s">
        <v>3641</v>
      </c>
      <c r="J87" s="34" t="s">
        <v>3641</v>
      </c>
    </row>
    <row r="88" spans="1:10">
      <c r="A88" s="23" t="s">
        <v>4679</v>
      </c>
      <c r="B88" s="6">
        <v>87</v>
      </c>
      <c r="C88" s="104">
        <v>4</v>
      </c>
      <c r="D88" s="24" t="s">
        <v>3528</v>
      </c>
      <c r="E88" s="24" t="s">
        <v>4902</v>
      </c>
      <c r="F88" s="24" t="s">
        <v>3596</v>
      </c>
      <c r="G88" s="24" t="s">
        <v>2033</v>
      </c>
      <c r="H88" s="24" t="s">
        <v>4758</v>
      </c>
      <c r="I88" s="34" t="s">
        <v>3641</v>
      </c>
      <c r="J88" s="34" t="s">
        <v>3641</v>
      </c>
    </row>
    <row r="89" spans="1:10">
      <c r="A89" s="23" t="s">
        <v>4688</v>
      </c>
      <c r="B89" s="6">
        <v>88</v>
      </c>
      <c r="C89" s="104">
        <v>4</v>
      </c>
      <c r="D89" s="24" t="s">
        <v>3528</v>
      </c>
      <c r="E89" s="24" t="s">
        <v>4903</v>
      </c>
      <c r="F89" s="24" t="s">
        <v>3596</v>
      </c>
      <c r="G89" s="24" t="s">
        <v>2035</v>
      </c>
      <c r="H89" s="24" t="s">
        <v>4759</v>
      </c>
      <c r="I89" s="34" t="s">
        <v>3641</v>
      </c>
      <c r="J89" s="34" t="s">
        <v>3641</v>
      </c>
    </row>
    <row r="90" spans="1:10">
      <c r="A90" s="23" t="s">
        <v>5072</v>
      </c>
      <c r="B90" s="6">
        <v>89</v>
      </c>
      <c r="C90" s="104">
        <v>4</v>
      </c>
      <c r="D90" s="24" t="s">
        <v>3528</v>
      </c>
      <c r="E90" s="24" t="s">
        <v>4866</v>
      </c>
      <c r="F90" s="24" t="s">
        <v>40</v>
      </c>
      <c r="G90" s="24" t="s">
        <v>1952</v>
      </c>
      <c r="H90" s="24" t="s">
        <v>4760</v>
      </c>
      <c r="I90" s="34" t="s">
        <v>3641</v>
      </c>
      <c r="J90" s="34" t="s">
        <v>3641</v>
      </c>
    </row>
    <row r="91" spans="1:10">
      <c r="A91" s="23" t="s">
        <v>4683</v>
      </c>
      <c r="B91" s="6">
        <v>90</v>
      </c>
      <c r="C91" s="104">
        <v>4</v>
      </c>
      <c r="D91" s="24" t="s">
        <v>3528</v>
      </c>
      <c r="E91" s="24" t="s">
        <v>4904</v>
      </c>
      <c r="F91" s="24" t="s">
        <v>40</v>
      </c>
      <c r="G91" s="24" t="s">
        <v>2038</v>
      </c>
      <c r="H91" s="24" t="s">
        <v>4761</v>
      </c>
      <c r="I91" s="34" t="s">
        <v>3641</v>
      </c>
      <c r="J91" s="34" t="s">
        <v>3641</v>
      </c>
    </row>
    <row r="92" spans="1:10">
      <c r="A92" s="23" t="s">
        <v>4624</v>
      </c>
      <c r="B92" s="6">
        <v>91</v>
      </c>
      <c r="C92" s="104">
        <v>5</v>
      </c>
      <c r="D92" s="24" t="s">
        <v>3528</v>
      </c>
      <c r="E92" s="24" t="s">
        <v>4905</v>
      </c>
      <c r="F92" s="24" t="s">
        <v>3597</v>
      </c>
      <c r="G92" s="24" t="s">
        <v>2040</v>
      </c>
      <c r="H92" s="24" t="s">
        <v>4748</v>
      </c>
      <c r="I92" s="34" t="s">
        <v>3641</v>
      </c>
      <c r="J92" s="34" t="s">
        <v>3641</v>
      </c>
    </row>
    <row r="93" spans="1:10">
      <c r="A93" s="23" t="s">
        <v>4628</v>
      </c>
      <c r="B93" s="6">
        <v>92</v>
      </c>
      <c r="C93" s="104">
        <v>5</v>
      </c>
      <c r="D93" s="24" t="s">
        <v>3528</v>
      </c>
      <c r="E93" s="24" t="s">
        <v>4906</v>
      </c>
      <c r="F93" s="24" t="s">
        <v>3597</v>
      </c>
      <c r="G93" s="24" t="s">
        <v>2042</v>
      </c>
      <c r="H93" s="24" t="s">
        <v>3934</v>
      </c>
      <c r="I93" s="34" t="s">
        <v>3641</v>
      </c>
      <c r="J93" s="34" t="s">
        <v>3641</v>
      </c>
    </row>
    <row r="94" spans="1:10">
      <c r="A94" s="23" t="s">
        <v>4684</v>
      </c>
      <c r="B94" s="6">
        <v>93</v>
      </c>
      <c r="C94" s="104">
        <v>5</v>
      </c>
      <c r="D94" s="24" t="s">
        <v>3528</v>
      </c>
      <c r="E94" s="24" t="s">
        <v>4907</v>
      </c>
      <c r="F94" s="24" t="s">
        <v>3597</v>
      </c>
      <c r="G94" s="24" t="s">
        <v>2044</v>
      </c>
      <c r="H94" s="24" t="s">
        <v>3934</v>
      </c>
      <c r="I94" s="34" t="s">
        <v>3641</v>
      </c>
      <c r="J94" s="34" t="s">
        <v>3641</v>
      </c>
    </row>
    <row r="95" spans="1:10">
      <c r="A95" s="23" t="s">
        <v>4632</v>
      </c>
      <c r="B95" s="6">
        <v>94</v>
      </c>
      <c r="C95" s="104">
        <v>5</v>
      </c>
      <c r="D95" s="24" t="s">
        <v>3528</v>
      </c>
      <c r="E95" s="24" t="s">
        <v>4908</v>
      </c>
      <c r="F95" s="24" t="s">
        <v>3597</v>
      </c>
      <c r="G95" s="24" t="s">
        <v>2046</v>
      </c>
      <c r="H95" s="24" t="s">
        <v>3984</v>
      </c>
      <c r="I95" s="34" t="s">
        <v>3641</v>
      </c>
      <c r="J95" s="34" t="s">
        <v>3641</v>
      </c>
    </row>
    <row r="96" spans="1:10">
      <c r="A96" s="23" t="s">
        <v>4644</v>
      </c>
      <c r="B96" s="6">
        <v>95</v>
      </c>
      <c r="C96" s="104">
        <v>5</v>
      </c>
      <c r="D96" s="24" t="s">
        <v>3528</v>
      </c>
      <c r="E96" s="24" t="s">
        <v>4909</v>
      </c>
      <c r="F96" s="24" t="s">
        <v>3597</v>
      </c>
      <c r="G96" s="24" t="s">
        <v>2048</v>
      </c>
      <c r="H96" s="24" t="s">
        <v>4749</v>
      </c>
      <c r="I96" s="34" t="s">
        <v>3641</v>
      </c>
      <c r="J96" s="34" t="s">
        <v>3641</v>
      </c>
    </row>
    <row r="97" spans="1:10">
      <c r="A97" s="23" t="s">
        <v>4636</v>
      </c>
      <c r="B97" s="6">
        <v>96</v>
      </c>
      <c r="C97" s="104">
        <v>5</v>
      </c>
      <c r="D97" s="24" t="s">
        <v>3528</v>
      </c>
      <c r="E97" s="24" t="s">
        <v>4910</v>
      </c>
      <c r="F97" s="24" t="s">
        <v>3597</v>
      </c>
      <c r="G97" s="24" t="s">
        <v>2050</v>
      </c>
      <c r="H97" s="24" t="s">
        <v>4750</v>
      </c>
      <c r="I97" s="34" t="s">
        <v>3641</v>
      </c>
      <c r="J97" s="34" t="s">
        <v>3641</v>
      </c>
    </row>
    <row r="98" spans="1:10">
      <c r="A98" s="23" t="s">
        <v>4640</v>
      </c>
      <c r="B98" s="6">
        <v>97</v>
      </c>
      <c r="C98" s="104">
        <v>5</v>
      </c>
      <c r="D98" s="24" t="s">
        <v>3528</v>
      </c>
      <c r="E98" s="24" t="s">
        <v>4911</v>
      </c>
      <c r="F98" s="24" t="s">
        <v>3595</v>
      </c>
      <c r="G98" s="24" t="s">
        <v>2052</v>
      </c>
      <c r="H98" s="24" t="s">
        <v>4762</v>
      </c>
      <c r="I98" s="34" t="s">
        <v>3641</v>
      </c>
      <c r="J98" s="34" t="s">
        <v>3641</v>
      </c>
    </row>
    <row r="99" spans="1:10">
      <c r="A99" s="23" t="s">
        <v>4685</v>
      </c>
      <c r="B99" s="6">
        <v>98</v>
      </c>
      <c r="C99" s="104">
        <v>4</v>
      </c>
      <c r="D99" s="24" t="s">
        <v>3528</v>
      </c>
      <c r="E99" s="24" t="s">
        <v>4912</v>
      </c>
      <c r="F99" s="24" t="s">
        <v>40</v>
      </c>
      <c r="G99" s="24" t="s">
        <v>2054</v>
      </c>
      <c r="H99" s="24" t="s">
        <v>4763</v>
      </c>
      <c r="I99" s="34" t="s">
        <v>3641</v>
      </c>
      <c r="J99" s="34" t="s">
        <v>3641</v>
      </c>
    </row>
    <row r="100" spans="1:10">
      <c r="A100" s="23" t="s">
        <v>4686</v>
      </c>
      <c r="B100" s="6">
        <v>99</v>
      </c>
      <c r="C100" s="104">
        <v>5</v>
      </c>
      <c r="D100" s="24" t="s">
        <v>3528</v>
      </c>
      <c r="E100" s="24" t="s">
        <v>4913</v>
      </c>
      <c r="F100" s="24" t="s">
        <v>3597</v>
      </c>
      <c r="G100" s="24" t="s">
        <v>2056</v>
      </c>
      <c r="H100" s="24" t="s">
        <v>4752</v>
      </c>
      <c r="I100" s="34" t="s">
        <v>3641</v>
      </c>
      <c r="J100" s="34" t="s">
        <v>3641</v>
      </c>
    </row>
    <row r="101" spans="1:10">
      <c r="A101" s="23" t="s">
        <v>4687</v>
      </c>
      <c r="B101" s="6">
        <v>100</v>
      </c>
      <c r="C101" s="104">
        <v>5</v>
      </c>
      <c r="D101" s="24" t="s">
        <v>3528</v>
      </c>
      <c r="E101" s="24" t="s">
        <v>4914</v>
      </c>
      <c r="F101" s="24" t="s">
        <v>3597</v>
      </c>
      <c r="G101" s="24" t="s">
        <v>2058</v>
      </c>
      <c r="H101" s="24" t="s">
        <v>3951</v>
      </c>
      <c r="I101" s="34" t="s">
        <v>3641</v>
      </c>
      <c r="J101" s="34" t="s">
        <v>3641</v>
      </c>
    </row>
    <row r="102" spans="1:10">
      <c r="A102" s="23" t="s">
        <v>4689</v>
      </c>
      <c r="B102" s="6">
        <v>101</v>
      </c>
      <c r="C102" s="104">
        <v>5</v>
      </c>
      <c r="D102" s="24" t="s">
        <v>3528</v>
      </c>
      <c r="E102" s="24" t="s">
        <v>4915</v>
      </c>
      <c r="F102" s="24" t="s">
        <v>3597</v>
      </c>
      <c r="G102" s="24" t="s">
        <v>2060</v>
      </c>
      <c r="H102" s="24" t="s">
        <v>3952</v>
      </c>
      <c r="I102" s="34" t="s">
        <v>3641</v>
      </c>
      <c r="J102" s="34" t="s">
        <v>3641</v>
      </c>
    </row>
    <row r="103" spans="1:10">
      <c r="A103" s="23" t="s">
        <v>5073</v>
      </c>
      <c r="B103" s="6">
        <v>102</v>
      </c>
      <c r="C103" s="104">
        <v>3</v>
      </c>
      <c r="D103" s="24" t="s">
        <v>3528</v>
      </c>
      <c r="E103" s="24" t="s">
        <v>4916</v>
      </c>
      <c r="F103" s="24" t="s">
        <v>40</v>
      </c>
      <c r="G103" s="24" t="s">
        <v>2062</v>
      </c>
      <c r="H103" s="24" t="s">
        <v>4764</v>
      </c>
      <c r="I103" s="34" t="s">
        <v>3641</v>
      </c>
      <c r="J103" s="34" t="s">
        <v>3641</v>
      </c>
    </row>
    <row r="104" spans="1:10">
      <c r="A104" s="23" t="s">
        <v>4693</v>
      </c>
      <c r="B104" s="6">
        <v>103</v>
      </c>
      <c r="C104" s="104">
        <v>4</v>
      </c>
      <c r="D104" s="24" t="s">
        <v>3528</v>
      </c>
      <c r="E104" s="24" t="s">
        <v>4917</v>
      </c>
      <c r="F104" s="24" t="s">
        <v>3597</v>
      </c>
      <c r="G104" s="24" t="s">
        <v>2064</v>
      </c>
      <c r="H104" s="24" t="s">
        <v>4765</v>
      </c>
      <c r="I104" s="34" t="s">
        <v>3641</v>
      </c>
      <c r="J104" s="34" t="s">
        <v>3641</v>
      </c>
    </row>
    <row r="105" spans="1:10">
      <c r="A105" s="23" t="s">
        <v>4690</v>
      </c>
      <c r="B105" s="6">
        <v>104</v>
      </c>
      <c r="C105" s="104">
        <v>4</v>
      </c>
      <c r="D105" s="24" t="s">
        <v>3528</v>
      </c>
      <c r="E105" s="24" t="s">
        <v>4918</v>
      </c>
      <c r="F105" s="24" t="s">
        <v>3596</v>
      </c>
      <c r="G105" s="24" t="s">
        <v>2066</v>
      </c>
      <c r="H105" s="24" t="s">
        <v>4766</v>
      </c>
      <c r="I105" s="34" t="s">
        <v>3641</v>
      </c>
      <c r="J105" s="34" t="s">
        <v>3641</v>
      </c>
    </row>
    <row r="106" spans="1:10">
      <c r="A106" s="23" t="s">
        <v>5074</v>
      </c>
      <c r="B106" s="6">
        <v>105</v>
      </c>
      <c r="C106" s="104">
        <v>4</v>
      </c>
      <c r="D106" s="24" t="s">
        <v>3528</v>
      </c>
      <c r="E106" s="24" t="s">
        <v>4866</v>
      </c>
      <c r="F106" s="24" t="s">
        <v>40</v>
      </c>
      <c r="G106" s="24" t="s">
        <v>1952</v>
      </c>
      <c r="H106" s="24" t="s">
        <v>4767</v>
      </c>
      <c r="I106" s="34" t="s">
        <v>3641</v>
      </c>
      <c r="J106" s="34" t="s">
        <v>3641</v>
      </c>
    </row>
    <row r="107" spans="1:10">
      <c r="A107" s="23" t="s">
        <v>4691</v>
      </c>
      <c r="B107" s="6">
        <v>106</v>
      </c>
      <c r="C107" s="104">
        <v>4</v>
      </c>
      <c r="D107" s="24" t="s">
        <v>3528</v>
      </c>
      <c r="E107" s="24" t="s">
        <v>4919</v>
      </c>
      <c r="F107" s="24" t="s">
        <v>3596</v>
      </c>
      <c r="G107" s="24" t="s">
        <v>2069</v>
      </c>
      <c r="H107" s="24" t="s">
        <v>4768</v>
      </c>
      <c r="I107" s="34" t="s">
        <v>3641</v>
      </c>
      <c r="J107" s="34" t="s">
        <v>3641</v>
      </c>
    </row>
    <row r="108" spans="1:10">
      <c r="A108" s="23" t="s">
        <v>4692</v>
      </c>
      <c r="B108" s="6">
        <v>107</v>
      </c>
      <c r="C108" s="104">
        <v>4</v>
      </c>
      <c r="D108" s="24" t="s">
        <v>3528</v>
      </c>
      <c r="E108" s="24" t="s">
        <v>4866</v>
      </c>
      <c r="F108" s="24" t="s">
        <v>40</v>
      </c>
      <c r="G108" s="24" t="s">
        <v>1952</v>
      </c>
      <c r="H108" s="24" t="s">
        <v>4769</v>
      </c>
      <c r="I108" s="34" t="s">
        <v>3641</v>
      </c>
      <c r="J108" s="34" t="s">
        <v>3641</v>
      </c>
    </row>
    <row r="109" spans="1:10">
      <c r="A109" s="23" t="s">
        <v>5075</v>
      </c>
      <c r="B109" s="6">
        <v>108</v>
      </c>
      <c r="C109" s="104">
        <v>3</v>
      </c>
      <c r="D109" s="24" t="s">
        <v>3528</v>
      </c>
      <c r="E109" s="24" t="s">
        <v>4920</v>
      </c>
      <c r="F109" s="24" t="s">
        <v>40</v>
      </c>
      <c r="G109" s="24" t="s">
        <v>2072</v>
      </c>
      <c r="H109" s="24" t="s">
        <v>4009</v>
      </c>
      <c r="I109" s="34" t="s">
        <v>3641</v>
      </c>
      <c r="J109" s="34" t="s">
        <v>3641</v>
      </c>
    </row>
    <row r="110" spans="1:10">
      <c r="A110" s="23" t="s">
        <v>4674</v>
      </c>
      <c r="B110" s="6">
        <v>109</v>
      </c>
      <c r="C110" s="104">
        <v>4</v>
      </c>
      <c r="D110" s="24" t="s">
        <v>3528</v>
      </c>
      <c r="E110" s="24" t="s">
        <v>4921</v>
      </c>
      <c r="F110" s="24" t="s">
        <v>3597</v>
      </c>
      <c r="G110" s="24" t="s">
        <v>2074</v>
      </c>
      <c r="H110" s="24" t="s">
        <v>4010</v>
      </c>
      <c r="I110" s="34" t="s">
        <v>3641</v>
      </c>
      <c r="J110" s="34" t="s">
        <v>3641</v>
      </c>
    </row>
    <row r="111" spans="1:10">
      <c r="A111" s="23" t="s">
        <v>4673</v>
      </c>
      <c r="B111" s="6">
        <v>110</v>
      </c>
      <c r="C111" s="104">
        <v>4</v>
      </c>
      <c r="D111" s="24" t="s">
        <v>3528</v>
      </c>
      <c r="E111" s="24" t="s">
        <v>4922</v>
      </c>
      <c r="F111" s="24" t="s">
        <v>3596</v>
      </c>
      <c r="G111" s="24" t="s">
        <v>2076</v>
      </c>
      <c r="H111" s="24" t="s">
        <v>4770</v>
      </c>
      <c r="I111" s="34" t="s">
        <v>3641</v>
      </c>
      <c r="J111" s="34" t="s">
        <v>3641</v>
      </c>
    </row>
    <row r="112" spans="1:10">
      <c r="A112" s="23" t="s">
        <v>4675</v>
      </c>
      <c r="B112" s="6">
        <v>111</v>
      </c>
      <c r="C112" s="104">
        <v>4</v>
      </c>
      <c r="D112" s="24" t="s">
        <v>3528</v>
      </c>
      <c r="E112" s="24" t="s">
        <v>4923</v>
      </c>
      <c r="F112" s="24" t="s">
        <v>40</v>
      </c>
      <c r="G112" s="24" t="s">
        <v>2078</v>
      </c>
      <c r="H112" s="24" t="s">
        <v>4771</v>
      </c>
      <c r="I112" s="34" t="s">
        <v>3641</v>
      </c>
      <c r="J112" s="34" t="s">
        <v>3641</v>
      </c>
    </row>
    <row r="113" spans="1:10">
      <c r="A113" s="23" t="s">
        <v>4625</v>
      </c>
      <c r="B113" s="6">
        <v>112</v>
      </c>
      <c r="C113" s="104">
        <v>5</v>
      </c>
      <c r="D113" s="24" t="s">
        <v>3528</v>
      </c>
      <c r="E113" s="24" t="s">
        <v>4924</v>
      </c>
      <c r="F113" s="24" t="s">
        <v>3597</v>
      </c>
      <c r="G113" s="24" t="s">
        <v>2080</v>
      </c>
      <c r="H113" s="24" t="s">
        <v>4772</v>
      </c>
      <c r="I113" s="34" t="s">
        <v>3641</v>
      </c>
      <c r="J113" s="34" t="s">
        <v>3641</v>
      </c>
    </row>
    <row r="114" spans="1:10">
      <c r="A114" s="23" t="s">
        <v>4629</v>
      </c>
      <c r="B114" s="6">
        <v>113</v>
      </c>
      <c r="C114" s="104">
        <v>5</v>
      </c>
      <c r="D114" s="24" t="s">
        <v>3528</v>
      </c>
      <c r="E114" s="24" t="s">
        <v>4925</v>
      </c>
      <c r="F114" s="24" t="s">
        <v>3597</v>
      </c>
      <c r="G114" s="24" t="s">
        <v>2082</v>
      </c>
      <c r="H114" s="24" t="s">
        <v>3934</v>
      </c>
      <c r="I114" s="34" t="s">
        <v>3641</v>
      </c>
      <c r="J114" s="34" t="s">
        <v>3641</v>
      </c>
    </row>
    <row r="115" spans="1:10">
      <c r="A115" s="23" t="s">
        <v>4676</v>
      </c>
      <c r="B115" s="6">
        <v>114</v>
      </c>
      <c r="C115" s="104">
        <v>5</v>
      </c>
      <c r="D115" s="24" t="s">
        <v>3528</v>
      </c>
      <c r="E115" s="24" t="s">
        <v>4926</v>
      </c>
      <c r="F115" s="24" t="s">
        <v>3597</v>
      </c>
      <c r="G115" s="24" t="s">
        <v>2084</v>
      </c>
      <c r="H115" s="24" t="s">
        <v>3934</v>
      </c>
      <c r="I115" s="34" t="s">
        <v>3641</v>
      </c>
      <c r="J115" s="34" t="s">
        <v>3641</v>
      </c>
    </row>
    <row r="116" spans="1:10">
      <c r="A116" s="23" t="s">
        <v>4633</v>
      </c>
      <c r="B116" s="6">
        <v>115</v>
      </c>
      <c r="C116" s="104">
        <v>5</v>
      </c>
      <c r="D116" s="24" t="s">
        <v>3528</v>
      </c>
      <c r="E116" s="24" t="s">
        <v>4927</v>
      </c>
      <c r="F116" s="24" t="s">
        <v>3597</v>
      </c>
      <c r="G116" s="24" t="s">
        <v>2086</v>
      </c>
      <c r="H116" s="24" t="s">
        <v>4021</v>
      </c>
      <c r="I116" s="34" t="s">
        <v>3641</v>
      </c>
      <c r="J116" s="34" t="s">
        <v>3641</v>
      </c>
    </row>
    <row r="117" spans="1:10">
      <c r="A117" s="23" t="s">
        <v>4645</v>
      </c>
      <c r="B117" s="6">
        <v>116</v>
      </c>
      <c r="C117" s="104">
        <v>5</v>
      </c>
      <c r="D117" s="24" t="s">
        <v>3528</v>
      </c>
      <c r="E117" s="24" t="s">
        <v>4928</v>
      </c>
      <c r="F117" s="24" t="s">
        <v>3597</v>
      </c>
      <c r="G117" s="24" t="s">
        <v>2088</v>
      </c>
      <c r="H117" s="24" t="s">
        <v>4749</v>
      </c>
      <c r="I117" s="34" t="s">
        <v>3641</v>
      </c>
      <c r="J117" s="34" t="s">
        <v>3641</v>
      </c>
    </row>
    <row r="118" spans="1:10">
      <c r="A118" s="23" t="s">
        <v>4637</v>
      </c>
      <c r="B118" s="6">
        <v>117</v>
      </c>
      <c r="C118" s="104">
        <v>5</v>
      </c>
      <c r="D118" s="24" t="s">
        <v>3528</v>
      </c>
      <c r="E118" s="24" t="s">
        <v>4929</v>
      </c>
      <c r="F118" s="24" t="s">
        <v>3597</v>
      </c>
      <c r="G118" s="24" t="s">
        <v>2090</v>
      </c>
      <c r="H118" s="24" t="s">
        <v>4773</v>
      </c>
      <c r="I118" s="34" t="s">
        <v>3641</v>
      </c>
      <c r="J118" s="34" t="s">
        <v>3641</v>
      </c>
    </row>
    <row r="119" spans="1:10">
      <c r="A119" s="23" t="s">
        <v>4641</v>
      </c>
      <c r="B119" s="6">
        <v>118</v>
      </c>
      <c r="C119" s="104">
        <v>5</v>
      </c>
      <c r="D119" s="24" t="s">
        <v>3528</v>
      </c>
      <c r="E119" s="24" t="s">
        <v>4930</v>
      </c>
      <c r="F119" s="24" t="s">
        <v>3595</v>
      </c>
      <c r="G119" s="24" t="s">
        <v>2092</v>
      </c>
      <c r="H119" s="24" t="s">
        <v>4774</v>
      </c>
      <c r="I119" s="34" t="s">
        <v>3641</v>
      </c>
      <c r="J119" s="34" t="s">
        <v>3641</v>
      </c>
    </row>
    <row r="120" spans="1:10">
      <c r="A120" s="23" t="s">
        <v>5076</v>
      </c>
      <c r="B120" s="6">
        <v>119</v>
      </c>
      <c r="C120" s="104">
        <v>3</v>
      </c>
      <c r="D120" s="24" t="s">
        <v>3528</v>
      </c>
      <c r="E120" s="24" t="s">
        <v>4931</v>
      </c>
      <c r="F120" s="24" t="s">
        <v>40</v>
      </c>
      <c r="G120" s="24" t="s">
        <v>2094</v>
      </c>
      <c r="H120" s="24" t="s">
        <v>4027</v>
      </c>
      <c r="I120" s="34" t="s">
        <v>3641</v>
      </c>
      <c r="J120" s="34" t="s">
        <v>3641</v>
      </c>
    </row>
    <row r="121" spans="1:10">
      <c r="A121" s="23" t="s">
        <v>4694</v>
      </c>
      <c r="B121" s="6">
        <v>120</v>
      </c>
      <c r="C121" s="104">
        <v>4</v>
      </c>
      <c r="D121" s="24" t="s">
        <v>3528</v>
      </c>
      <c r="E121" s="24" t="s">
        <v>4932</v>
      </c>
      <c r="F121" s="24" t="s">
        <v>3597</v>
      </c>
      <c r="G121" s="24" t="s">
        <v>2096</v>
      </c>
      <c r="H121" s="24" t="s">
        <v>4775</v>
      </c>
      <c r="I121" s="34" t="s">
        <v>3641</v>
      </c>
      <c r="J121" s="34" t="s">
        <v>3641</v>
      </c>
    </row>
    <row r="122" spans="1:10">
      <c r="A122" s="23" t="s">
        <v>4697</v>
      </c>
      <c r="B122" s="6">
        <v>121</v>
      </c>
      <c r="C122" s="104">
        <v>4</v>
      </c>
      <c r="D122" s="24" t="s">
        <v>3528</v>
      </c>
      <c r="E122" s="24" t="s">
        <v>4933</v>
      </c>
      <c r="F122" s="24" t="s">
        <v>3596</v>
      </c>
      <c r="G122" s="24" t="s">
        <v>2098</v>
      </c>
      <c r="H122" s="24" t="s">
        <v>4776</v>
      </c>
      <c r="I122" s="34" t="s">
        <v>3641</v>
      </c>
      <c r="J122" s="34" t="s">
        <v>3641</v>
      </c>
    </row>
    <row r="123" spans="1:10">
      <c r="A123" s="23" t="s">
        <v>5077</v>
      </c>
      <c r="B123" s="6">
        <v>122</v>
      </c>
      <c r="C123" s="104">
        <v>4</v>
      </c>
      <c r="D123" s="24" t="s">
        <v>3528</v>
      </c>
      <c r="E123" s="24" t="s">
        <v>4866</v>
      </c>
      <c r="F123" s="24" t="s">
        <v>40</v>
      </c>
      <c r="G123" s="24" t="s">
        <v>1952</v>
      </c>
      <c r="H123" s="24" t="s">
        <v>4777</v>
      </c>
      <c r="I123" s="34" t="s">
        <v>3641</v>
      </c>
      <c r="J123" s="34" t="s">
        <v>3641</v>
      </c>
    </row>
    <row r="124" spans="1:10">
      <c r="A124" s="23" t="s">
        <v>5078</v>
      </c>
      <c r="B124" s="6">
        <v>123</v>
      </c>
      <c r="C124" s="104">
        <v>4</v>
      </c>
      <c r="D124" s="24" t="s">
        <v>3528</v>
      </c>
      <c r="E124" s="24" t="s">
        <v>4934</v>
      </c>
      <c r="F124" s="24" t="s">
        <v>4394</v>
      </c>
      <c r="G124" s="24" t="s">
        <v>2101</v>
      </c>
      <c r="H124" s="24" t="s">
        <v>4038</v>
      </c>
      <c r="I124" s="34" t="s">
        <v>3641</v>
      </c>
      <c r="J124" s="34" t="s">
        <v>3641</v>
      </c>
    </row>
    <row r="125" spans="1:10">
      <c r="A125" s="23" t="s">
        <v>3642</v>
      </c>
      <c r="B125" s="6">
        <v>124</v>
      </c>
      <c r="C125" s="104">
        <v>4</v>
      </c>
      <c r="D125" s="24" t="s">
        <v>3528</v>
      </c>
      <c r="E125" s="24" t="s">
        <v>4935</v>
      </c>
      <c r="F125" s="24" t="s">
        <v>40</v>
      </c>
      <c r="G125" s="24" t="s">
        <v>2103</v>
      </c>
      <c r="H125" s="24" t="s">
        <v>4778</v>
      </c>
      <c r="I125" s="34" t="s">
        <v>3641</v>
      </c>
      <c r="J125" s="34" t="s">
        <v>3641</v>
      </c>
    </row>
    <row r="126" spans="1:10">
      <c r="A126" s="23" t="s">
        <v>5079</v>
      </c>
      <c r="B126" s="6">
        <v>125</v>
      </c>
      <c r="C126" s="104">
        <v>5</v>
      </c>
      <c r="D126" s="24" t="s">
        <v>3528</v>
      </c>
      <c r="E126" s="24" t="s">
        <v>4936</v>
      </c>
      <c r="F126" s="24" t="s">
        <v>4394</v>
      </c>
      <c r="G126" s="24" t="s">
        <v>2105</v>
      </c>
      <c r="H126" s="24" t="s">
        <v>4779</v>
      </c>
      <c r="I126" s="34" t="s">
        <v>3641</v>
      </c>
      <c r="J126" s="34" t="s">
        <v>3641</v>
      </c>
    </row>
    <row r="127" spans="1:10">
      <c r="A127" s="23" t="s">
        <v>5080</v>
      </c>
      <c r="B127" s="6">
        <v>126</v>
      </c>
      <c r="C127" s="104">
        <v>5</v>
      </c>
      <c r="D127" s="24" t="s">
        <v>3528</v>
      </c>
      <c r="E127" s="24" t="s">
        <v>4937</v>
      </c>
      <c r="F127" s="24" t="s">
        <v>4394</v>
      </c>
      <c r="G127" s="24" t="s">
        <v>2107</v>
      </c>
      <c r="H127" s="24" t="s">
        <v>4780</v>
      </c>
      <c r="I127" s="34" t="s">
        <v>3641</v>
      </c>
      <c r="J127" s="34" t="s">
        <v>3641</v>
      </c>
    </row>
    <row r="128" spans="1:10">
      <c r="A128" s="23" t="s">
        <v>4695</v>
      </c>
      <c r="B128" s="6">
        <v>127</v>
      </c>
      <c r="C128" s="104">
        <v>4</v>
      </c>
      <c r="D128" s="24" t="s">
        <v>3528</v>
      </c>
      <c r="E128" s="24" t="s">
        <v>4938</v>
      </c>
      <c r="F128" s="24" t="s">
        <v>40</v>
      </c>
      <c r="G128" s="24" t="s">
        <v>2109</v>
      </c>
      <c r="H128" s="24" t="s">
        <v>4781</v>
      </c>
      <c r="I128" s="34" t="s">
        <v>3641</v>
      </c>
      <c r="J128" s="34" t="s">
        <v>3641</v>
      </c>
    </row>
    <row r="129" spans="1:10">
      <c r="A129" s="23" t="s">
        <v>4626</v>
      </c>
      <c r="B129" s="6">
        <v>128</v>
      </c>
      <c r="C129" s="104">
        <v>5</v>
      </c>
      <c r="D129" s="24" t="s">
        <v>3528</v>
      </c>
      <c r="E129" s="24" t="s">
        <v>4939</v>
      </c>
      <c r="F129" s="24" t="s">
        <v>3597</v>
      </c>
      <c r="G129" s="24" t="s">
        <v>2111</v>
      </c>
      <c r="H129" s="24" t="s">
        <v>4782</v>
      </c>
      <c r="I129" s="34" t="s">
        <v>3641</v>
      </c>
      <c r="J129" s="34" t="s">
        <v>3641</v>
      </c>
    </row>
    <row r="130" spans="1:10">
      <c r="A130" s="23" t="s">
        <v>4630</v>
      </c>
      <c r="B130" s="6">
        <v>129</v>
      </c>
      <c r="C130" s="104">
        <v>5</v>
      </c>
      <c r="D130" s="24" t="s">
        <v>3528</v>
      </c>
      <c r="E130" s="24" t="s">
        <v>4940</v>
      </c>
      <c r="F130" s="24" t="s">
        <v>3597</v>
      </c>
      <c r="G130" s="24" t="s">
        <v>2113</v>
      </c>
      <c r="H130" s="24" t="s">
        <v>3934</v>
      </c>
      <c r="I130" s="34" t="s">
        <v>3641</v>
      </c>
      <c r="J130" s="34" t="s">
        <v>3641</v>
      </c>
    </row>
    <row r="131" spans="1:10">
      <c r="A131" s="23" t="s">
        <v>4696</v>
      </c>
      <c r="B131" s="6">
        <v>130</v>
      </c>
      <c r="C131" s="104">
        <v>5</v>
      </c>
      <c r="D131" s="24" t="s">
        <v>3528</v>
      </c>
      <c r="E131" s="24" t="s">
        <v>4941</v>
      </c>
      <c r="F131" s="24" t="s">
        <v>3597</v>
      </c>
      <c r="G131" s="24" t="s">
        <v>2115</v>
      </c>
      <c r="H131" s="24" t="s">
        <v>3934</v>
      </c>
      <c r="I131" s="34" t="s">
        <v>3641</v>
      </c>
      <c r="J131" s="34" t="s">
        <v>3641</v>
      </c>
    </row>
    <row r="132" spans="1:10">
      <c r="A132" s="23" t="s">
        <v>4634</v>
      </c>
      <c r="B132" s="6">
        <v>131</v>
      </c>
      <c r="C132" s="104">
        <v>5</v>
      </c>
      <c r="D132" s="24" t="s">
        <v>3528</v>
      </c>
      <c r="E132" s="24" t="s">
        <v>4942</v>
      </c>
      <c r="F132" s="24" t="s">
        <v>3597</v>
      </c>
      <c r="G132" s="24" t="s">
        <v>2117</v>
      </c>
      <c r="H132" s="24" t="s">
        <v>4055</v>
      </c>
      <c r="I132" s="34" t="s">
        <v>3641</v>
      </c>
      <c r="J132" s="34" t="s">
        <v>3641</v>
      </c>
    </row>
    <row r="133" spans="1:10">
      <c r="A133" s="23" t="s">
        <v>4646</v>
      </c>
      <c r="B133" s="6">
        <v>132</v>
      </c>
      <c r="C133" s="104">
        <v>5</v>
      </c>
      <c r="D133" s="24" t="s">
        <v>3528</v>
      </c>
      <c r="E133" s="24" t="s">
        <v>4943</v>
      </c>
      <c r="F133" s="24" t="s">
        <v>3597</v>
      </c>
      <c r="G133" s="24" t="s">
        <v>2119</v>
      </c>
      <c r="H133" s="24" t="s">
        <v>4749</v>
      </c>
      <c r="I133" s="34" t="s">
        <v>3641</v>
      </c>
      <c r="J133" s="34" t="s">
        <v>3641</v>
      </c>
    </row>
    <row r="134" spans="1:10">
      <c r="A134" s="23" t="s">
        <v>4638</v>
      </c>
      <c r="B134" s="6">
        <v>133</v>
      </c>
      <c r="C134" s="104">
        <v>5</v>
      </c>
      <c r="D134" s="24" t="s">
        <v>3528</v>
      </c>
      <c r="E134" s="24" t="s">
        <v>4944</v>
      </c>
      <c r="F134" s="24" t="s">
        <v>3597</v>
      </c>
      <c r="G134" s="24" t="s">
        <v>2121</v>
      </c>
      <c r="H134" s="24" t="s">
        <v>4750</v>
      </c>
      <c r="I134" s="34" t="s">
        <v>3641</v>
      </c>
      <c r="J134" s="34" t="s">
        <v>3641</v>
      </c>
    </row>
    <row r="135" spans="1:10">
      <c r="A135" s="23" t="s">
        <v>4642</v>
      </c>
      <c r="B135" s="6">
        <v>134</v>
      </c>
      <c r="C135" s="104">
        <v>5</v>
      </c>
      <c r="D135" s="24" t="s">
        <v>3528</v>
      </c>
      <c r="E135" s="24" t="s">
        <v>4945</v>
      </c>
      <c r="F135" s="24" t="s">
        <v>3595</v>
      </c>
      <c r="G135" s="24" t="s">
        <v>2123</v>
      </c>
      <c r="H135" s="24" t="s">
        <v>4762</v>
      </c>
      <c r="I135" s="34" t="s">
        <v>3641</v>
      </c>
      <c r="J135" s="34" t="s">
        <v>3641</v>
      </c>
    </row>
    <row r="136" spans="1:10">
      <c r="A136" s="6" t="s">
        <v>797</v>
      </c>
      <c r="B136" s="6">
        <v>135</v>
      </c>
      <c r="C136" s="34">
        <v>2</v>
      </c>
      <c r="D136" s="6" t="s">
        <v>0</v>
      </c>
      <c r="E136" s="7" t="s">
        <v>3761</v>
      </c>
      <c r="F136" s="34" t="s">
        <v>3457</v>
      </c>
      <c r="G136" s="6" t="s">
        <v>2402</v>
      </c>
      <c r="H136" s="6" t="s">
        <v>42</v>
      </c>
      <c r="I136" s="6" t="s">
        <v>2403</v>
      </c>
      <c r="J136" s="6" t="s">
        <v>2404</v>
      </c>
    </row>
    <row r="137" spans="1:10">
      <c r="A137" s="6" t="s">
        <v>798</v>
      </c>
      <c r="B137" s="6">
        <v>136</v>
      </c>
      <c r="C137" s="34">
        <v>3</v>
      </c>
      <c r="D137" s="6" t="s">
        <v>16</v>
      </c>
      <c r="E137" s="7" t="s">
        <v>43</v>
      </c>
      <c r="F137" s="34" t="s">
        <v>3457</v>
      </c>
      <c r="G137" s="6" t="s">
        <v>1528</v>
      </c>
      <c r="H137" s="6" t="s">
        <v>44</v>
      </c>
      <c r="I137" s="6" t="s">
        <v>2405</v>
      </c>
      <c r="J137" s="6" t="s">
        <v>3102</v>
      </c>
    </row>
    <row r="138" spans="1:10">
      <c r="A138" s="6" t="s">
        <v>1154</v>
      </c>
      <c r="B138" s="6">
        <v>137</v>
      </c>
      <c r="C138" s="34">
        <v>4</v>
      </c>
      <c r="D138" s="6" t="s">
        <v>16</v>
      </c>
      <c r="E138" s="7" t="s">
        <v>45</v>
      </c>
      <c r="F138" s="6" t="s">
        <v>884</v>
      </c>
      <c r="G138" s="6" t="s">
        <v>2406</v>
      </c>
      <c r="H138" s="6" t="s">
        <v>2407</v>
      </c>
      <c r="I138" s="6" t="s">
        <v>2408</v>
      </c>
      <c r="J138" s="6" t="s">
        <v>3103</v>
      </c>
    </row>
    <row r="139" spans="1:10">
      <c r="A139" s="6" t="s">
        <v>1155</v>
      </c>
      <c r="B139" s="6">
        <v>138</v>
      </c>
      <c r="C139" s="34">
        <v>4</v>
      </c>
      <c r="D139" s="6" t="s">
        <v>16</v>
      </c>
      <c r="E139" s="7" t="s">
        <v>47</v>
      </c>
      <c r="F139" s="6" t="s">
        <v>883</v>
      </c>
      <c r="G139" s="6" t="s">
        <v>1528</v>
      </c>
      <c r="H139" s="6" t="s">
        <v>48</v>
      </c>
      <c r="I139" s="6" t="s">
        <v>2409</v>
      </c>
      <c r="J139" s="6" t="s">
        <v>3104</v>
      </c>
    </row>
    <row r="140" spans="1:10">
      <c r="A140" s="6" t="s">
        <v>799</v>
      </c>
      <c r="B140" s="6">
        <v>139</v>
      </c>
      <c r="C140" s="34">
        <v>3</v>
      </c>
      <c r="D140" s="6" t="s">
        <v>16</v>
      </c>
      <c r="E140" s="7" t="s">
        <v>49</v>
      </c>
      <c r="F140" s="34" t="s">
        <v>3457</v>
      </c>
      <c r="G140" s="6" t="s">
        <v>1530</v>
      </c>
      <c r="H140" s="6" t="s">
        <v>50</v>
      </c>
      <c r="I140" s="6" t="s">
        <v>2410</v>
      </c>
      <c r="J140" s="6" t="s">
        <v>3105</v>
      </c>
    </row>
    <row r="141" spans="1:10">
      <c r="A141" s="6" t="s">
        <v>1156</v>
      </c>
      <c r="B141" s="6">
        <v>140</v>
      </c>
      <c r="C141" s="34">
        <v>4</v>
      </c>
      <c r="D141" s="6" t="s">
        <v>16</v>
      </c>
      <c r="E141" s="7" t="s">
        <v>51</v>
      </c>
      <c r="F141" s="6" t="s">
        <v>886</v>
      </c>
      <c r="G141" s="6" t="s">
        <v>1531</v>
      </c>
      <c r="H141" s="6" t="s">
        <v>52</v>
      </c>
      <c r="I141" s="6" t="s">
        <v>2411</v>
      </c>
      <c r="J141" s="6" t="s">
        <v>3054</v>
      </c>
    </row>
    <row r="142" spans="1:10">
      <c r="A142" s="6" t="s">
        <v>1157</v>
      </c>
      <c r="B142" s="6">
        <v>141</v>
      </c>
      <c r="C142" s="34">
        <v>4</v>
      </c>
      <c r="D142" s="6" t="s">
        <v>16</v>
      </c>
      <c r="E142" s="7" t="s">
        <v>53</v>
      </c>
      <c r="F142" s="6" t="s">
        <v>885</v>
      </c>
      <c r="G142" s="6" t="s">
        <v>1532</v>
      </c>
      <c r="H142" s="6" t="s">
        <v>54</v>
      </c>
      <c r="I142" s="6" t="s">
        <v>2412</v>
      </c>
      <c r="J142" s="6" t="s">
        <v>3106</v>
      </c>
    </row>
    <row r="143" spans="1:10">
      <c r="A143" s="6" t="s">
        <v>800</v>
      </c>
      <c r="B143" s="6">
        <v>142</v>
      </c>
      <c r="C143" s="34">
        <v>3</v>
      </c>
      <c r="D143" s="6" t="s">
        <v>16</v>
      </c>
      <c r="E143" s="7" t="s">
        <v>55</v>
      </c>
      <c r="F143" s="34" t="s">
        <v>3457</v>
      </c>
      <c r="G143" s="6" t="s">
        <v>1533</v>
      </c>
      <c r="H143" s="6" t="s">
        <v>56</v>
      </c>
      <c r="I143" s="6" t="s">
        <v>2413</v>
      </c>
      <c r="J143" s="6" t="s">
        <v>3107</v>
      </c>
    </row>
    <row r="144" spans="1:10">
      <c r="A144" s="6" t="s">
        <v>1158</v>
      </c>
      <c r="B144" s="6">
        <v>143</v>
      </c>
      <c r="C144" s="34">
        <v>4</v>
      </c>
      <c r="D144" s="6" t="s">
        <v>16</v>
      </c>
      <c r="E144" s="7" t="s">
        <v>57</v>
      </c>
      <c r="F144" s="6" t="s">
        <v>882</v>
      </c>
      <c r="G144" s="6" t="s">
        <v>1534</v>
      </c>
      <c r="H144" s="6" t="s">
        <v>58</v>
      </c>
      <c r="I144" s="6" t="s">
        <v>2414</v>
      </c>
      <c r="J144" s="6" t="s">
        <v>3055</v>
      </c>
    </row>
    <row r="145" spans="1:10">
      <c r="A145" s="6" t="s">
        <v>1159</v>
      </c>
      <c r="B145" s="6">
        <v>144</v>
      </c>
      <c r="C145" s="34">
        <v>4</v>
      </c>
      <c r="D145" s="6" t="s">
        <v>16</v>
      </c>
      <c r="E145" s="7" t="s">
        <v>59</v>
      </c>
      <c r="F145" s="6" t="s">
        <v>881</v>
      </c>
      <c r="G145" s="6" t="s">
        <v>1535</v>
      </c>
      <c r="H145" s="6" t="s">
        <v>60</v>
      </c>
      <c r="I145" s="6" t="s">
        <v>2415</v>
      </c>
      <c r="J145" s="6" t="s">
        <v>3108</v>
      </c>
    </row>
    <row r="146" spans="1:10">
      <c r="A146" s="6" t="s">
        <v>1160</v>
      </c>
      <c r="B146" s="6">
        <v>145</v>
      </c>
      <c r="C146" s="34">
        <v>3</v>
      </c>
      <c r="D146" s="6" t="s">
        <v>16</v>
      </c>
      <c r="E146" s="7" t="s">
        <v>61</v>
      </c>
      <c r="F146" s="6" t="s">
        <v>1008</v>
      </c>
      <c r="G146" s="6" t="s">
        <v>2416</v>
      </c>
      <c r="H146" s="6" t="s">
        <v>62</v>
      </c>
      <c r="I146" s="6" t="s">
        <v>2417</v>
      </c>
      <c r="J146" s="6" t="s">
        <v>3109</v>
      </c>
    </row>
    <row r="147" spans="1:10">
      <c r="A147" s="6" t="s">
        <v>1161</v>
      </c>
      <c r="B147" s="6">
        <v>146</v>
      </c>
      <c r="C147" s="34">
        <v>3</v>
      </c>
      <c r="D147" s="6" t="s">
        <v>16</v>
      </c>
      <c r="E147" s="7" t="s">
        <v>63</v>
      </c>
      <c r="F147" s="6" t="s">
        <v>1061</v>
      </c>
      <c r="G147" s="6" t="s">
        <v>2418</v>
      </c>
      <c r="H147" s="6" t="s">
        <v>64</v>
      </c>
      <c r="I147" s="6" t="s">
        <v>2419</v>
      </c>
      <c r="J147" s="6" t="s">
        <v>3110</v>
      </c>
    </row>
    <row r="148" spans="1:10">
      <c r="A148" s="6" t="s">
        <v>801</v>
      </c>
      <c r="B148" s="6">
        <v>147</v>
      </c>
      <c r="C148" s="34">
        <v>3</v>
      </c>
      <c r="D148" s="6" t="s">
        <v>16</v>
      </c>
      <c r="E148" s="7" t="s">
        <v>4387</v>
      </c>
      <c r="F148" s="34" t="s">
        <v>3457</v>
      </c>
      <c r="G148" s="6" t="s">
        <v>2420</v>
      </c>
      <c r="H148" s="6" t="s">
        <v>66</v>
      </c>
      <c r="I148" s="6" t="s">
        <v>2421</v>
      </c>
      <c r="J148" s="6" t="s">
        <v>3111</v>
      </c>
    </row>
    <row r="149" spans="1:10">
      <c r="A149" s="6" t="s">
        <v>1162</v>
      </c>
      <c r="B149" s="6">
        <v>148</v>
      </c>
      <c r="C149" s="34">
        <v>4</v>
      </c>
      <c r="D149" s="6" t="s">
        <v>16</v>
      </c>
      <c r="E149" s="7" t="s">
        <v>67</v>
      </c>
      <c r="F149" s="6" t="s">
        <v>1022</v>
      </c>
      <c r="G149" s="6" t="s">
        <v>1539</v>
      </c>
      <c r="H149" s="6" t="s">
        <v>68</v>
      </c>
      <c r="I149" s="6" t="s">
        <v>2422</v>
      </c>
      <c r="J149" s="6" t="s">
        <v>3112</v>
      </c>
    </row>
    <row r="150" spans="1:10">
      <c r="A150" s="6" t="s">
        <v>1163</v>
      </c>
      <c r="B150" s="6">
        <v>149</v>
      </c>
      <c r="C150" s="34">
        <v>4</v>
      </c>
      <c r="D150" s="6" t="s">
        <v>16</v>
      </c>
      <c r="E150" s="7" t="s">
        <v>69</v>
      </c>
      <c r="F150" s="6" t="s">
        <v>1021</v>
      </c>
      <c r="G150" s="6" t="s">
        <v>1540</v>
      </c>
      <c r="H150" s="6" t="s">
        <v>70</v>
      </c>
      <c r="I150" s="6" t="s">
        <v>2423</v>
      </c>
      <c r="J150" s="6" t="s">
        <v>3113</v>
      </c>
    </row>
    <row r="151" spans="1:10">
      <c r="A151" s="6" t="s">
        <v>802</v>
      </c>
      <c r="B151" s="6">
        <v>150</v>
      </c>
      <c r="C151" s="34">
        <v>3</v>
      </c>
      <c r="D151" s="6" t="s">
        <v>16</v>
      </c>
      <c r="E151" s="7" t="s">
        <v>71</v>
      </c>
      <c r="F151" s="34" t="s">
        <v>3457</v>
      </c>
      <c r="G151" s="6" t="s">
        <v>2424</v>
      </c>
      <c r="H151" s="6" t="s">
        <v>72</v>
      </c>
      <c r="I151" s="6" t="s">
        <v>2425</v>
      </c>
      <c r="J151" s="6" t="s">
        <v>3114</v>
      </c>
    </row>
    <row r="152" spans="1:10">
      <c r="A152" s="6" t="s">
        <v>1164</v>
      </c>
      <c r="B152" s="6">
        <v>151</v>
      </c>
      <c r="C152" s="34">
        <v>4</v>
      </c>
      <c r="D152" s="6" t="s">
        <v>16</v>
      </c>
      <c r="E152" s="7" t="s">
        <v>73</v>
      </c>
      <c r="F152" s="6" t="s">
        <v>1014</v>
      </c>
      <c r="G152" s="6" t="s">
        <v>2426</v>
      </c>
      <c r="H152" s="6" t="s">
        <v>74</v>
      </c>
      <c r="I152" s="6" t="s">
        <v>2427</v>
      </c>
      <c r="J152" s="6" t="s">
        <v>3115</v>
      </c>
    </row>
    <row r="153" spans="1:10">
      <c r="A153" s="6" t="s">
        <v>1165</v>
      </c>
      <c r="B153" s="6">
        <v>152</v>
      </c>
      <c r="C153" s="34">
        <v>4</v>
      </c>
      <c r="D153" s="6" t="s">
        <v>16</v>
      </c>
      <c r="E153" s="7" t="s">
        <v>75</v>
      </c>
      <c r="F153" s="6" t="s">
        <v>1013</v>
      </c>
      <c r="G153" s="6" t="s">
        <v>2428</v>
      </c>
      <c r="H153" s="6" t="s">
        <v>76</v>
      </c>
      <c r="I153" s="6" t="s">
        <v>2429</v>
      </c>
      <c r="J153" s="6" t="s">
        <v>3116</v>
      </c>
    </row>
    <row r="154" spans="1:10">
      <c r="A154" s="6" t="s">
        <v>1166</v>
      </c>
      <c r="B154" s="6">
        <v>153</v>
      </c>
      <c r="C154" s="34">
        <v>4</v>
      </c>
      <c r="D154" s="6" t="s">
        <v>16</v>
      </c>
      <c r="E154" s="7" t="s">
        <v>77</v>
      </c>
      <c r="F154" s="6" t="s">
        <v>1017</v>
      </c>
      <c r="G154" s="6" t="s">
        <v>172</v>
      </c>
      <c r="H154" s="6" t="s">
        <v>508</v>
      </c>
      <c r="I154" s="6" t="s">
        <v>2430</v>
      </c>
      <c r="J154" s="6" t="s">
        <v>3117</v>
      </c>
    </row>
    <row r="155" spans="1:10">
      <c r="A155" s="6" t="s">
        <v>1167</v>
      </c>
      <c r="B155" s="6">
        <v>154</v>
      </c>
      <c r="C155" s="34">
        <v>4</v>
      </c>
      <c r="D155" s="6" t="s">
        <v>16</v>
      </c>
      <c r="E155" s="7" t="s">
        <v>79</v>
      </c>
      <c r="F155" s="6" t="s">
        <v>993</v>
      </c>
      <c r="G155" s="6" t="s">
        <v>2431</v>
      </c>
      <c r="H155" s="6" t="s">
        <v>80</v>
      </c>
      <c r="I155" s="6" t="s">
        <v>2432</v>
      </c>
      <c r="J155" s="6" t="s">
        <v>3118</v>
      </c>
    </row>
    <row r="156" spans="1:10">
      <c r="A156" s="6" t="s">
        <v>1168</v>
      </c>
      <c r="B156" s="6">
        <v>155</v>
      </c>
      <c r="C156" s="34">
        <v>4</v>
      </c>
      <c r="D156" s="6" t="s">
        <v>16</v>
      </c>
      <c r="E156" s="7" t="s">
        <v>81</v>
      </c>
      <c r="F156" s="6" t="s">
        <v>1016</v>
      </c>
      <c r="G156" s="6" t="s">
        <v>82</v>
      </c>
      <c r="H156" s="6" t="s">
        <v>82</v>
      </c>
      <c r="I156" s="6" t="s">
        <v>2433</v>
      </c>
      <c r="J156" s="6" t="s">
        <v>3119</v>
      </c>
    </row>
    <row r="157" spans="1:10">
      <c r="A157" s="6" t="s">
        <v>1169</v>
      </c>
      <c r="B157" s="6">
        <v>156</v>
      </c>
      <c r="C157" s="34">
        <v>4</v>
      </c>
      <c r="D157" s="6" t="s">
        <v>16</v>
      </c>
      <c r="E157" s="7" t="s">
        <v>83</v>
      </c>
      <c r="F157" s="6" t="s">
        <v>1018</v>
      </c>
      <c r="G157" s="6" t="s">
        <v>2434</v>
      </c>
      <c r="H157" s="6" t="s">
        <v>84</v>
      </c>
      <c r="I157" s="6" t="s">
        <v>2435</v>
      </c>
      <c r="J157" s="6" t="s">
        <v>3120</v>
      </c>
    </row>
    <row r="158" spans="1:10">
      <c r="A158" s="6" t="s">
        <v>1170</v>
      </c>
      <c r="B158" s="6">
        <v>157</v>
      </c>
      <c r="C158" s="34">
        <v>4</v>
      </c>
      <c r="D158" s="6" t="s">
        <v>16</v>
      </c>
      <c r="E158" s="7" t="s">
        <v>85</v>
      </c>
      <c r="F158" s="6" t="s">
        <v>1019</v>
      </c>
      <c r="G158" s="6" t="s">
        <v>86</v>
      </c>
      <c r="H158" s="6" t="s">
        <v>86</v>
      </c>
      <c r="I158" s="6" t="s">
        <v>2436</v>
      </c>
      <c r="J158" s="6" t="s">
        <v>3121</v>
      </c>
    </row>
    <row r="159" spans="1:10">
      <c r="A159" s="6" t="s">
        <v>1171</v>
      </c>
      <c r="B159" s="6">
        <v>158</v>
      </c>
      <c r="C159" s="34">
        <v>4</v>
      </c>
      <c r="D159" s="6" t="s">
        <v>16</v>
      </c>
      <c r="E159" s="7" t="s">
        <v>87</v>
      </c>
      <c r="F159" s="6" t="s">
        <v>1011</v>
      </c>
      <c r="G159" s="6" t="s">
        <v>516</v>
      </c>
      <c r="H159" s="6" t="s">
        <v>88</v>
      </c>
      <c r="I159" s="6" t="s">
        <v>2437</v>
      </c>
      <c r="J159" s="6" t="s">
        <v>3122</v>
      </c>
    </row>
    <row r="160" spans="1:10">
      <c r="A160" s="6" t="s">
        <v>1172</v>
      </c>
      <c r="B160" s="6">
        <v>159</v>
      </c>
      <c r="C160" s="34">
        <v>4</v>
      </c>
      <c r="D160" s="6" t="s">
        <v>16</v>
      </c>
      <c r="E160" s="7" t="s">
        <v>89</v>
      </c>
      <c r="F160" s="6" t="s">
        <v>1015</v>
      </c>
      <c r="G160" s="6" t="s">
        <v>2438</v>
      </c>
      <c r="H160" s="6" t="s">
        <v>90</v>
      </c>
      <c r="I160" s="6" t="s">
        <v>2439</v>
      </c>
      <c r="J160" s="6" t="s">
        <v>3123</v>
      </c>
    </row>
    <row r="161" spans="1:10">
      <c r="A161" s="6" t="s">
        <v>1173</v>
      </c>
      <c r="B161" s="6">
        <v>160</v>
      </c>
      <c r="C161" s="34">
        <v>4</v>
      </c>
      <c r="D161" s="6" t="s">
        <v>16</v>
      </c>
      <c r="E161" s="7" t="s">
        <v>91</v>
      </c>
      <c r="F161" s="6" t="s">
        <v>1020</v>
      </c>
      <c r="G161" s="6" t="s">
        <v>2440</v>
      </c>
      <c r="H161" s="6" t="s">
        <v>92</v>
      </c>
      <c r="I161" s="6" t="s">
        <v>2441</v>
      </c>
      <c r="J161" s="6" t="s">
        <v>3124</v>
      </c>
    </row>
    <row r="162" spans="1:10">
      <c r="A162" s="6" t="s">
        <v>1174</v>
      </c>
      <c r="B162" s="6">
        <v>161</v>
      </c>
      <c r="C162" s="34">
        <v>4</v>
      </c>
      <c r="D162" s="6" t="s">
        <v>16</v>
      </c>
      <c r="E162" s="7" t="s">
        <v>93</v>
      </c>
      <c r="F162" s="6" t="s">
        <v>1012</v>
      </c>
      <c r="G162" s="6" t="s">
        <v>520</v>
      </c>
      <c r="H162" s="6" t="s">
        <v>94</v>
      </c>
      <c r="I162" s="6" t="s">
        <v>2442</v>
      </c>
      <c r="J162" s="6" t="s">
        <v>3125</v>
      </c>
    </row>
    <row r="163" spans="1:10">
      <c r="A163" s="6" t="s">
        <v>1175</v>
      </c>
      <c r="B163" s="6">
        <v>162</v>
      </c>
      <c r="C163" s="34">
        <v>4</v>
      </c>
      <c r="D163" s="6" t="s">
        <v>16</v>
      </c>
      <c r="E163" s="7" t="s">
        <v>95</v>
      </c>
      <c r="F163" s="6" t="s">
        <v>852</v>
      </c>
      <c r="G163" s="6" t="s">
        <v>2443</v>
      </c>
      <c r="H163" s="6" t="s">
        <v>96</v>
      </c>
      <c r="I163" s="6" t="s">
        <v>2444</v>
      </c>
      <c r="J163" s="6" t="s">
        <v>3126</v>
      </c>
    </row>
    <row r="164" spans="1:10">
      <c r="A164" s="6" t="s">
        <v>803</v>
      </c>
      <c r="B164" s="6">
        <v>163</v>
      </c>
      <c r="C164" s="34">
        <v>3</v>
      </c>
      <c r="D164" s="6" t="s">
        <v>16</v>
      </c>
      <c r="E164" s="7" t="s">
        <v>97</v>
      </c>
      <c r="F164" s="34" t="s">
        <v>3457</v>
      </c>
      <c r="G164" s="6" t="s">
        <v>1554</v>
      </c>
      <c r="H164" s="6" t="s">
        <v>98</v>
      </c>
      <c r="I164" s="6" t="s">
        <v>2445</v>
      </c>
      <c r="J164" s="6" t="s">
        <v>3127</v>
      </c>
    </row>
    <row r="165" spans="1:10">
      <c r="A165" s="6" t="s">
        <v>1176</v>
      </c>
      <c r="B165" s="6">
        <v>164</v>
      </c>
      <c r="C165" s="34">
        <v>4</v>
      </c>
      <c r="D165" s="6" t="s">
        <v>16</v>
      </c>
      <c r="E165" s="7" t="s">
        <v>99</v>
      </c>
      <c r="F165" s="6" t="s">
        <v>1041</v>
      </c>
      <c r="G165" s="6" t="s">
        <v>1555</v>
      </c>
      <c r="H165" s="6" t="s">
        <v>100</v>
      </c>
      <c r="I165" s="6" t="s">
        <v>2446</v>
      </c>
      <c r="J165" s="6" t="s">
        <v>3128</v>
      </c>
    </row>
    <row r="166" spans="1:10">
      <c r="A166" s="6" t="s">
        <v>1177</v>
      </c>
      <c r="B166" s="6">
        <v>165</v>
      </c>
      <c r="C166" s="34">
        <v>4</v>
      </c>
      <c r="D166" s="6" t="s">
        <v>16</v>
      </c>
      <c r="E166" s="7" t="s">
        <v>101</v>
      </c>
      <c r="F166" s="6" t="s">
        <v>1042</v>
      </c>
      <c r="G166" s="6" t="s">
        <v>1556</v>
      </c>
      <c r="H166" s="6" t="s">
        <v>102</v>
      </c>
      <c r="I166" s="6" t="s">
        <v>2447</v>
      </c>
      <c r="J166" s="6" t="s">
        <v>3129</v>
      </c>
    </row>
    <row r="167" spans="1:10">
      <c r="A167" s="6" t="s">
        <v>804</v>
      </c>
      <c r="B167" s="6">
        <v>166</v>
      </c>
      <c r="C167" s="34">
        <v>3</v>
      </c>
      <c r="D167" s="6" t="s">
        <v>16</v>
      </c>
      <c r="E167" s="7" t="s">
        <v>103</v>
      </c>
      <c r="F167" s="34" t="s">
        <v>3457</v>
      </c>
      <c r="G167" s="6" t="s">
        <v>1557</v>
      </c>
      <c r="H167" s="6" t="s">
        <v>104</v>
      </c>
      <c r="I167" s="6" t="s">
        <v>2448</v>
      </c>
      <c r="J167" s="6" t="s">
        <v>3130</v>
      </c>
    </row>
    <row r="168" spans="1:10">
      <c r="A168" s="6" t="s">
        <v>1178</v>
      </c>
      <c r="B168" s="6">
        <v>167</v>
      </c>
      <c r="C168" s="34">
        <v>4</v>
      </c>
      <c r="D168" s="6" t="s">
        <v>16</v>
      </c>
      <c r="E168" s="7" t="s">
        <v>105</v>
      </c>
      <c r="F168" s="6" t="s">
        <v>966</v>
      </c>
      <c r="G168" s="6" t="s">
        <v>2449</v>
      </c>
      <c r="H168" s="6" t="s">
        <v>106</v>
      </c>
      <c r="I168" s="6" t="s">
        <v>2450</v>
      </c>
      <c r="J168" s="6" t="s">
        <v>3134</v>
      </c>
    </row>
    <row r="169" spans="1:10">
      <c r="A169" s="6" t="s">
        <v>1179</v>
      </c>
      <c r="B169" s="6">
        <v>168</v>
      </c>
      <c r="C169" s="34">
        <v>4</v>
      </c>
      <c r="D169" s="6" t="s">
        <v>16</v>
      </c>
      <c r="E169" s="7" t="s">
        <v>107</v>
      </c>
      <c r="F169" s="6" t="s">
        <v>964</v>
      </c>
      <c r="G169" s="6" t="s">
        <v>2451</v>
      </c>
      <c r="H169" s="6" t="s">
        <v>108</v>
      </c>
      <c r="I169" s="6" t="s">
        <v>2452</v>
      </c>
      <c r="J169" s="6" t="s">
        <v>2452</v>
      </c>
    </row>
    <row r="170" spans="1:10">
      <c r="A170" s="6" t="s">
        <v>1180</v>
      </c>
      <c r="B170" s="6">
        <v>169</v>
      </c>
      <c r="C170" s="34">
        <v>4</v>
      </c>
      <c r="D170" s="6" t="s">
        <v>16</v>
      </c>
      <c r="E170" s="7" t="s">
        <v>109</v>
      </c>
      <c r="F170" s="6" t="s">
        <v>963</v>
      </c>
      <c r="G170" s="6" t="s">
        <v>2453</v>
      </c>
      <c r="H170" s="6" t="s">
        <v>110</v>
      </c>
      <c r="I170" s="6" t="s">
        <v>2454</v>
      </c>
      <c r="J170" s="6" t="s">
        <v>3135</v>
      </c>
    </row>
    <row r="171" spans="1:10">
      <c r="A171" s="6" t="s">
        <v>1181</v>
      </c>
      <c r="B171" s="6">
        <v>170</v>
      </c>
      <c r="C171" s="34">
        <v>4</v>
      </c>
      <c r="D171" s="6" t="s">
        <v>16</v>
      </c>
      <c r="E171" s="7" t="s">
        <v>111</v>
      </c>
      <c r="F171" s="6" t="s">
        <v>967</v>
      </c>
      <c r="G171" s="6" t="s">
        <v>2455</v>
      </c>
      <c r="H171" s="6" t="s">
        <v>112</v>
      </c>
      <c r="I171" s="6" t="s">
        <v>2456</v>
      </c>
      <c r="J171" s="6" t="s">
        <v>3136</v>
      </c>
    </row>
    <row r="172" spans="1:10">
      <c r="A172" s="6" t="s">
        <v>1182</v>
      </c>
      <c r="B172" s="6">
        <v>171</v>
      </c>
      <c r="C172" s="34">
        <v>4</v>
      </c>
      <c r="D172" s="6" t="s">
        <v>16</v>
      </c>
      <c r="E172" s="7" t="s">
        <v>113</v>
      </c>
      <c r="F172" s="6" t="s">
        <v>1048</v>
      </c>
      <c r="G172" s="6" t="s">
        <v>114</v>
      </c>
      <c r="H172" s="6" t="s">
        <v>114</v>
      </c>
      <c r="I172" s="6" t="s">
        <v>3137</v>
      </c>
      <c r="J172" s="6" t="s">
        <v>3137</v>
      </c>
    </row>
    <row r="173" spans="1:10">
      <c r="A173" s="6" t="s">
        <v>1183</v>
      </c>
      <c r="B173" s="6">
        <v>172</v>
      </c>
      <c r="C173" s="34">
        <v>4</v>
      </c>
      <c r="D173" s="6" t="s">
        <v>16</v>
      </c>
      <c r="E173" s="7" t="s">
        <v>115</v>
      </c>
      <c r="F173" s="6" t="s">
        <v>965</v>
      </c>
      <c r="G173" s="6" t="s">
        <v>2457</v>
      </c>
      <c r="H173" s="6" t="s">
        <v>116</v>
      </c>
      <c r="I173" s="6" t="s">
        <v>2458</v>
      </c>
      <c r="J173" s="6" t="s">
        <v>3131</v>
      </c>
    </row>
    <row r="174" spans="1:10">
      <c r="A174" s="6" t="s">
        <v>805</v>
      </c>
      <c r="B174" s="6">
        <v>173</v>
      </c>
      <c r="C174" s="34">
        <v>4</v>
      </c>
      <c r="D174" s="6" t="s">
        <v>16</v>
      </c>
      <c r="E174" s="7" t="s">
        <v>117</v>
      </c>
      <c r="F174" s="34" t="s">
        <v>3457</v>
      </c>
      <c r="G174" s="6" t="s">
        <v>118</v>
      </c>
      <c r="H174" s="6" t="s">
        <v>118</v>
      </c>
      <c r="I174" s="6" t="s">
        <v>2459</v>
      </c>
      <c r="J174" s="6" t="s">
        <v>3132</v>
      </c>
    </row>
    <row r="175" spans="1:10">
      <c r="A175" s="6" t="s">
        <v>1184</v>
      </c>
      <c r="B175" s="6">
        <v>174</v>
      </c>
      <c r="C175" s="34">
        <v>5</v>
      </c>
      <c r="D175" s="6" t="s">
        <v>16</v>
      </c>
      <c r="E175" s="7" t="s">
        <v>119</v>
      </c>
      <c r="F175" s="6" t="s">
        <v>884</v>
      </c>
      <c r="G175" s="6" t="s">
        <v>1565</v>
      </c>
      <c r="H175" s="6" t="s">
        <v>2460</v>
      </c>
      <c r="I175" s="6" t="s">
        <v>2461</v>
      </c>
      <c r="J175" s="6" t="s">
        <v>3133</v>
      </c>
    </row>
    <row r="176" spans="1:10">
      <c r="A176" s="6" t="s">
        <v>1185</v>
      </c>
      <c r="B176" s="6">
        <v>175</v>
      </c>
      <c r="C176" s="34">
        <v>5</v>
      </c>
      <c r="D176" s="6" t="s">
        <v>16</v>
      </c>
      <c r="E176" s="7" t="s">
        <v>121</v>
      </c>
      <c r="F176" s="6" t="s">
        <v>883</v>
      </c>
      <c r="G176" s="6" t="s">
        <v>118</v>
      </c>
      <c r="H176" s="6" t="s">
        <v>122</v>
      </c>
      <c r="I176" s="6" t="s">
        <v>2462</v>
      </c>
      <c r="J176" s="6" t="s">
        <v>3138</v>
      </c>
    </row>
    <row r="177" spans="1:10">
      <c r="A177" s="6" t="s">
        <v>806</v>
      </c>
      <c r="B177" s="6">
        <v>176</v>
      </c>
      <c r="C177" s="34">
        <v>4</v>
      </c>
      <c r="D177" s="6" t="s">
        <v>16</v>
      </c>
      <c r="E177" s="7" t="s">
        <v>123</v>
      </c>
      <c r="F177" s="34" t="s">
        <v>3457</v>
      </c>
      <c r="G177" s="6" t="s">
        <v>124</v>
      </c>
      <c r="H177" s="6" t="s">
        <v>124</v>
      </c>
      <c r="I177" s="6" t="s">
        <v>2463</v>
      </c>
      <c r="J177" s="6" t="s">
        <v>3139</v>
      </c>
    </row>
    <row r="178" spans="1:10">
      <c r="A178" s="6" t="s">
        <v>1186</v>
      </c>
      <c r="B178" s="6">
        <v>177</v>
      </c>
      <c r="C178" s="34">
        <v>5</v>
      </c>
      <c r="D178" s="6" t="s">
        <v>16</v>
      </c>
      <c r="E178" s="7" t="s">
        <v>125</v>
      </c>
      <c r="F178" s="6" t="s">
        <v>886</v>
      </c>
      <c r="G178" s="6" t="s">
        <v>1567</v>
      </c>
      <c r="H178" s="6" t="s">
        <v>126</v>
      </c>
      <c r="I178" s="6" t="s">
        <v>2464</v>
      </c>
      <c r="J178" s="6" t="s">
        <v>3140</v>
      </c>
    </row>
    <row r="179" spans="1:10">
      <c r="A179" s="6" t="s">
        <v>1187</v>
      </c>
      <c r="B179" s="6">
        <v>178</v>
      </c>
      <c r="C179" s="34">
        <v>5</v>
      </c>
      <c r="D179" s="6" t="s">
        <v>16</v>
      </c>
      <c r="E179" s="7" t="s">
        <v>127</v>
      </c>
      <c r="F179" s="6" t="s">
        <v>885</v>
      </c>
      <c r="G179" s="6" t="s">
        <v>128</v>
      </c>
      <c r="H179" s="6" t="s">
        <v>128</v>
      </c>
      <c r="I179" s="6" t="s">
        <v>2465</v>
      </c>
      <c r="J179" s="6" t="s">
        <v>3141</v>
      </c>
    </row>
    <row r="180" spans="1:10">
      <c r="A180" s="6" t="s">
        <v>807</v>
      </c>
      <c r="B180" s="6">
        <v>179</v>
      </c>
      <c r="C180" s="34">
        <v>4</v>
      </c>
      <c r="D180" s="6" t="s">
        <v>16</v>
      </c>
      <c r="E180" s="7" t="s">
        <v>129</v>
      </c>
      <c r="F180" s="34" t="s">
        <v>3457</v>
      </c>
      <c r="G180" s="6" t="s">
        <v>2466</v>
      </c>
      <c r="H180" s="6" t="s">
        <v>130</v>
      </c>
      <c r="I180" s="6" t="s">
        <v>2467</v>
      </c>
      <c r="J180" s="6" t="s">
        <v>3057</v>
      </c>
    </row>
    <row r="181" spans="1:10">
      <c r="A181" s="6" t="s">
        <v>1188</v>
      </c>
      <c r="B181" s="6">
        <v>180</v>
      </c>
      <c r="C181" s="34">
        <v>5</v>
      </c>
      <c r="D181" s="6" t="s">
        <v>16</v>
      </c>
      <c r="E181" s="7" t="s">
        <v>131</v>
      </c>
      <c r="F181" s="6" t="s">
        <v>882</v>
      </c>
      <c r="G181" s="6" t="s">
        <v>1569</v>
      </c>
      <c r="H181" s="6" t="s">
        <v>132</v>
      </c>
      <c r="I181" s="6" t="s">
        <v>2468</v>
      </c>
      <c r="J181" s="6" t="s">
        <v>3058</v>
      </c>
    </row>
    <row r="182" spans="1:10">
      <c r="A182" s="6" t="s">
        <v>1189</v>
      </c>
      <c r="B182" s="6">
        <v>181</v>
      </c>
      <c r="C182" s="34">
        <v>5</v>
      </c>
      <c r="D182" s="6" t="s">
        <v>16</v>
      </c>
      <c r="E182" s="7" t="s">
        <v>133</v>
      </c>
      <c r="F182" s="6" t="s">
        <v>881</v>
      </c>
      <c r="G182" s="6" t="s">
        <v>1570</v>
      </c>
      <c r="H182" s="6" t="s">
        <v>134</v>
      </c>
      <c r="I182" s="6" t="s">
        <v>2469</v>
      </c>
      <c r="J182" s="6" t="s">
        <v>3142</v>
      </c>
    </row>
    <row r="183" spans="1:10">
      <c r="A183" s="6" t="s">
        <v>1190</v>
      </c>
      <c r="B183" s="6">
        <v>182</v>
      </c>
      <c r="C183" s="34">
        <v>4</v>
      </c>
      <c r="D183" s="6" t="s">
        <v>16</v>
      </c>
      <c r="E183" s="7" t="s">
        <v>135</v>
      </c>
      <c r="F183" s="6" t="s">
        <v>968</v>
      </c>
      <c r="G183" s="6" t="s">
        <v>2470</v>
      </c>
      <c r="H183" s="6" t="s">
        <v>136</v>
      </c>
      <c r="I183" s="6" t="s">
        <v>2471</v>
      </c>
      <c r="J183" s="6" t="s">
        <v>3143</v>
      </c>
    </row>
    <row r="184" spans="1:10">
      <c r="A184" s="6" t="s">
        <v>1191</v>
      </c>
      <c r="B184" s="6">
        <v>183</v>
      </c>
      <c r="C184" s="34">
        <v>4</v>
      </c>
      <c r="D184" s="6" t="s">
        <v>16</v>
      </c>
      <c r="E184" s="7" t="s">
        <v>137</v>
      </c>
      <c r="F184" s="6" t="s">
        <v>993</v>
      </c>
      <c r="G184" s="6" t="s">
        <v>2472</v>
      </c>
      <c r="H184" s="6" t="s">
        <v>138</v>
      </c>
      <c r="I184" s="6" t="s">
        <v>2473</v>
      </c>
      <c r="J184" s="6" t="s">
        <v>3144</v>
      </c>
    </row>
    <row r="185" spans="1:10">
      <c r="A185" s="6" t="s">
        <v>1192</v>
      </c>
      <c r="B185" s="6">
        <v>184</v>
      </c>
      <c r="C185" s="34">
        <v>4</v>
      </c>
      <c r="D185" s="6" t="s">
        <v>16</v>
      </c>
      <c r="E185" s="7" t="s">
        <v>139</v>
      </c>
      <c r="F185" s="6" t="s">
        <v>852</v>
      </c>
      <c r="G185" s="6" t="s">
        <v>1573</v>
      </c>
      <c r="H185" s="6" t="s">
        <v>140</v>
      </c>
      <c r="I185" s="6" t="s">
        <v>2474</v>
      </c>
      <c r="J185" s="6" t="s">
        <v>3145</v>
      </c>
    </row>
    <row r="186" spans="1:10">
      <c r="A186" s="6" t="s">
        <v>1193</v>
      </c>
      <c r="B186" s="6">
        <v>185</v>
      </c>
      <c r="C186" s="34">
        <v>3</v>
      </c>
      <c r="D186" s="6" t="s">
        <v>16</v>
      </c>
      <c r="E186" s="7" t="s">
        <v>141</v>
      </c>
      <c r="F186" s="6" t="s">
        <v>962</v>
      </c>
      <c r="G186" s="6" t="s">
        <v>1574</v>
      </c>
      <c r="H186" s="6" t="s">
        <v>142</v>
      </c>
      <c r="I186" s="6" t="s">
        <v>2475</v>
      </c>
      <c r="J186" s="6" t="s">
        <v>3146</v>
      </c>
    </row>
    <row r="187" spans="1:10">
      <c r="A187" s="6" t="s">
        <v>1194</v>
      </c>
      <c r="B187" s="6">
        <v>186</v>
      </c>
      <c r="C187" s="34">
        <v>3</v>
      </c>
      <c r="D187" s="6" t="s">
        <v>16</v>
      </c>
      <c r="E187" s="7" t="s">
        <v>143</v>
      </c>
      <c r="F187" s="6" t="s">
        <v>983</v>
      </c>
      <c r="G187" s="6" t="s">
        <v>1575</v>
      </c>
      <c r="H187" s="6" t="s">
        <v>144</v>
      </c>
      <c r="I187" s="6" t="s">
        <v>2476</v>
      </c>
      <c r="J187" s="6" t="s">
        <v>3147</v>
      </c>
    </row>
    <row r="188" spans="1:10">
      <c r="A188" s="6" t="s">
        <v>1195</v>
      </c>
      <c r="B188" s="6">
        <v>187</v>
      </c>
      <c r="C188" s="34">
        <v>3</v>
      </c>
      <c r="D188" s="6" t="s">
        <v>16</v>
      </c>
      <c r="E188" s="7" t="s">
        <v>145</v>
      </c>
      <c r="F188" s="6" t="s">
        <v>984</v>
      </c>
      <c r="G188" s="6" t="s">
        <v>1576</v>
      </c>
      <c r="H188" s="6" t="s">
        <v>146</v>
      </c>
      <c r="I188" s="6" t="s">
        <v>2477</v>
      </c>
      <c r="J188" s="6" t="s">
        <v>3148</v>
      </c>
    </row>
    <row r="189" spans="1:10">
      <c r="A189" s="6" t="s">
        <v>808</v>
      </c>
      <c r="B189" s="6">
        <v>188</v>
      </c>
      <c r="C189" s="34">
        <v>3</v>
      </c>
      <c r="D189" s="6" t="s">
        <v>16</v>
      </c>
      <c r="E189" s="7" t="s">
        <v>147</v>
      </c>
      <c r="F189" s="34" t="s">
        <v>3457</v>
      </c>
      <c r="G189" s="6" t="s">
        <v>2478</v>
      </c>
      <c r="H189" s="6" t="s">
        <v>148</v>
      </c>
      <c r="I189" s="6" t="s">
        <v>2479</v>
      </c>
      <c r="J189" s="6" t="s">
        <v>3149</v>
      </c>
    </row>
    <row r="190" spans="1:10">
      <c r="A190" s="6" t="s">
        <v>1196</v>
      </c>
      <c r="B190" s="6">
        <v>189</v>
      </c>
      <c r="C190" s="34">
        <v>4</v>
      </c>
      <c r="D190" s="6" t="s">
        <v>16</v>
      </c>
      <c r="E190" s="7" t="s">
        <v>149</v>
      </c>
      <c r="F190" s="6" t="s">
        <v>1007</v>
      </c>
      <c r="G190" s="6" t="s">
        <v>2480</v>
      </c>
      <c r="H190" s="6" t="s">
        <v>150</v>
      </c>
      <c r="I190" s="6" t="s">
        <v>2481</v>
      </c>
      <c r="J190" s="6" t="s">
        <v>3059</v>
      </c>
    </row>
    <row r="191" spans="1:10">
      <c r="A191" s="6" t="s">
        <v>1197</v>
      </c>
      <c r="B191" s="6">
        <v>190</v>
      </c>
      <c r="C191" s="34">
        <v>4</v>
      </c>
      <c r="D191" s="6" t="s">
        <v>16</v>
      </c>
      <c r="E191" s="7" t="s">
        <v>151</v>
      </c>
      <c r="F191" s="6" t="s">
        <v>1058</v>
      </c>
      <c r="G191" s="6" t="s">
        <v>2482</v>
      </c>
      <c r="H191" s="6" t="s">
        <v>152</v>
      </c>
      <c r="I191" s="6" t="s">
        <v>2483</v>
      </c>
      <c r="J191" s="6" t="s">
        <v>3150</v>
      </c>
    </row>
    <row r="192" spans="1:10">
      <c r="A192" s="6" t="s">
        <v>1198</v>
      </c>
      <c r="B192" s="6">
        <v>191</v>
      </c>
      <c r="C192" s="34">
        <v>4</v>
      </c>
      <c r="D192" s="6" t="s">
        <v>16</v>
      </c>
      <c r="E192" s="7" t="s">
        <v>153</v>
      </c>
      <c r="F192" s="6" t="s">
        <v>1008</v>
      </c>
      <c r="G192" s="6" t="s">
        <v>2484</v>
      </c>
      <c r="H192" s="6" t="s">
        <v>154</v>
      </c>
      <c r="I192" s="6" t="s">
        <v>2485</v>
      </c>
      <c r="J192" s="6" t="s">
        <v>3151</v>
      </c>
    </row>
    <row r="193" spans="1:10">
      <c r="A193" s="6" t="s">
        <v>1199</v>
      </c>
      <c r="B193" s="6">
        <v>192</v>
      </c>
      <c r="C193" s="34">
        <v>4</v>
      </c>
      <c r="D193" s="6" t="s">
        <v>16</v>
      </c>
      <c r="E193" s="7" t="s">
        <v>155</v>
      </c>
      <c r="F193" s="6" t="s">
        <v>1057</v>
      </c>
      <c r="G193" s="6" t="s">
        <v>2486</v>
      </c>
      <c r="H193" s="6" t="s">
        <v>156</v>
      </c>
      <c r="I193" s="6" t="s">
        <v>2487</v>
      </c>
      <c r="J193" s="6" t="s">
        <v>3152</v>
      </c>
    </row>
    <row r="194" spans="1:10">
      <c r="A194" s="6" t="s">
        <v>1200</v>
      </c>
      <c r="B194" s="6">
        <v>193</v>
      </c>
      <c r="C194" s="34">
        <v>4</v>
      </c>
      <c r="D194" s="6" t="s">
        <v>16</v>
      </c>
      <c r="E194" s="7" t="s">
        <v>157</v>
      </c>
      <c r="F194" s="6" t="s">
        <v>1009</v>
      </c>
      <c r="G194" s="6" t="s">
        <v>158</v>
      </c>
      <c r="H194" s="6" t="s">
        <v>158</v>
      </c>
      <c r="I194" s="6" t="s">
        <v>2488</v>
      </c>
      <c r="J194" s="6" t="s">
        <v>3153</v>
      </c>
    </row>
    <row r="195" spans="1:10">
      <c r="A195" s="6" t="s">
        <v>1201</v>
      </c>
      <c r="B195" s="6">
        <v>194</v>
      </c>
      <c r="C195" s="34">
        <v>4</v>
      </c>
      <c r="D195" s="6" t="s">
        <v>16</v>
      </c>
      <c r="E195" s="7" t="s">
        <v>159</v>
      </c>
      <c r="F195" s="6" t="s">
        <v>1010</v>
      </c>
      <c r="G195" s="6" t="s">
        <v>160</v>
      </c>
      <c r="H195" s="6" t="s">
        <v>160</v>
      </c>
      <c r="I195" s="6" t="s">
        <v>2489</v>
      </c>
      <c r="J195" s="6" t="s">
        <v>3154</v>
      </c>
    </row>
    <row r="196" spans="1:10">
      <c r="A196" s="6" t="s">
        <v>809</v>
      </c>
      <c r="B196" s="6">
        <v>195</v>
      </c>
      <c r="C196" s="34">
        <v>3</v>
      </c>
      <c r="D196" s="6" t="s">
        <v>16</v>
      </c>
      <c r="E196" s="7" t="s">
        <v>2490</v>
      </c>
      <c r="F196" s="34" t="s">
        <v>3457</v>
      </c>
      <c r="G196" s="6" t="s">
        <v>1584</v>
      </c>
      <c r="H196" s="6" t="s">
        <v>162</v>
      </c>
      <c r="I196" s="6" t="s">
        <v>2491</v>
      </c>
      <c r="J196" s="6" t="s">
        <v>3155</v>
      </c>
    </row>
    <row r="197" spans="1:10">
      <c r="A197" s="6" t="s">
        <v>1202</v>
      </c>
      <c r="B197" s="6">
        <v>196</v>
      </c>
      <c r="C197" s="34">
        <v>4</v>
      </c>
      <c r="D197" s="6" t="s">
        <v>16</v>
      </c>
      <c r="E197" s="7" t="s">
        <v>163</v>
      </c>
      <c r="F197" s="6" t="s">
        <v>944</v>
      </c>
      <c r="G197" s="6" t="s">
        <v>1585</v>
      </c>
      <c r="H197" s="6" t="s">
        <v>164</v>
      </c>
      <c r="I197" s="6" t="s">
        <v>2492</v>
      </c>
      <c r="J197" s="6" t="s">
        <v>3156</v>
      </c>
    </row>
    <row r="198" spans="1:10">
      <c r="A198" s="6" t="s">
        <v>810</v>
      </c>
      <c r="B198" s="6">
        <v>197</v>
      </c>
      <c r="C198" s="34">
        <v>4</v>
      </c>
      <c r="D198" s="6" t="s">
        <v>16</v>
      </c>
      <c r="E198" s="7" t="s">
        <v>165</v>
      </c>
      <c r="F198" s="34" t="s">
        <v>3457</v>
      </c>
      <c r="G198" s="6" t="s">
        <v>1586</v>
      </c>
      <c r="H198" s="6" t="s">
        <v>166</v>
      </c>
      <c r="I198" s="6" t="s">
        <v>2493</v>
      </c>
      <c r="J198" s="6" t="s">
        <v>3157</v>
      </c>
    </row>
    <row r="199" spans="1:10">
      <c r="A199" s="6" t="s">
        <v>1203</v>
      </c>
      <c r="B199" s="6">
        <v>198</v>
      </c>
      <c r="C199" s="34">
        <v>5</v>
      </c>
      <c r="D199" s="6" t="s">
        <v>16</v>
      </c>
      <c r="E199" s="7" t="s">
        <v>167</v>
      </c>
      <c r="F199" s="6" t="s">
        <v>948</v>
      </c>
      <c r="G199" s="6" t="s">
        <v>2426</v>
      </c>
      <c r="H199" s="6" t="s">
        <v>168</v>
      </c>
      <c r="I199" s="6" t="s">
        <v>2494</v>
      </c>
      <c r="J199" s="6" t="s">
        <v>3158</v>
      </c>
    </row>
    <row r="200" spans="1:10">
      <c r="A200" s="6" t="s">
        <v>1204</v>
      </c>
      <c r="B200" s="6">
        <v>199</v>
      </c>
      <c r="C200" s="34">
        <v>5</v>
      </c>
      <c r="D200" s="6" t="s">
        <v>16</v>
      </c>
      <c r="E200" s="7" t="s">
        <v>169</v>
      </c>
      <c r="F200" s="6" t="s">
        <v>949</v>
      </c>
      <c r="G200" s="6" t="s">
        <v>2428</v>
      </c>
      <c r="H200" s="6" t="s">
        <v>170</v>
      </c>
      <c r="I200" s="6" t="s">
        <v>2495</v>
      </c>
      <c r="J200" s="6" t="s">
        <v>3159</v>
      </c>
    </row>
    <row r="201" spans="1:10">
      <c r="A201" s="6" t="s">
        <v>1205</v>
      </c>
      <c r="B201" s="6">
        <v>200</v>
      </c>
      <c r="C201" s="34">
        <v>5</v>
      </c>
      <c r="D201" s="6" t="s">
        <v>16</v>
      </c>
      <c r="E201" s="7" t="s">
        <v>171</v>
      </c>
      <c r="F201" s="6" t="s">
        <v>950</v>
      </c>
      <c r="G201" s="6" t="s">
        <v>172</v>
      </c>
      <c r="H201" s="6" t="s">
        <v>172</v>
      </c>
      <c r="I201" s="6" t="s">
        <v>2496</v>
      </c>
      <c r="J201" s="6" t="s">
        <v>3160</v>
      </c>
    </row>
    <row r="202" spans="1:10">
      <c r="A202" s="6" t="s">
        <v>1206</v>
      </c>
      <c r="B202" s="6">
        <v>201</v>
      </c>
      <c r="C202" s="34">
        <v>5</v>
      </c>
      <c r="D202" s="6" t="s">
        <v>16</v>
      </c>
      <c r="E202" s="7" t="s">
        <v>173</v>
      </c>
      <c r="F202" s="6" t="s">
        <v>993</v>
      </c>
      <c r="G202" s="6" t="s">
        <v>2497</v>
      </c>
      <c r="H202" s="6" t="s">
        <v>174</v>
      </c>
      <c r="I202" s="6" t="s">
        <v>2498</v>
      </c>
      <c r="J202" s="6" t="s">
        <v>3161</v>
      </c>
    </row>
    <row r="203" spans="1:10">
      <c r="A203" s="6" t="s">
        <v>1207</v>
      </c>
      <c r="B203" s="6">
        <v>202</v>
      </c>
      <c r="C203" s="34">
        <v>5</v>
      </c>
      <c r="D203" s="6" t="s">
        <v>16</v>
      </c>
      <c r="E203" s="7" t="s">
        <v>175</v>
      </c>
      <c r="F203" s="6" t="s">
        <v>947</v>
      </c>
      <c r="G203" s="6" t="s">
        <v>82</v>
      </c>
      <c r="H203" s="6" t="s">
        <v>176</v>
      </c>
      <c r="I203" s="6" t="s">
        <v>2499</v>
      </c>
      <c r="J203" s="6" t="s">
        <v>3162</v>
      </c>
    </row>
    <row r="204" spans="1:10">
      <c r="A204" s="6" t="s">
        <v>1208</v>
      </c>
      <c r="B204" s="6">
        <v>203</v>
      </c>
      <c r="C204" s="34">
        <v>5</v>
      </c>
      <c r="D204" s="6" t="s">
        <v>16</v>
      </c>
      <c r="E204" s="7" t="s">
        <v>177</v>
      </c>
      <c r="F204" s="6" t="s">
        <v>946</v>
      </c>
      <c r="G204" s="6" t="s">
        <v>2434</v>
      </c>
      <c r="H204" s="6" t="s">
        <v>178</v>
      </c>
      <c r="I204" s="6" t="s">
        <v>2500</v>
      </c>
      <c r="J204" s="6" t="s">
        <v>3163</v>
      </c>
    </row>
    <row r="205" spans="1:10">
      <c r="A205" s="6" t="s">
        <v>1209</v>
      </c>
      <c r="B205" s="6">
        <v>204</v>
      </c>
      <c r="C205" s="34">
        <v>5</v>
      </c>
      <c r="D205" s="6" t="s">
        <v>16</v>
      </c>
      <c r="E205" s="7" t="s">
        <v>179</v>
      </c>
      <c r="F205" s="6" t="s">
        <v>951</v>
      </c>
      <c r="G205" s="6" t="s">
        <v>86</v>
      </c>
      <c r="H205" s="6" t="s">
        <v>180</v>
      </c>
      <c r="I205" s="6" t="s">
        <v>2501</v>
      </c>
      <c r="J205" s="6" t="s">
        <v>3164</v>
      </c>
    </row>
    <row r="206" spans="1:10">
      <c r="A206" s="6" t="s">
        <v>1210</v>
      </c>
      <c r="B206" s="6">
        <v>205</v>
      </c>
      <c r="C206" s="34">
        <v>5</v>
      </c>
      <c r="D206" s="6" t="s">
        <v>16</v>
      </c>
      <c r="E206" s="7" t="s">
        <v>181</v>
      </c>
      <c r="F206" s="6" t="s">
        <v>941</v>
      </c>
      <c r="G206" s="6" t="s">
        <v>516</v>
      </c>
      <c r="H206" s="6" t="s">
        <v>182</v>
      </c>
      <c r="I206" s="6" t="s">
        <v>2502</v>
      </c>
      <c r="J206" s="6" t="s">
        <v>3165</v>
      </c>
    </row>
    <row r="207" spans="1:10">
      <c r="A207" s="6" t="s">
        <v>1211</v>
      </c>
      <c r="B207" s="6">
        <v>206</v>
      </c>
      <c r="C207" s="34">
        <v>5</v>
      </c>
      <c r="D207" s="6" t="s">
        <v>16</v>
      </c>
      <c r="E207" s="7" t="s">
        <v>183</v>
      </c>
      <c r="F207" s="6" t="s">
        <v>945</v>
      </c>
      <c r="G207" s="6" t="s">
        <v>2438</v>
      </c>
      <c r="H207" s="6" t="s">
        <v>184</v>
      </c>
      <c r="I207" s="6" t="s">
        <v>2503</v>
      </c>
      <c r="J207" s="6" t="s">
        <v>3166</v>
      </c>
    </row>
    <row r="208" spans="1:10">
      <c r="A208" s="6" t="s">
        <v>1212</v>
      </c>
      <c r="B208" s="6">
        <v>207</v>
      </c>
      <c r="C208" s="34">
        <v>5</v>
      </c>
      <c r="D208" s="6" t="s">
        <v>16</v>
      </c>
      <c r="E208" s="7" t="s">
        <v>185</v>
      </c>
      <c r="F208" s="6" t="s">
        <v>942</v>
      </c>
      <c r="G208" s="6" t="s">
        <v>520</v>
      </c>
      <c r="H208" s="6" t="s">
        <v>186</v>
      </c>
      <c r="I208" s="6" t="s">
        <v>2504</v>
      </c>
      <c r="J208" s="6" t="s">
        <v>3167</v>
      </c>
    </row>
    <row r="209" spans="1:10">
      <c r="A209" s="6" t="s">
        <v>1213</v>
      </c>
      <c r="B209" s="6">
        <v>208</v>
      </c>
      <c r="C209" s="34">
        <v>5</v>
      </c>
      <c r="D209" s="6" t="s">
        <v>16</v>
      </c>
      <c r="E209" s="7" t="s">
        <v>187</v>
      </c>
      <c r="F209" s="6" t="s">
        <v>952</v>
      </c>
      <c r="G209" s="6" t="s">
        <v>2440</v>
      </c>
      <c r="H209" s="6" t="s">
        <v>188</v>
      </c>
      <c r="I209" s="6" t="s">
        <v>2505</v>
      </c>
      <c r="J209" s="6" t="s">
        <v>3168</v>
      </c>
    </row>
    <row r="210" spans="1:10">
      <c r="A210" s="6" t="s">
        <v>1214</v>
      </c>
      <c r="B210" s="6">
        <v>209</v>
      </c>
      <c r="C210" s="34">
        <v>5</v>
      </c>
      <c r="D210" s="6" t="s">
        <v>16</v>
      </c>
      <c r="E210" s="7" t="s">
        <v>189</v>
      </c>
      <c r="F210" s="6" t="s">
        <v>852</v>
      </c>
      <c r="G210" s="6" t="s">
        <v>1598</v>
      </c>
      <c r="H210" s="6" t="s">
        <v>96</v>
      </c>
      <c r="I210" s="6" t="s">
        <v>2506</v>
      </c>
      <c r="J210" s="6" t="s">
        <v>3169</v>
      </c>
    </row>
    <row r="211" spans="1:10">
      <c r="A211" s="6" t="s">
        <v>1215</v>
      </c>
      <c r="B211" s="6">
        <v>210</v>
      </c>
      <c r="C211" s="34">
        <v>4</v>
      </c>
      <c r="D211" s="6" t="s">
        <v>16</v>
      </c>
      <c r="E211" s="7" t="s">
        <v>190</v>
      </c>
      <c r="F211" s="6" t="s">
        <v>943</v>
      </c>
      <c r="G211" s="6" t="s">
        <v>2507</v>
      </c>
      <c r="H211" s="6" t="s">
        <v>3461</v>
      </c>
      <c r="I211" s="6" t="s">
        <v>2508</v>
      </c>
      <c r="J211" s="6" t="s">
        <v>3170</v>
      </c>
    </row>
    <row r="212" spans="1:10">
      <c r="A212" s="6" t="s">
        <v>1216</v>
      </c>
      <c r="B212" s="6">
        <v>211</v>
      </c>
      <c r="C212" s="34">
        <v>4</v>
      </c>
      <c r="D212" s="6" t="s">
        <v>16</v>
      </c>
      <c r="E212" s="7" t="s">
        <v>192</v>
      </c>
      <c r="F212" s="6" t="s">
        <v>1059</v>
      </c>
      <c r="G212" s="6" t="s">
        <v>2509</v>
      </c>
      <c r="H212" s="6" t="s">
        <v>193</v>
      </c>
      <c r="I212" s="6" t="s">
        <v>2510</v>
      </c>
      <c r="J212" s="6" t="s">
        <v>3171</v>
      </c>
    </row>
    <row r="213" spans="1:10">
      <c r="A213" s="6" t="s">
        <v>811</v>
      </c>
      <c r="B213" s="6">
        <v>212</v>
      </c>
      <c r="C213" s="34">
        <v>4</v>
      </c>
      <c r="D213" s="6" t="s">
        <v>16</v>
      </c>
      <c r="E213" s="7" t="s">
        <v>194</v>
      </c>
      <c r="F213" s="34" t="s">
        <v>3457</v>
      </c>
      <c r="G213" s="6" t="s">
        <v>1601</v>
      </c>
      <c r="H213" s="6" t="s">
        <v>195</v>
      </c>
      <c r="I213" s="6" t="s">
        <v>2511</v>
      </c>
      <c r="J213" s="6" t="s">
        <v>3172</v>
      </c>
    </row>
    <row r="214" spans="1:10">
      <c r="A214" s="6" t="s">
        <v>1217</v>
      </c>
      <c r="B214" s="6">
        <v>213</v>
      </c>
      <c r="C214" s="34">
        <v>5</v>
      </c>
      <c r="D214" s="6" t="s">
        <v>16</v>
      </c>
      <c r="E214" s="7" t="s">
        <v>196</v>
      </c>
      <c r="F214" s="6" t="s">
        <v>1049</v>
      </c>
      <c r="G214" s="6" t="s">
        <v>2449</v>
      </c>
      <c r="H214" s="6" t="s">
        <v>197</v>
      </c>
      <c r="I214" s="6" t="s">
        <v>2512</v>
      </c>
      <c r="J214" s="6" t="s">
        <v>3060</v>
      </c>
    </row>
    <row r="215" spans="1:10">
      <c r="A215" s="6" t="s">
        <v>1218</v>
      </c>
      <c r="B215" s="6">
        <v>214</v>
      </c>
      <c r="C215" s="34">
        <v>5</v>
      </c>
      <c r="D215" s="6" t="s">
        <v>16</v>
      </c>
      <c r="E215" s="7" t="s">
        <v>198</v>
      </c>
      <c r="F215" s="6" t="s">
        <v>1050</v>
      </c>
      <c r="G215" s="6" t="s">
        <v>2451</v>
      </c>
      <c r="H215" s="6" t="s">
        <v>199</v>
      </c>
      <c r="I215" s="6" t="s">
        <v>2513</v>
      </c>
      <c r="J215" s="6" t="s">
        <v>3061</v>
      </c>
    </row>
    <row r="216" spans="1:10">
      <c r="A216" s="6" t="s">
        <v>1219</v>
      </c>
      <c r="B216" s="6">
        <v>215</v>
      </c>
      <c r="C216" s="34">
        <v>5</v>
      </c>
      <c r="D216" s="6" t="s">
        <v>16</v>
      </c>
      <c r="E216" s="7" t="s">
        <v>200</v>
      </c>
      <c r="F216" s="6" t="s">
        <v>1051</v>
      </c>
      <c r="G216" s="6" t="s">
        <v>2514</v>
      </c>
      <c r="H216" s="6" t="s">
        <v>201</v>
      </c>
      <c r="I216" s="6" t="s">
        <v>2515</v>
      </c>
      <c r="J216" s="6" t="s">
        <v>3062</v>
      </c>
    </row>
    <row r="217" spans="1:10">
      <c r="A217" s="6" t="s">
        <v>1220</v>
      </c>
      <c r="B217" s="6">
        <v>216</v>
      </c>
      <c r="C217" s="34">
        <v>5</v>
      </c>
      <c r="D217" s="6" t="s">
        <v>16</v>
      </c>
      <c r="E217" s="7" t="s">
        <v>202</v>
      </c>
      <c r="F217" s="6" t="s">
        <v>1052</v>
      </c>
      <c r="G217" s="6" t="s">
        <v>2455</v>
      </c>
      <c r="H217" s="6" t="s">
        <v>203</v>
      </c>
      <c r="I217" s="6" t="s">
        <v>2516</v>
      </c>
      <c r="J217" s="6" t="s">
        <v>3056</v>
      </c>
    </row>
    <row r="218" spans="1:10">
      <c r="A218" s="6" t="s">
        <v>1221</v>
      </c>
      <c r="B218" s="6">
        <v>217</v>
      </c>
      <c r="C218" s="34">
        <v>5</v>
      </c>
      <c r="D218" s="6" t="s">
        <v>16</v>
      </c>
      <c r="E218" s="7" t="s">
        <v>204</v>
      </c>
      <c r="F218" s="6" t="s">
        <v>1053</v>
      </c>
      <c r="G218" s="6" t="s">
        <v>114</v>
      </c>
      <c r="H218" s="6" t="s">
        <v>205</v>
      </c>
      <c r="I218" s="6" t="s">
        <v>2517</v>
      </c>
      <c r="J218" s="6" t="s">
        <v>3063</v>
      </c>
    </row>
    <row r="219" spans="1:10">
      <c r="A219" s="6" t="s">
        <v>1222</v>
      </c>
      <c r="B219" s="6">
        <v>218</v>
      </c>
      <c r="C219" s="34">
        <v>5</v>
      </c>
      <c r="D219" s="6" t="s">
        <v>16</v>
      </c>
      <c r="E219" s="7" t="s">
        <v>206</v>
      </c>
      <c r="F219" s="6" t="s">
        <v>1054</v>
      </c>
      <c r="G219" s="6" t="s">
        <v>2457</v>
      </c>
      <c r="H219" s="6" t="s">
        <v>207</v>
      </c>
      <c r="I219" s="6" t="s">
        <v>2518</v>
      </c>
      <c r="J219" s="6" t="s">
        <v>3064</v>
      </c>
    </row>
    <row r="220" spans="1:10">
      <c r="A220" s="6" t="s">
        <v>812</v>
      </c>
      <c r="B220" s="6">
        <v>219</v>
      </c>
      <c r="C220" s="34">
        <v>5</v>
      </c>
      <c r="D220" s="6" t="s">
        <v>16</v>
      </c>
      <c r="E220" s="7" t="s">
        <v>208</v>
      </c>
      <c r="F220" s="34" t="s">
        <v>3457</v>
      </c>
      <c r="G220" s="6" t="s">
        <v>1564</v>
      </c>
      <c r="H220" s="6" t="s">
        <v>209</v>
      </c>
      <c r="I220" s="6" t="s">
        <v>2519</v>
      </c>
      <c r="J220" s="6" t="s">
        <v>3065</v>
      </c>
    </row>
    <row r="221" spans="1:10">
      <c r="A221" s="6" t="s">
        <v>1223</v>
      </c>
      <c r="B221" s="6">
        <v>220</v>
      </c>
      <c r="C221" s="34">
        <v>6</v>
      </c>
      <c r="D221" s="6" t="s">
        <v>16</v>
      </c>
      <c r="E221" s="7" t="s">
        <v>210</v>
      </c>
      <c r="F221" s="6" t="s">
        <v>884</v>
      </c>
      <c r="G221" s="6" t="s">
        <v>1609</v>
      </c>
      <c r="H221" s="6" t="s">
        <v>2520</v>
      </c>
      <c r="I221" s="6" t="s">
        <v>2521</v>
      </c>
      <c r="J221" s="6" t="s">
        <v>3173</v>
      </c>
    </row>
    <row r="222" spans="1:10">
      <c r="A222" s="6" t="s">
        <v>1224</v>
      </c>
      <c r="B222" s="6">
        <v>221</v>
      </c>
      <c r="C222" s="34">
        <v>6</v>
      </c>
      <c r="D222" s="6" t="s">
        <v>16</v>
      </c>
      <c r="E222" s="7" t="s">
        <v>212</v>
      </c>
      <c r="F222" s="6" t="s">
        <v>883</v>
      </c>
      <c r="G222" s="6" t="s">
        <v>1610</v>
      </c>
      <c r="H222" s="6" t="s">
        <v>213</v>
      </c>
      <c r="I222" s="6" t="s">
        <v>2522</v>
      </c>
      <c r="J222" s="6" t="s">
        <v>3066</v>
      </c>
    </row>
    <row r="223" spans="1:10">
      <c r="A223" s="6" t="s">
        <v>813</v>
      </c>
      <c r="B223" s="6">
        <v>222</v>
      </c>
      <c r="C223" s="34">
        <v>5</v>
      </c>
      <c r="D223" s="6" t="s">
        <v>16</v>
      </c>
      <c r="E223" s="7" t="s">
        <v>214</v>
      </c>
      <c r="F223" s="34" t="s">
        <v>3457</v>
      </c>
      <c r="G223" s="6" t="s">
        <v>124</v>
      </c>
      <c r="H223" s="6" t="s">
        <v>215</v>
      </c>
      <c r="I223" s="6" t="s">
        <v>2523</v>
      </c>
      <c r="J223" s="6" t="s">
        <v>3174</v>
      </c>
    </row>
    <row r="224" spans="1:10">
      <c r="A224" s="6" t="s">
        <v>1225</v>
      </c>
      <c r="B224" s="6">
        <v>223</v>
      </c>
      <c r="C224" s="34">
        <v>6</v>
      </c>
      <c r="D224" s="6" t="s">
        <v>16</v>
      </c>
      <c r="E224" s="7" t="s">
        <v>216</v>
      </c>
      <c r="F224" s="6" t="s">
        <v>885</v>
      </c>
      <c r="G224" s="6" t="s">
        <v>217</v>
      </c>
      <c r="H224" s="6" t="s">
        <v>217</v>
      </c>
      <c r="I224" s="6" t="s">
        <v>2524</v>
      </c>
      <c r="J224" s="6" t="s">
        <v>3175</v>
      </c>
    </row>
    <row r="225" spans="1:10">
      <c r="A225" s="6" t="s">
        <v>1226</v>
      </c>
      <c r="B225" s="6">
        <v>224</v>
      </c>
      <c r="C225" s="34">
        <v>6</v>
      </c>
      <c r="D225" s="6" t="s">
        <v>16</v>
      </c>
      <c r="E225" s="7" t="s">
        <v>218</v>
      </c>
      <c r="F225" s="6" t="s">
        <v>886</v>
      </c>
      <c r="G225" s="6" t="s">
        <v>1612</v>
      </c>
      <c r="H225" s="6" t="s">
        <v>219</v>
      </c>
      <c r="I225" s="6" t="s">
        <v>2525</v>
      </c>
      <c r="J225" s="6" t="s">
        <v>3067</v>
      </c>
    </row>
    <row r="226" spans="1:10">
      <c r="A226" s="6" t="s">
        <v>814</v>
      </c>
      <c r="B226" s="6">
        <v>225</v>
      </c>
      <c r="C226" s="34">
        <v>5</v>
      </c>
      <c r="D226" s="6" t="s">
        <v>16</v>
      </c>
      <c r="E226" s="7" t="s">
        <v>220</v>
      </c>
      <c r="F226" s="34" t="s">
        <v>3457</v>
      </c>
      <c r="G226" s="6" t="s">
        <v>2466</v>
      </c>
      <c r="H226" s="6" t="s">
        <v>221</v>
      </c>
      <c r="I226" s="6" t="s">
        <v>2526</v>
      </c>
      <c r="J226" s="6" t="s">
        <v>3176</v>
      </c>
    </row>
    <row r="227" spans="1:10">
      <c r="A227" s="6" t="s">
        <v>1227</v>
      </c>
      <c r="B227" s="6">
        <v>226</v>
      </c>
      <c r="C227" s="34">
        <v>6</v>
      </c>
      <c r="D227" s="6" t="s">
        <v>16</v>
      </c>
      <c r="E227" s="7" t="s">
        <v>222</v>
      </c>
      <c r="F227" s="6" t="s">
        <v>882</v>
      </c>
      <c r="G227" s="6" t="s">
        <v>1614</v>
      </c>
      <c r="H227" s="6" t="s">
        <v>223</v>
      </c>
      <c r="I227" s="6" t="s">
        <v>2527</v>
      </c>
      <c r="J227" s="6" t="s">
        <v>3068</v>
      </c>
    </row>
    <row r="228" spans="1:10">
      <c r="A228" s="6" t="s">
        <v>1228</v>
      </c>
      <c r="B228" s="6">
        <v>227</v>
      </c>
      <c r="C228" s="34">
        <v>6</v>
      </c>
      <c r="D228" s="6" t="s">
        <v>16</v>
      </c>
      <c r="E228" s="7" t="s">
        <v>224</v>
      </c>
      <c r="F228" s="6" t="s">
        <v>881</v>
      </c>
      <c r="G228" s="6" t="s">
        <v>1615</v>
      </c>
      <c r="H228" s="6" t="s">
        <v>225</v>
      </c>
      <c r="I228" s="6" t="s">
        <v>2528</v>
      </c>
      <c r="J228" s="6" t="s">
        <v>3177</v>
      </c>
    </row>
    <row r="229" spans="1:10">
      <c r="A229" s="6" t="s">
        <v>1229</v>
      </c>
      <c r="B229" s="6">
        <v>228</v>
      </c>
      <c r="C229" s="34">
        <v>5</v>
      </c>
      <c r="D229" s="6" t="s">
        <v>16</v>
      </c>
      <c r="E229" s="7" t="s">
        <v>226</v>
      </c>
      <c r="F229" s="6" t="s">
        <v>1055</v>
      </c>
      <c r="G229" s="6" t="s">
        <v>1616</v>
      </c>
      <c r="H229" s="6" t="s">
        <v>227</v>
      </c>
      <c r="I229" s="6" t="s">
        <v>2529</v>
      </c>
      <c r="J229" s="6" t="s">
        <v>3069</v>
      </c>
    </row>
    <row r="230" spans="1:10">
      <c r="A230" s="6" t="s">
        <v>1230</v>
      </c>
      <c r="B230" s="6">
        <v>229</v>
      </c>
      <c r="C230" s="34">
        <v>5</v>
      </c>
      <c r="D230" s="6" t="s">
        <v>16</v>
      </c>
      <c r="E230" s="7" t="s">
        <v>228</v>
      </c>
      <c r="F230" s="6" t="s">
        <v>993</v>
      </c>
      <c r="G230" s="6" t="s">
        <v>2530</v>
      </c>
      <c r="H230" s="6" t="s">
        <v>229</v>
      </c>
      <c r="I230" s="6" t="s">
        <v>2531</v>
      </c>
      <c r="J230" s="6" t="s">
        <v>3178</v>
      </c>
    </row>
    <row r="231" spans="1:10">
      <c r="A231" s="6" t="s">
        <v>1231</v>
      </c>
      <c r="B231" s="6">
        <v>230</v>
      </c>
      <c r="C231" s="34">
        <v>5</v>
      </c>
      <c r="D231" s="6" t="s">
        <v>16</v>
      </c>
      <c r="E231" s="7" t="s">
        <v>230</v>
      </c>
      <c r="F231" s="6" t="s">
        <v>852</v>
      </c>
      <c r="G231" s="6" t="s">
        <v>1618</v>
      </c>
      <c r="H231" s="6" t="s">
        <v>140</v>
      </c>
      <c r="I231" s="6" t="s">
        <v>2532</v>
      </c>
      <c r="J231" s="6" t="s">
        <v>3145</v>
      </c>
    </row>
    <row r="232" spans="1:10">
      <c r="A232" s="6" t="s">
        <v>823</v>
      </c>
      <c r="B232" s="6">
        <v>231</v>
      </c>
      <c r="C232" s="34">
        <v>3</v>
      </c>
      <c r="D232" s="6" t="s">
        <v>0</v>
      </c>
      <c r="E232" s="7" t="s">
        <v>462</v>
      </c>
      <c r="F232" s="34" t="s">
        <v>3457</v>
      </c>
      <c r="G232" s="6" t="s">
        <v>1736</v>
      </c>
      <c r="H232" s="6" t="s">
        <v>463</v>
      </c>
      <c r="I232" s="6" t="s">
        <v>2730</v>
      </c>
      <c r="J232" s="6" t="s">
        <v>3278</v>
      </c>
    </row>
    <row r="233" spans="1:10">
      <c r="A233" s="6" t="s">
        <v>1340</v>
      </c>
      <c r="B233" s="6">
        <v>232</v>
      </c>
      <c r="C233" s="34">
        <v>4</v>
      </c>
      <c r="D233" s="6" t="s">
        <v>0</v>
      </c>
      <c r="E233" s="7" t="s">
        <v>464</v>
      </c>
      <c r="F233" s="6" t="s">
        <v>879</v>
      </c>
      <c r="G233" s="6" t="s">
        <v>2731</v>
      </c>
      <c r="H233" s="6" t="s">
        <v>9</v>
      </c>
      <c r="I233" s="6" t="s">
        <v>2732</v>
      </c>
      <c r="J233" s="6" t="s">
        <v>3279</v>
      </c>
    </row>
    <row r="234" spans="1:10">
      <c r="A234" s="6" t="s">
        <v>3638</v>
      </c>
      <c r="B234" s="6">
        <v>233</v>
      </c>
      <c r="C234" s="34">
        <v>4</v>
      </c>
      <c r="D234" s="6" t="s">
        <v>0</v>
      </c>
      <c r="E234" s="7" t="s">
        <v>465</v>
      </c>
      <c r="F234" s="34" t="s">
        <v>3457</v>
      </c>
      <c r="G234" s="6" t="s">
        <v>2733</v>
      </c>
      <c r="H234" s="6" t="s">
        <v>466</v>
      </c>
      <c r="I234" s="6" t="s">
        <v>2734</v>
      </c>
      <c r="J234" s="6" t="s">
        <v>3280</v>
      </c>
    </row>
    <row r="235" spans="1:10">
      <c r="A235" s="6" t="s">
        <v>1341</v>
      </c>
      <c r="B235" s="6">
        <v>234</v>
      </c>
      <c r="C235" s="34">
        <v>5</v>
      </c>
      <c r="D235" s="6" t="s">
        <v>0</v>
      </c>
      <c r="E235" s="7" t="s">
        <v>467</v>
      </c>
      <c r="F235" s="6" t="s">
        <v>887</v>
      </c>
      <c r="G235" s="6" t="s">
        <v>2735</v>
      </c>
      <c r="H235" s="6" t="s">
        <v>468</v>
      </c>
      <c r="I235" s="6" t="s">
        <v>2736</v>
      </c>
      <c r="J235" s="6" t="s">
        <v>3281</v>
      </c>
    </row>
    <row r="236" spans="1:10">
      <c r="A236" s="6" t="s">
        <v>1342</v>
      </c>
      <c r="B236" s="6">
        <v>235</v>
      </c>
      <c r="C236" s="34">
        <v>5</v>
      </c>
      <c r="D236" s="6" t="s">
        <v>0</v>
      </c>
      <c r="E236" s="7" t="s">
        <v>469</v>
      </c>
      <c r="F236" s="6" t="s">
        <v>888</v>
      </c>
      <c r="G236" s="6" t="s">
        <v>2733</v>
      </c>
      <c r="H236" s="6" t="s">
        <v>470</v>
      </c>
      <c r="I236" s="6" t="s">
        <v>2737</v>
      </c>
      <c r="J236" s="6" t="s">
        <v>3434</v>
      </c>
    </row>
    <row r="237" spans="1:10">
      <c r="A237" s="6" t="s">
        <v>1343</v>
      </c>
      <c r="B237" s="6">
        <v>236</v>
      </c>
      <c r="C237" s="34">
        <v>5</v>
      </c>
      <c r="D237" s="6" t="s">
        <v>0</v>
      </c>
      <c r="E237" s="7" t="s">
        <v>2738</v>
      </c>
      <c r="F237" s="6" t="s">
        <v>889</v>
      </c>
      <c r="G237" s="6" t="s">
        <v>2739</v>
      </c>
      <c r="H237" s="6" t="s">
        <v>472</v>
      </c>
      <c r="I237" s="6" t="s">
        <v>2740</v>
      </c>
      <c r="J237" s="6" t="s">
        <v>3282</v>
      </c>
    </row>
    <row r="238" spans="1:10">
      <c r="A238" s="6" t="s">
        <v>1344</v>
      </c>
      <c r="B238" s="6">
        <v>237</v>
      </c>
      <c r="C238" s="34">
        <v>4</v>
      </c>
      <c r="D238" s="6" t="s">
        <v>0</v>
      </c>
      <c r="E238" s="7" t="s">
        <v>473</v>
      </c>
      <c r="F238" s="6" t="s">
        <v>933</v>
      </c>
      <c r="G238" s="6" t="s">
        <v>1742</v>
      </c>
      <c r="H238" s="6" t="s">
        <v>1742</v>
      </c>
      <c r="I238" s="6" t="s">
        <v>2741</v>
      </c>
      <c r="J238" s="6" t="s">
        <v>3283</v>
      </c>
    </row>
    <row r="239" spans="1:10">
      <c r="A239" s="6" t="s">
        <v>1345</v>
      </c>
      <c r="B239" s="6">
        <v>238</v>
      </c>
      <c r="C239" s="34">
        <v>4</v>
      </c>
      <c r="D239" s="6" t="s">
        <v>0</v>
      </c>
      <c r="E239" s="7" t="s">
        <v>475</v>
      </c>
      <c r="F239" s="6" t="s">
        <v>939</v>
      </c>
      <c r="G239" s="6" t="s">
        <v>1743</v>
      </c>
      <c r="H239" s="6" t="s">
        <v>476</v>
      </c>
      <c r="I239" s="6" t="s">
        <v>2742</v>
      </c>
      <c r="J239" s="6" t="s">
        <v>3284</v>
      </c>
    </row>
    <row r="240" spans="1:10">
      <c r="A240" s="6" t="s">
        <v>1346</v>
      </c>
      <c r="B240" s="6">
        <v>239</v>
      </c>
      <c r="C240" s="34">
        <v>4</v>
      </c>
      <c r="D240" s="6" t="s">
        <v>0</v>
      </c>
      <c r="E240" s="7" t="s">
        <v>477</v>
      </c>
      <c r="F240" s="6" t="s">
        <v>880</v>
      </c>
      <c r="G240" s="6" t="s">
        <v>1744</v>
      </c>
      <c r="H240" s="6" t="s">
        <v>478</v>
      </c>
      <c r="I240" s="6" t="s">
        <v>2743</v>
      </c>
      <c r="J240" s="6" t="s">
        <v>3285</v>
      </c>
    </row>
    <row r="241" spans="1:10">
      <c r="A241" s="6" t="s">
        <v>1347</v>
      </c>
      <c r="B241" s="6">
        <v>240</v>
      </c>
      <c r="C241" s="34">
        <v>4</v>
      </c>
      <c r="D241" s="6" t="s">
        <v>0</v>
      </c>
      <c r="E241" s="7" t="s">
        <v>479</v>
      </c>
      <c r="F241" s="6" t="s">
        <v>890</v>
      </c>
      <c r="G241" s="6" t="s">
        <v>1745</v>
      </c>
      <c r="H241" s="6" t="s">
        <v>2744</v>
      </c>
      <c r="I241" s="6" t="s">
        <v>2745</v>
      </c>
      <c r="J241" s="6" t="s">
        <v>3286</v>
      </c>
    </row>
    <row r="242" spans="1:10">
      <c r="A242" s="6" t="s">
        <v>1348</v>
      </c>
      <c r="B242" s="6">
        <v>241</v>
      </c>
      <c r="C242" s="34">
        <v>4</v>
      </c>
      <c r="D242" s="6" t="s">
        <v>0</v>
      </c>
      <c r="E242" s="7" t="s">
        <v>481</v>
      </c>
      <c r="F242" s="6" t="s">
        <v>878</v>
      </c>
      <c r="G242" s="6" t="s">
        <v>1746</v>
      </c>
      <c r="H242" s="6" t="s">
        <v>482</v>
      </c>
      <c r="I242" s="6" t="s">
        <v>2746</v>
      </c>
      <c r="J242" s="6" t="s">
        <v>3287</v>
      </c>
    </row>
    <row r="243" spans="1:10">
      <c r="A243" s="6" t="s">
        <v>825</v>
      </c>
      <c r="B243" s="6">
        <v>242</v>
      </c>
      <c r="C243" s="34">
        <v>4</v>
      </c>
      <c r="D243" s="6" t="s">
        <v>0</v>
      </c>
      <c r="E243" s="7" t="s">
        <v>483</v>
      </c>
      <c r="F243" s="34" t="s">
        <v>3457</v>
      </c>
      <c r="G243" s="6" t="s">
        <v>548</v>
      </c>
      <c r="H243" s="6" t="s">
        <v>484</v>
      </c>
      <c r="I243" s="6" t="s">
        <v>2747</v>
      </c>
      <c r="J243" s="6" t="s">
        <v>3288</v>
      </c>
    </row>
    <row r="244" spans="1:10">
      <c r="A244" s="6" t="s">
        <v>1349</v>
      </c>
      <c r="B244" s="6">
        <v>243</v>
      </c>
      <c r="C244" s="34">
        <v>5</v>
      </c>
      <c r="D244" s="6" t="s">
        <v>0</v>
      </c>
      <c r="E244" s="7" t="s">
        <v>485</v>
      </c>
      <c r="F244" s="6" t="s">
        <v>882</v>
      </c>
      <c r="G244" s="6" t="s">
        <v>2748</v>
      </c>
      <c r="H244" s="6" t="s">
        <v>486</v>
      </c>
      <c r="I244" s="6" t="s">
        <v>2749</v>
      </c>
      <c r="J244" s="6" t="s">
        <v>3435</v>
      </c>
    </row>
    <row r="245" spans="1:10">
      <c r="A245" s="6" t="s">
        <v>1350</v>
      </c>
      <c r="B245" s="6">
        <v>244</v>
      </c>
      <c r="C245" s="34">
        <v>5</v>
      </c>
      <c r="D245" s="6" t="s">
        <v>0</v>
      </c>
      <c r="E245" s="7" t="s">
        <v>487</v>
      </c>
      <c r="F245" s="6" t="s">
        <v>881</v>
      </c>
      <c r="G245" s="6" t="s">
        <v>488</v>
      </c>
      <c r="H245" s="6" t="s">
        <v>488</v>
      </c>
      <c r="I245" s="6" t="s">
        <v>2750</v>
      </c>
      <c r="J245" s="6" t="s">
        <v>3288</v>
      </c>
    </row>
    <row r="246" spans="1:10">
      <c r="A246" s="6" t="s">
        <v>826</v>
      </c>
      <c r="B246" s="6">
        <v>245</v>
      </c>
      <c r="C246" s="34">
        <v>4</v>
      </c>
      <c r="D246" s="6" t="s">
        <v>0</v>
      </c>
      <c r="E246" s="7" t="s">
        <v>489</v>
      </c>
      <c r="F246" s="34" t="s">
        <v>3457</v>
      </c>
      <c r="G246" s="6" t="s">
        <v>536</v>
      </c>
      <c r="H246" s="6" t="s">
        <v>490</v>
      </c>
      <c r="I246" s="6" t="s">
        <v>2751</v>
      </c>
      <c r="J246" s="6" t="s">
        <v>3289</v>
      </c>
    </row>
    <row r="247" spans="1:10">
      <c r="A247" s="6" t="s">
        <v>1351</v>
      </c>
      <c r="B247" s="6">
        <v>246</v>
      </c>
      <c r="C247" s="34">
        <v>5</v>
      </c>
      <c r="D247" s="6" t="s">
        <v>0</v>
      </c>
      <c r="E247" s="7" t="s">
        <v>491</v>
      </c>
      <c r="F247" s="6" t="s">
        <v>884</v>
      </c>
      <c r="G247" s="6" t="s">
        <v>3470</v>
      </c>
      <c r="H247" s="6" t="s">
        <v>2752</v>
      </c>
      <c r="I247" s="6" t="s">
        <v>2753</v>
      </c>
      <c r="J247" s="6" t="s">
        <v>3436</v>
      </c>
    </row>
    <row r="248" spans="1:10">
      <c r="A248" s="6" t="s">
        <v>1352</v>
      </c>
      <c r="B248" s="6">
        <v>247</v>
      </c>
      <c r="C248" s="34">
        <v>5</v>
      </c>
      <c r="D248" s="6" t="s">
        <v>0</v>
      </c>
      <c r="E248" s="7" t="s">
        <v>493</v>
      </c>
      <c r="F248" s="6" t="s">
        <v>883</v>
      </c>
      <c r="G248" s="6" t="s">
        <v>494</v>
      </c>
      <c r="H248" s="6" t="s">
        <v>494</v>
      </c>
      <c r="I248" s="6" t="s">
        <v>2754</v>
      </c>
      <c r="J248" s="6" t="s">
        <v>3289</v>
      </c>
    </row>
    <row r="249" spans="1:10">
      <c r="A249" s="6" t="s">
        <v>827</v>
      </c>
      <c r="B249" s="6">
        <v>248</v>
      </c>
      <c r="C249" s="34">
        <v>4</v>
      </c>
      <c r="D249" s="6" t="s">
        <v>0</v>
      </c>
      <c r="E249" s="7" t="s">
        <v>495</v>
      </c>
      <c r="F249" s="34" t="s">
        <v>3457</v>
      </c>
      <c r="G249" s="6" t="s">
        <v>2755</v>
      </c>
      <c r="H249" s="6" t="s">
        <v>496</v>
      </c>
      <c r="I249" s="6" t="s">
        <v>2756</v>
      </c>
      <c r="J249" s="6" t="s">
        <v>3290</v>
      </c>
    </row>
    <row r="250" spans="1:10">
      <c r="A250" s="6" t="s">
        <v>1353</v>
      </c>
      <c r="B250" s="6">
        <v>249</v>
      </c>
      <c r="C250" s="34">
        <v>5</v>
      </c>
      <c r="D250" s="6" t="s">
        <v>0</v>
      </c>
      <c r="E250" s="7" t="s">
        <v>497</v>
      </c>
      <c r="F250" s="6" t="s">
        <v>886</v>
      </c>
      <c r="G250" s="6" t="s">
        <v>2757</v>
      </c>
      <c r="H250" s="6" t="s">
        <v>498</v>
      </c>
      <c r="I250" s="6" t="s">
        <v>2758</v>
      </c>
      <c r="J250" s="6" t="s">
        <v>3437</v>
      </c>
    </row>
    <row r="251" spans="1:10">
      <c r="A251" s="6" t="s">
        <v>1354</v>
      </c>
      <c r="B251" s="6">
        <v>250</v>
      </c>
      <c r="C251" s="34">
        <v>5</v>
      </c>
      <c r="D251" s="6" t="s">
        <v>0</v>
      </c>
      <c r="E251" s="7" t="s">
        <v>499</v>
      </c>
      <c r="F251" s="6" t="s">
        <v>885</v>
      </c>
      <c r="G251" s="6" t="s">
        <v>500</v>
      </c>
      <c r="H251" s="6" t="s">
        <v>500</v>
      </c>
      <c r="I251" s="6" t="s">
        <v>2759</v>
      </c>
      <c r="J251" s="6" t="s">
        <v>3291</v>
      </c>
    </row>
    <row r="252" spans="1:10">
      <c r="A252" s="6" t="s">
        <v>1355</v>
      </c>
      <c r="B252" s="6">
        <v>251</v>
      </c>
      <c r="C252" s="34">
        <v>4</v>
      </c>
      <c r="D252" s="6" t="s">
        <v>16</v>
      </c>
      <c r="E252" s="7" t="s">
        <v>501</v>
      </c>
      <c r="F252" s="6" t="s">
        <v>989</v>
      </c>
      <c r="G252" s="6" t="s">
        <v>1755</v>
      </c>
      <c r="H252" s="6" t="s">
        <v>502</v>
      </c>
      <c r="I252" s="6" t="s">
        <v>2760</v>
      </c>
      <c r="J252" s="6" t="s">
        <v>3292</v>
      </c>
    </row>
    <row r="253" spans="1:10">
      <c r="A253" s="6" t="s">
        <v>828</v>
      </c>
      <c r="B253" s="6">
        <v>252</v>
      </c>
      <c r="C253" s="34">
        <v>4</v>
      </c>
      <c r="D253" s="6" t="s">
        <v>16</v>
      </c>
      <c r="E253" s="7" t="s">
        <v>503</v>
      </c>
      <c r="F253" s="34" t="s">
        <v>3457</v>
      </c>
      <c r="G253" s="6" t="s">
        <v>2424</v>
      </c>
      <c r="H253" s="6" t="s">
        <v>504</v>
      </c>
      <c r="I253" s="6" t="s">
        <v>2761</v>
      </c>
      <c r="J253" s="6" t="s">
        <v>3293</v>
      </c>
    </row>
    <row r="254" spans="1:10">
      <c r="A254" s="6" t="s">
        <v>1356</v>
      </c>
      <c r="B254" s="6">
        <v>253</v>
      </c>
      <c r="C254" s="34">
        <v>5</v>
      </c>
      <c r="D254" s="6" t="s">
        <v>16</v>
      </c>
      <c r="E254" s="7" t="s">
        <v>505</v>
      </c>
      <c r="F254" s="6" t="s">
        <v>985</v>
      </c>
      <c r="G254" s="6" t="s">
        <v>1757</v>
      </c>
      <c r="H254" s="6" t="s">
        <v>506</v>
      </c>
      <c r="I254" s="6" t="s">
        <v>2762</v>
      </c>
      <c r="J254" s="6" t="s">
        <v>3294</v>
      </c>
    </row>
    <row r="255" spans="1:10">
      <c r="A255" s="6" t="s">
        <v>1357</v>
      </c>
      <c r="B255" s="6">
        <v>254</v>
      </c>
      <c r="C255" s="34">
        <v>5</v>
      </c>
      <c r="D255" s="6" t="s">
        <v>16</v>
      </c>
      <c r="E255" s="7" t="s">
        <v>507</v>
      </c>
      <c r="F255" s="6" t="s">
        <v>986</v>
      </c>
      <c r="G255" s="6" t="s">
        <v>1758</v>
      </c>
      <c r="H255" s="6" t="s">
        <v>508</v>
      </c>
      <c r="I255" s="6" t="s">
        <v>2763</v>
      </c>
      <c r="J255" s="6" t="s">
        <v>3295</v>
      </c>
    </row>
    <row r="256" spans="1:10">
      <c r="A256" s="6" t="s">
        <v>1358</v>
      </c>
      <c r="B256" s="6">
        <v>255</v>
      </c>
      <c r="C256" s="34">
        <v>5</v>
      </c>
      <c r="D256" s="6" t="s">
        <v>16</v>
      </c>
      <c r="E256" s="7" t="s">
        <v>509</v>
      </c>
      <c r="F256" s="6" t="s">
        <v>1043</v>
      </c>
      <c r="G256" s="6" t="s">
        <v>82</v>
      </c>
      <c r="H256" s="6" t="s">
        <v>510</v>
      </c>
      <c r="I256" s="6" t="s">
        <v>2764</v>
      </c>
      <c r="J256" s="6" t="s">
        <v>3296</v>
      </c>
    </row>
    <row r="257" spans="1:10">
      <c r="A257" s="6" t="s">
        <v>1359</v>
      </c>
      <c r="B257" s="6">
        <v>256</v>
      </c>
      <c r="C257" s="34">
        <v>5</v>
      </c>
      <c r="D257" s="6" t="s">
        <v>16</v>
      </c>
      <c r="E257" s="7" t="s">
        <v>511</v>
      </c>
      <c r="F257" s="6" t="s">
        <v>991</v>
      </c>
      <c r="G257" s="6" t="s">
        <v>2434</v>
      </c>
      <c r="H257" s="6" t="s">
        <v>512</v>
      </c>
      <c r="I257" s="6" t="s">
        <v>2765</v>
      </c>
      <c r="J257" s="6" t="s">
        <v>3120</v>
      </c>
    </row>
    <row r="258" spans="1:10">
      <c r="A258" s="6" t="s">
        <v>1360</v>
      </c>
      <c r="B258" s="6">
        <v>257</v>
      </c>
      <c r="C258" s="34">
        <v>5</v>
      </c>
      <c r="D258" s="6" t="s">
        <v>16</v>
      </c>
      <c r="E258" s="7" t="s">
        <v>513</v>
      </c>
      <c r="F258" s="6" t="s">
        <v>1044</v>
      </c>
      <c r="G258" s="6" t="s">
        <v>86</v>
      </c>
      <c r="H258" s="6" t="s">
        <v>514</v>
      </c>
      <c r="I258" s="6" t="s">
        <v>2766</v>
      </c>
      <c r="J258" s="6" t="s">
        <v>3297</v>
      </c>
    </row>
    <row r="259" spans="1:10">
      <c r="A259" s="6" t="s">
        <v>1361</v>
      </c>
      <c r="B259" s="6">
        <v>258</v>
      </c>
      <c r="C259" s="34">
        <v>5</v>
      </c>
      <c r="D259" s="6" t="s">
        <v>16</v>
      </c>
      <c r="E259" s="7" t="s">
        <v>515</v>
      </c>
      <c r="F259" s="6" t="s">
        <v>987</v>
      </c>
      <c r="G259" s="6" t="s">
        <v>516</v>
      </c>
      <c r="H259" s="6" t="s">
        <v>516</v>
      </c>
      <c r="I259" s="6" t="s">
        <v>2767</v>
      </c>
      <c r="J259" s="6" t="s">
        <v>3298</v>
      </c>
    </row>
    <row r="260" spans="1:10">
      <c r="A260" s="6" t="s">
        <v>1362</v>
      </c>
      <c r="B260" s="6">
        <v>259</v>
      </c>
      <c r="C260" s="34">
        <v>5</v>
      </c>
      <c r="D260" s="6" t="s">
        <v>16</v>
      </c>
      <c r="E260" s="7" t="s">
        <v>517</v>
      </c>
      <c r="F260" s="6" t="s">
        <v>990</v>
      </c>
      <c r="G260" s="6" t="s">
        <v>2438</v>
      </c>
      <c r="H260" s="6" t="s">
        <v>518</v>
      </c>
      <c r="I260" s="6" t="s">
        <v>2768</v>
      </c>
      <c r="J260" s="6" t="s">
        <v>3299</v>
      </c>
    </row>
    <row r="261" spans="1:10">
      <c r="A261" s="6" t="s">
        <v>1363</v>
      </c>
      <c r="B261" s="6">
        <v>260</v>
      </c>
      <c r="C261" s="34">
        <v>5</v>
      </c>
      <c r="D261" s="6" t="s">
        <v>16</v>
      </c>
      <c r="E261" s="7" t="s">
        <v>519</v>
      </c>
      <c r="F261" s="6" t="s">
        <v>988</v>
      </c>
      <c r="G261" s="6" t="s">
        <v>520</v>
      </c>
      <c r="H261" s="6" t="s">
        <v>520</v>
      </c>
      <c r="I261" s="6" t="s">
        <v>2769</v>
      </c>
      <c r="J261" s="6" t="s">
        <v>3300</v>
      </c>
    </row>
    <row r="262" spans="1:10">
      <c r="A262" s="6" t="s">
        <v>1364</v>
      </c>
      <c r="B262" s="6">
        <v>261</v>
      </c>
      <c r="C262" s="34">
        <v>5</v>
      </c>
      <c r="D262" s="6" t="s">
        <v>16</v>
      </c>
      <c r="E262" s="7" t="s">
        <v>521</v>
      </c>
      <c r="F262" s="6" t="s">
        <v>992</v>
      </c>
      <c r="G262" s="6" t="s">
        <v>2440</v>
      </c>
      <c r="H262" s="6" t="s">
        <v>522</v>
      </c>
      <c r="I262" s="6" t="s">
        <v>2770</v>
      </c>
      <c r="J262" s="6" t="s">
        <v>3301</v>
      </c>
    </row>
    <row r="263" spans="1:10">
      <c r="A263" s="6" t="s">
        <v>1365</v>
      </c>
      <c r="B263" s="6">
        <v>262</v>
      </c>
      <c r="C263" s="34">
        <v>5</v>
      </c>
      <c r="D263" s="6" t="s">
        <v>16</v>
      </c>
      <c r="E263" s="7" t="s">
        <v>523</v>
      </c>
      <c r="F263" s="6" t="s">
        <v>993</v>
      </c>
      <c r="G263" s="6" t="s">
        <v>2771</v>
      </c>
      <c r="H263" s="6" t="s">
        <v>2772</v>
      </c>
      <c r="I263" s="6" t="s">
        <v>2773</v>
      </c>
      <c r="J263" s="6" t="s">
        <v>3302</v>
      </c>
    </row>
    <row r="264" spans="1:10">
      <c r="A264" s="6" t="s">
        <v>3518</v>
      </c>
      <c r="B264" s="6">
        <v>263</v>
      </c>
      <c r="C264" s="34">
        <v>4</v>
      </c>
      <c r="D264" s="6" t="s">
        <v>0</v>
      </c>
      <c r="E264" s="7" t="s">
        <v>525</v>
      </c>
      <c r="F264" s="34" t="s">
        <v>3641</v>
      </c>
      <c r="G264" s="6" t="s">
        <v>526</v>
      </c>
      <c r="H264" s="6" t="s">
        <v>526</v>
      </c>
      <c r="I264" s="6" t="s">
        <v>2774</v>
      </c>
      <c r="J264" s="6" t="s">
        <v>3303</v>
      </c>
    </row>
    <row r="265" spans="1:10">
      <c r="A265" s="6" t="s">
        <v>1366</v>
      </c>
      <c r="B265" s="6">
        <v>264</v>
      </c>
      <c r="C265" s="34">
        <v>5</v>
      </c>
      <c r="D265" s="6" t="s">
        <v>0</v>
      </c>
      <c r="E265" s="7" t="s">
        <v>527</v>
      </c>
      <c r="F265" s="6" t="s">
        <v>926</v>
      </c>
      <c r="G265" s="6" t="s">
        <v>1767</v>
      </c>
      <c r="H265" s="6" t="s">
        <v>106</v>
      </c>
      <c r="I265" s="6" t="s">
        <v>2775</v>
      </c>
      <c r="J265" s="6" t="s">
        <v>3134</v>
      </c>
    </row>
    <row r="266" spans="1:10">
      <c r="A266" s="6" t="s">
        <v>1367</v>
      </c>
      <c r="B266" s="6">
        <v>265</v>
      </c>
      <c r="C266" s="34">
        <v>5</v>
      </c>
      <c r="D266" s="6" t="s">
        <v>0</v>
      </c>
      <c r="E266" s="7" t="s">
        <v>528</v>
      </c>
      <c r="F266" s="6" t="s">
        <v>932</v>
      </c>
      <c r="G266" s="6" t="s">
        <v>1768</v>
      </c>
      <c r="H266" s="6" t="s">
        <v>529</v>
      </c>
      <c r="I266" s="6" t="s">
        <v>2776</v>
      </c>
      <c r="J266" s="6" t="s">
        <v>3438</v>
      </c>
    </row>
    <row r="267" spans="1:10">
      <c r="A267" s="6" t="s">
        <v>1368</v>
      </c>
      <c r="B267" s="6">
        <v>266</v>
      </c>
      <c r="C267" s="34">
        <v>5</v>
      </c>
      <c r="D267" s="6" t="s">
        <v>0</v>
      </c>
      <c r="E267" s="7" t="s">
        <v>530</v>
      </c>
      <c r="F267" s="6" t="s">
        <v>927</v>
      </c>
      <c r="G267" s="6" t="s">
        <v>1769</v>
      </c>
      <c r="H267" s="6" t="s">
        <v>110</v>
      </c>
      <c r="I267" s="6" t="s">
        <v>2777</v>
      </c>
      <c r="J267" s="6" t="s">
        <v>3135</v>
      </c>
    </row>
    <row r="268" spans="1:10">
      <c r="A268" s="6" t="s">
        <v>1369</v>
      </c>
      <c r="B268" s="6">
        <v>267</v>
      </c>
      <c r="C268" s="34">
        <v>5</v>
      </c>
      <c r="D268" s="6" t="s">
        <v>0</v>
      </c>
      <c r="E268" s="7" t="s">
        <v>531</v>
      </c>
      <c r="F268" s="6" t="s">
        <v>928</v>
      </c>
      <c r="G268" s="6" t="s">
        <v>1770</v>
      </c>
      <c r="H268" s="6" t="s">
        <v>112</v>
      </c>
      <c r="I268" s="6" t="s">
        <v>3079</v>
      </c>
      <c r="J268" s="6" t="s">
        <v>3136</v>
      </c>
    </row>
    <row r="269" spans="1:10">
      <c r="A269" s="6" t="s">
        <v>1370</v>
      </c>
      <c r="B269" s="6">
        <v>268</v>
      </c>
      <c r="C269" s="34">
        <v>5</v>
      </c>
      <c r="D269" s="6" t="s">
        <v>0</v>
      </c>
      <c r="E269" s="7" t="s">
        <v>532</v>
      </c>
      <c r="F269" s="6" t="s">
        <v>929</v>
      </c>
      <c r="G269" s="6" t="s">
        <v>1771</v>
      </c>
      <c r="H269" s="6" t="s">
        <v>114</v>
      </c>
      <c r="I269" s="6" t="s">
        <v>2778</v>
      </c>
      <c r="J269" s="6" t="s">
        <v>3137</v>
      </c>
    </row>
    <row r="270" spans="1:10">
      <c r="A270" s="6" t="s">
        <v>1371</v>
      </c>
      <c r="B270" s="6">
        <v>269</v>
      </c>
      <c r="C270" s="34">
        <v>5</v>
      </c>
      <c r="D270" s="6" t="s">
        <v>0</v>
      </c>
      <c r="E270" s="7" t="s">
        <v>533</v>
      </c>
      <c r="F270" s="6" t="s">
        <v>930</v>
      </c>
      <c r="G270" s="6" t="s">
        <v>2779</v>
      </c>
      <c r="H270" s="6" t="s">
        <v>534</v>
      </c>
      <c r="I270" s="6" t="s">
        <v>2780</v>
      </c>
      <c r="J270" s="6" t="s">
        <v>3439</v>
      </c>
    </row>
    <row r="271" spans="1:10">
      <c r="A271" s="6" t="s">
        <v>830</v>
      </c>
      <c r="B271" s="6">
        <v>270</v>
      </c>
      <c r="C271" s="34">
        <v>5</v>
      </c>
      <c r="D271" s="6" t="s">
        <v>0</v>
      </c>
      <c r="E271" s="7" t="s">
        <v>535</v>
      </c>
      <c r="F271" s="34" t="s">
        <v>3457</v>
      </c>
      <c r="G271" s="6" t="s">
        <v>1773</v>
      </c>
      <c r="H271" s="6" t="s">
        <v>536</v>
      </c>
      <c r="I271" s="6" t="s">
        <v>2781</v>
      </c>
      <c r="J271" s="6" t="s">
        <v>3440</v>
      </c>
    </row>
    <row r="272" spans="1:10">
      <c r="A272" s="6" t="s">
        <v>1372</v>
      </c>
      <c r="B272" s="6">
        <v>271</v>
      </c>
      <c r="C272" s="34">
        <v>6</v>
      </c>
      <c r="D272" s="6" t="s">
        <v>0</v>
      </c>
      <c r="E272" s="7" t="s">
        <v>537</v>
      </c>
      <c r="F272" s="6" t="s">
        <v>884</v>
      </c>
      <c r="G272" s="6" t="s">
        <v>2782</v>
      </c>
      <c r="H272" s="6" t="s">
        <v>2783</v>
      </c>
      <c r="I272" s="6" t="s">
        <v>2784</v>
      </c>
      <c r="J272" s="6" t="s">
        <v>3441</v>
      </c>
    </row>
    <row r="273" spans="1:10">
      <c r="A273" s="6" t="s">
        <v>1373</v>
      </c>
      <c r="B273" s="6">
        <v>272</v>
      </c>
      <c r="C273" s="34">
        <v>6</v>
      </c>
      <c r="D273" s="6" t="s">
        <v>0</v>
      </c>
      <c r="E273" s="7" t="s">
        <v>539</v>
      </c>
      <c r="F273" s="6" t="s">
        <v>883</v>
      </c>
      <c r="G273" s="6" t="s">
        <v>540</v>
      </c>
      <c r="H273" s="6" t="s">
        <v>540</v>
      </c>
      <c r="I273" s="6" t="s">
        <v>2785</v>
      </c>
      <c r="J273" s="6" t="s">
        <v>3304</v>
      </c>
    </row>
    <row r="274" spans="1:10">
      <c r="A274" s="6" t="s">
        <v>831</v>
      </c>
      <c r="B274" s="6">
        <v>273</v>
      </c>
      <c r="C274" s="34">
        <v>5</v>
      </c>
      <c r="D274" s="6" t="s">
        <v>0</v>
      </c>
      <c r="E274" s="7" t="s">
        <v>541</v>
      </c>
      <c r="F274" s="34" t="s">
        <v>3457</v>
      </c>
      <c r="G274" s="6" t="s">
        <v>1777</v>
      </c>
      <c r="H274" s="6" t="s">
        <v>542</v>
      </c>
      <c r="I274" s="6" t="s">
        <v>2786</v>
      </c>
      <c r="J274" s="6" t="s">
        <v>3305</v>
      </c>
    </row>
    <row r="275" spans="1:10">
      <c r="A275" s="6" t="s">
        <v>1374</v>
      </c>
      <c r="B275" s="6">
        <v>274</v>
      </c>
      <c r="C275" s="34">
        <v>6</v>
      </c>
      <c r="D275" s="6" t="s">
        <v>0</v>
      </c>
      <c r="E275" s="7" t="s">
        <v>543</v>
      </c>
      <c r="F275" s="6" t="s">
        <v>886</v>
      </c>
      <c r="G275" s="6" t="s">
        <v>2787</v>
      </c>
      <c r="H275" s="6" t="s">
        <v>544</v>
      </c>
      <c r="I275" s="6" t="s">
        <v>2788</v>
      </c>
      <c r="J275" s="6" t="s">
        <v>3442</v>
      </c>
    </row>
    <row r="276" spans="1:10">
      <c r="A276" s="6" t="s">
        <v>1375</v>
      </c>
      <c r="B276" s="6">
        <v>275</v>
      </c>
      <c r="C276" s="34">
        <v>6</v>
      </c>
      <c r="D276" s="6" t="s">
        <v>0</v>
      </c>
      <c r="E276" s="7" t="s">
        <v>545</v>
      </c>
      <c r="F276" s="6" t="s">
        <v>885</v>
      </c>
      <c r="G276" s="6" t="s">
        <v>546</v>
      </c>
      <c r="H276" s="6" t="s">
        <v>546</v>
      </c>
      <c r="I276" s="6" t="s">
        <v>2789</v>
      </c>
      <c r="J276" s="6" t="s">
        <v>3306</v>
      </c>
    </row>
    <row r="277" spans="1:10">
      <c r="A277" s="6" t="s">
        <v>832</v>
      </c>
      <c r="B277" s="6">
        <v>276</v>
      </c>
      <c r="C277" s="34">
        <v>5</v>
      </c>
      <c r="D277" s="6" t="s">
        <v>0</v>
      </c>
      <c r="E277" s="7" t="s">
        <v>547</v>
      </c>
      <c r="F277" s="34" t="s">
        <v>3457</v>
      </c>
      <c r="G277" s="6" t="s">
        <v>1780</v>
      </c>
      <c r="H277" s="6" t="s">
        <v>548</v>
      </c>
      <c r="I277" s="6" t="s">
        <v>2790</v>
      </c>
      <c r="J277" s="6" t="s">
        <v>3307</v>
      </c>
    </row>
    <row r="278" spans="1:10">
      <c r="A278" s="6" t="s">
        <v>1376</v>
      </c>
      <c r="B278" s="6">
        <v>277</v>
      </c>
      <c r="C278" s="34">
        <v>6</v>
      </c>
      <c r="D278" s="6" t="s">
        <v>0</v>
      </c>
      <c r="E278" s="7" t="s">
        <v>549</v>
      </c>
      <c r="F278" s="6" t="s">
        <v>882</v>
      </c>
      <c r="G278" s="6" t="s">
        <v>2791</v>
      </c>
      <c r="H278" s="6" t="s">
        <v>550</v>
      </c>
      <c r="I278" s="6" t="s">
        <v>2792</v>
      </c>
      <c r="J278" s="6" t="s">
        <v>3443</v>
      </c>
    </row>
    <row r="279" spans="1:10">
      <c r="A279" s="6" t="s">
        <v>1377</v>
      </c>
      <c r="B279" s="6">
        <v>278</v>
      </c>
      <c r="C279" s="34">
        <v>6</v>
      </c>
      <c r="D279" s="6" t="s">
        <v>0</v>
      </c>
      <c r="E279" s="7" t="s">
        <v>551</v>
      </c>
      <c r="F279" s="6" t="s">
        <v>881</v>
      </c>
      <c r="G279" s="6" t="s">
        <v>552</v>
      </c>
      <c r="H279" s="6" t="s">
        <v>552</v>
      </c>
      <c r="I279" s="6" t="s">
        <v>2793</v>
      </c>
      <c r="J279" s="6" t="s">
        <v>3308</v>
      </c>
    </row>
    <row r="280" spans="1:10">
      <c r="A280" s="6" t="s">
        <v>1378</v>
      </c>
      <c r="B280" s="6">
        <v>279</v>
      </c>
      <c r="C280" s="34">
        <v>5</v>
      </c>
      <c r="D280" s="6" t="s">
        <v>0</v>
      </c>
      <c r="E280" s="7" t="s">
        <v>553</v>
      </c>
      <c r="F280" s="6" t="s">
        <v>931</v>
      </c>
      <c r="G280" s="6" t="s">
        <v>554</v>
      </c>
      <c r="H280" s="6" t="s">
        <v>554</v>
      </c>
      <c r="I280" s="6" t="s">
        <v>2794</v>
      </c>
      <c r="J280" s="6" t="s">
        <v>3444</v>
      </c>
    </row>
    <row r="281" spans="1:10">
      <c r="A281" s="6" t="s">
        <v>1379</v>
      </c>
      <c r="B281" s="6">
        <v>280</v>
      </c>
      <c r="C281" s="34">
        <v>5</v>
      </c>
      <c r="D281" s="6" t="s">
        <v>16</v>
      </c>
      <c r="E281" s="7" t="s">
        <v>555</v>
      </c>
      <c r="F281" s="6" t="s">
        <v>993</v>
      </c>
      <c r="G281" s="6" t="s">
        <v>2795</v>
      </c>
      <c r="H281" s="6" t="s">
        <v>3471</v>
      </c>
      <c r="I281" s="6" t="s">
        <v>2796</v>
      </c>
      <c r="J281" s="6" t="s">
        <v>3309</v>
      </c>
    </row>
    <row r="282" spans="1:10">
      <c r="A282" s="6" t="s">
        <v>1380</v>
      </c>
      <c r="B282" s="6">
        <v>281</v>
      </c>
      <c r="C282" s="34">
        <v>4</v>
      </c>
      <c r="D282" s="6" t="s">
        <v>0</v>
      </c>
      <c r="E282" s="7" t="s">
        <v>557</v>
      </c>
      <c r="F282" s="6" t="s">
        <v>852</v>
      </c>
      <c r="G282" s="6" t="s">
        <v>1782</v>
      </c>
      <c r="H282" s="6" t="s">
        <v>558</v>
      </c>
      <c r="I282" s="6" t="s">
        <v>2797</v>
      </c>
      <c r="J282" s="6" t="s">
        <v>3310</v>
      </c>
    </row>
    <row r="283" spans="1:10">
      <c r="A283" s="6" t="s">
        <v>815</v>
      </c>
      <c r="B283" s="6">
        <v>282</v>
      </c>
      <c r="C283" s="34">
        <v>3</v>
      </c>
      <c r="D283" s="6" t="s">
        <v>16</v>
      </c>
      <c r="E283" s="7" t="s">
        <v>231</v>
      </c>
      <c r="F283" s="34" t="s">
        <v>3457</v>
      </c>
      <c r="G283" s="6" t="s">
        <v>1619</v>
      </c>
      <c r="H283" s="6" t="s">
        <v>232</v>
      </c>
      <c r="I283" s="6" t="s">
        <v>2533</v>
      </c>
      <c r="J283" s="6" t="s">
        <v>3179</v>
      </c>
    </row>
    <row r="284" spans="1:10">
      <c r="A284" s="6" t="s">
        <v>1232</v>
      </c>
      <c r="B284" s="6">
        <v>283</v>
      </c>
      <c r="C284" s="34">
        <v>4</v>
      </c>
      <c r="D284" s="6" t="s">
        <v>16</v>
      </c>
      <c r="E284" s="7" t="s">
        <v>233</v>
      </c>
      <c r="F284" s="6" t="s">
        <v>1027</v>
      </c>
      <c r="G284" s="6" t="s">
        <v>1620</v>
      </c>
      <c r="H284" s="6" t="s">
        <v>234</v>
      </c>
      <c r="I284" s="6" t="s">
        <v>2534</v>
      </c>
      <c r="J284" s="6" t="s">
        <v>3180</v>
      </c>
    </row>
    <row r="285" spans="1:10">
      <c r="A285" s="6" t="s">
        <v>1233</v>
      </c>
      <c r="B285" s="6">
        <v>284</v>
      </c>
      <c r="C285" s="34">
        <v>4</v>
      </c>
      <c r="D285" s="6" t="s">
        <v>16</v>
      </c>
      <c r="E285" s="7" t="s">
        <v>235</v>
      </c>
      <c r="F285" s="6" t="s">
        <v>1028</v>
      </c>
      <c r="G285" s="6" t="s">
        <v>1621</v>
      </c>
      <c r="H285" s="6" t="s">
        <v>236</v>
      </c>
      <c r="I285" s="6" t="s">
        <v>2535</v>
      </c>
      <c r="J285" s="6" t="s">
        <v>3181</v>
      </c>
    </row>
    <row r="286" spans="1:10">
      <c r="A286" s="6" t="s">
        <v>1234</v>
      </c>
      <c r="B286" s="6">
        <v>285</v>
      </c>
      <c r="C286" s="34">
        <v>4</v>
      </c>
      <c r="D286" s="6" t="s">
        <v>16</v>
      </c>
      <c r="E286" s="7" t="s">
        <v>237</v>
      </c>
      <c r="F286" s="6" t="s">
        <v>1029</v>
      </c>
      <c r="G286" s="6" t="s">
        <v>1622</v>
      </c>
      <c r="H286" s="6" t="s">
        <v>238</v>
      </c>
      <c r="I286" s="6" t="s">
        <v>2536</v>
      </c>
      <c r="J286" s="6" t="s">
        <v>3182</v>
      </c>
    </row>
    <row r="287" spans="1:10">
      <c r="A287" s="6" t="s">
        <v>1136</v>
      </c>
      <c r="B287" s="6">
        <v>286</v>
      </c>
      <c r="C287" s="34">
        <v>4</v>
      </c>
      <c r="D287" s="6" t="s">
        <v>16</v>
      </c>
      <c r="E287" s="7" t="s">
        <v>2537</v>
      </c>
      <c r="F287" s="6" t="s">
        <v>1030</v>
      </c>
      <c r="G287" s="6" t="s">
        <v>2538</v>
      </c>
      <c r="H287" s="6" t="s">
        <v>250</v>
      </c>
      <c r="I287" s="6" t="s">
        <v>2539</v>
      </c>
      <c r="J287" s="6" t="s">
        <v>3070</v>
      </c>
    </row>
    <row r="288" spans="1:10">
      <c r="A288" s="6" t="s">
        <v>1235</v>
      </c>
      <c r="B288" s="6">
        <v>287</v>
      </c>
      <c r="C288" s="34">
        <v>4</v>
      </c>
      <c r="D288" s="6" t="s">
        <v>16</v>
      </c>
      <c r="E288" s="7" t="s">
        <v>241</v>
      </c>
      <c r="F288" s="6" t="s">
        <v>1031</v>
      </c>
      <c r="G288" s="6" t="s">
        <v>2540</v>
      </c>
      <c r="H288" s="6" t="s">
        <v>242</v>
      </c>
      <c r="I288" s="6" t="s">
        <v>2541</v>
      </c>
      <c r="J288" s="6" t="s">
        <v>3183</v>
      </c>
    </row>
    <row r="289" spans="1:10">
      <c r="A289" s="6" t="s">
        <v>1236</v>
      </c>
      <c r="B289" s="6">
        <v>288</v>
      </c>
      <c r="C289" s="34">
        <v>4</v>
      </c>
      <c r="D289" s="6" t="s">
        <v>16</v>
      </c>
      <c r="E289" s="7" t="s">
        <v>243</v>
      </c>
      <c r="F289" s="6" t="s">
        <v>1032</v>
      </c>
      <c r="G289" s="6" t="s">
        <v>2542</v>
      </c>
      <c r="H289" s="6" t="s">
        <v>244</v>
      </c>
      <c r="I289" s="6" t="s">
        <v>2543</v>
      </c>
      <c r="J289" s="6" t="s">
        <v>3071</v>
      </c>
    </row>
    <row r="290" spans="1:10">
      <c r="A290" s="6" t="s">
        <v>1237</v>
      </c>
      <c r="B290" s="6">
        <v>289</v>
      </c>
      <c r="C290" s="34">
        <v>4</v>
      </c>
      <c r="D290" s="6" t="s">
        <v>16</v>
      </c>
      <c r="E290" s="7" t="s">
        <v>245</v>
      </c>
      <c r="F290" s="6" t="s">
        <v>1008</v>
      </c>
      <c r="G290" s="6" t="s">
        <v>1626</v>
      </c>
      <c r="H290" s="6" t="s">
        <v>246</v>
      </c>
      <c r="I290" s="6" t="s">
        <v>2544</v>
      </c>
      <c r="J290" s="6" t="s">
        <v>3184</v>
      </c>
    </row>
    <row r="291" spans="1:10">
      <c r="A291" s="6" t="s">
        <v>1238</v>
      </c>
      <c r="B291" s="6">
        <v>290</v>
      </c>
      <c r="C291" s="34">
        <v>4</v>
      </c>
      <c r="D291" s="6" t="s">
        <v>16</v>
      </c>
      <c r="E291" s="7" t="s">
        <v>247</v>
      </c>
      <c r="F291" s="6" t="s">
        <v>1062</v>
      </c>
      <c r="G291" s="6" t="s">
        <v>1627</v>
      </c>
      <c r="H291" s="6" t="s">
        <v>248</v>
      </c>
      <c r="I291" s="6" t="s">
        <v>2545</v>
      </c>
      <c r="J291" s="6" t="s">
        <v>3185</v>
      </c>
    </row>
    <row r="292" spans="1:10">
      <c r="A292" s="6" t="s">
        <v>816</v>
      </c>
      <c r="B292" s="6">
        <v>291</v>
      </c>
      <c r="C292" s="34">
        <v>4</v>
      </c>
      <c r="D292" s="6" t="s">
        <v>16</v>
      </c>
      <c r="E292" s="7" t="s">
        <v>2546</v>
      </c>
      <c r="F292" s="34" t="s">
        <v>3457</v>
      </c>
      <c r="G292" s="6" t="s">
        <v>1628</v>
      </c>
      <c r="H292" s="6" t="s">
        <v>240</v>
      </c>
      <c r="I292" s="6" t="s">
        <v>2547</v>
      </c>
      <c r="J292" s="6" t="s">
        <v>3186</v>
      </c>
    </row>
    <row r="293" spans="1:10">
      <c r="A293" s="6" t="s">
        <v>1239</v>
      </c>
      <c r="B293" s="6">
        <v>292</v>
      </c>
      <c r="C293" s="34">
        <v>5</v>
      </c>
      <c r="D293" s="6" t="s">
        <v>16</v>
      </c>
      <c r="E293" s="7" t="s">
        <v>251</v>
      </c>
      <c r="F293" s="6" t="s">
        <v>1033</v>
      </c>
      <c r="G293" s="6" t="s">
        <v>2548</v>
      </c>
      <c r="H293" s="6" t="s">
        <v>252</v>
      </c>
      <c r="I293" s="6" t="s">
        <v>2549</v>
      </c>
      <c r="J293" s="6" t="s">
        <v>3187</v>
      </c>
    </row>
    <row r="294" spans="1:10">
      <c r="A294" s="6" t="s">
        <v>1240</v>
      </c>
      <c r="B294" s="6">
        <v>293</v>
      </c>
      <c r="C294" s="34">
        <v>5</v>
      </c>
      <c r="D294" s="6" t="s">
        <v>16</v>
      </c>
      <c r="E294" s="7" t="s">
        <v>253</v>
      </c>
      <c r="F294" s="6" t="s">
        <v>1034</v>
      </c>
      <c r="G294" s="6" t="s">
        <v>1630</v>
      </c>
      <c r="H294" s="6" t="s">
        <v>254</v>
      </c>
      <c r="I294" s="6" t="s">
        <v>2550</v>
      </c>
      <c r="J294" s="6" t="s">
        <v>3188</v>
      </c>
    </row>
    <row r="295" spans="1:10">
      <c r="A295" s="6" t="s">
        <v>1241</v>
      </c>
      <c r="B295" s="6">
        <v>294</v>
      </c>
      <c r="C295" s="34">
        <v>5</v>
      </c>
      <c r="D295" s="6" t="s">
        <v>16</v>
      </c>
      <c r="E295" s="7" t="s">
        <v>255</v>
      </c>
      <c r="F295" s="6" t="s">
        <v>1035</v>
      </c>
      <c r="G295" s="6" t="s">
        <v>2551</v>
      </c>
      <c r="H295" s="6" t="s">
        <v>256</v>
      </c>
      <c r="I295" s="6" t="s">
        <v>2552</v>
      </c>
      <c r="J295" s="6" t="s">
        <v>3072</v>
      </c>
    </row>
    <row r="296" spans="1:10">
      <c r="A296" s="6" t="s">
        <v>1242</v>
      </c>
      <c r="B296" s="6">
        <v>295</v>
      </c>
      <c r="C296" s="34">
        <v>5</v>
      </c>
      <c r="D296" s="6" t="s">
        <v>16</v>
      </c>
      <c r="E296" s="7" t="s">
        <v>257</v>
      </c>
      <c r="F296" s="6" t="s">
        <v>1036</v>
      </c>
      <c r="G296" s="6" t="s">
        <v>2553</v>
      </c>
      <c r="H296" s="6" t="s">
        <v>258</v>
      </c>
      <c r="I296" s="6" t="s">
        <v>2554</v>
      </c>
      <c r="J296" s="6" t="s">
        <v>3073</v>
      </c>
    </row>
    <row r="297" spans="1:10">
      <c r="A297" s="6" t="s">
        <v>1243</v>
      </c>
      <c r="B297" s="6">
        <v>296</v>
      </c>
      <c r="C297" s="34">
        <v>5</v>
      </c>
      <c r="D297" s="6" t="s">
        <v>16</v>
      </c>
      <c r="E297" s="7" t="s">
        <v>259</v>
      </c>
      <c r="F297" s="6" t="s">
        <v>1037</v>
      </c>
      <c r="G297" s="6" t="s">
        <v>1633</v>
      </c>
      <c r="H297" s="6" t="s">
        <v>260</v>
      </c>
      <c r="I297" s="6" t="s">
        <v>2555</v>
      </c>
      <c r="J297" s="6" t="s">
        <v>3189</v>
      </c>
    </row>
    <row r="298" spans="1:10">
      <c r="A298" s="6" t="s">
        <v>817</v>
      </c>
      <c r="B298" s="6">
        <v>297</v>
      </c>
      <c r="C298" s="34">
        <v>2</v>
      </c>
      <c r="D298" s="6" t="s">
        <v>0</v>
      </c>
      <c r="E298" s="7" t="s">
        <v>261</v>
      </c>
      <c r="F298" s="34" t="s">
        <v>3457</v>
      </c>
      <c r="G298" s="6" t="s">
        <v>2556</v>
      </c>
      <c r="H298" s="6" t="s">
        <v>262</v>
      </c>
      <c r="I298" s="6" t="s">
        <v>2557</v>
      </c>
      <c r="J298" s="6" t="s">
        <v>3190</v>
      </c>
    </row>
    <row r="299" spans="1:10">
      <c r="A299" s="6" t="s">
        <v>1244</v>
      </c>
      <c r="B299" s="6">
        <v>298</v>
      </c>
      <c r="C299" s="34">
        <v>3</v>
      </c>
      <c r="D299" s="6" t="s">
        <v>0</v>
      </c>
      <c r="E299" s="7" t="s">
        <v>263</v>
      </c>
      <c r="F299" s="6" t="s">
        <v>901</v>
      </c>
      <c r="G299" s="6" t="s">
        <v>2558</v>
      </c>
      <c r="H299" s="6" t="s">
        <v>264</v>
      </c>
      <c r="I299" s="6" t="s">
        <v>2559</v>
      </c>
      <c r="J299" s="6" t="s">
        <v>3191</v>
      </c>
    </row>
    <row r="300" spans="1:10">
      <c r="A300" s="6" t="s">
        <v>1245</v>
      </c>
      <c r="B300" s="6">
        <v>299</v>
      </c>
      <c r="C300" s="34">
        <v>3</v>
      </c>
      <c r="D300" s="6" t="s">
        <v>0</v>
      </c>
      <c r="E300" s="7" t="s">
        <v>265</v>
      </c>
      <c r="F300" s="6" t="s">
        <v>870</v>
      </c>
      <c r="G300" s="6" t="s">
        <v>2560</v>
      </c>
      <c r="H300" s="6" t="s">
        <v>266</v>
      </c>
      <c r="I300" s="6" t="s">
        <v>2561</v>
      </c>
      <c r="J300" s="6" t="s">
        <v>3192</v>
      </c>
    </row>
    <row r="301" spans="1:10">
      <c r="A301" s="6" t="s">
        <v>1246</v>
      </c>
      <c r="B301" s="6">
        <v>300</v>
      </c>
      <c r="C301" s="34">
        <v>3</v>
      </c>
      <c r="D301" s="6" t="s">
        <v>16</v>
      </c>
      <c r="E301" s="7" t="s">
        <v>267</v>
      </c>
      <c r="F301" s="6" t="s">
        <v>980</v>
      </c>
      <c r="G301" s="6" t="s">
        <v>2562</v>
      </c>
      <c r="H301" s="6" t="s">
        <v>268</v>
      </c>
      <c r="I301" s="6" t="s">
        <v>2563</v>
      </c>
      <c r="J301" s="6" t="s">
        <v>3193</v>
      </c>
    </row>
    <row r="302" spans="1:10">
      <c r="A302" s="6" t="s">
        <v>1247</v>
      </c>
      <c r="B302" s="6">
        <v>301</v>
      </c>
      <c r="C302" s="34">
        <v>3</v>
      </c>
      <c r="D302" s="6" t="s">
        <v>0</v>
      </c>
      <c r="E302" s="7" t="s">
        <v>269</v>
      </c>
      <c r="F302" s="6" t="s">
        <v>871</v>
      </c>
      <c r="G302" s="6" t="s">
        <v>2564</v>
      </c>
      <c r="H302" s="6" t="s">
        <v>3462</v>
      </c>
      <c r="I302" s="6" t="s">
        <v>2565</v>
      </c>
      <c r="J302" s="6" t="s">
        <v>3194</v>
      </c>
    </row>
    <row r="303" spans="1:10">
      <c r="A303" s="6" t="s">
        <v>1248</v>
      </c>
      <c r="B303" s="6">
        <v>302</v>
      </c>
      <c r="C303" s="34">
        <v>3</v>
      </c>
      <c r="D303" s="6" t="s">
        <v>16</v>
      </c>
      <c r="E303" s="7" t="s">
        <v>271</v>
      </c>
      <c r="F303" s="6" t="s">
        <v>982</v>
      </c>
      <c r="G303" s="6" t="s">
        <v>2566</v>
      </c>
      <c r="H303" s="6" t="s">
        <v>272</v>
      </c>
      <c r="I303" s="6" t="s">
        <v>2567</v>
      </c>
      <c r="J303" s="6" t="s">
        <v>3195</v>
      </c>
    </row>
    <row r="304" spans="1:10">
      <c r="A304" s="6" t="s">
        <v>1249</v>
      </c>
      <c r="B304" s="6">
        <v>303</v>
      </c>
      <c r="C304" s="34">
        <v>3</v>
      </c>
      <c r="D304" s="6" t="s">
        <v>0</v>
      </c>
      <c r="E304" s="7" t="s">
        <v>273</v>
      </c>
      <c r="F304" s="6" t="s">
        <v>917</v>
      </c>
      <c r="G304" s="6" t="s">
        <v>2568</v>
      </c>
      <c r="H304" s="6" t="s">
        <v>3463</v>
      </c>
      <c r="I304" s="6" t="s">
        <v>2569</v>
      </c>
      <c r="J304" s="6" t="s">
        <v>3196</v>
      </c>
    </row>
    <row r="305" spans="1:10">
      <c r="A305" s="6" t="s">
        <v>1250</v>
      </c>
      <c r="B305" s="6">
        <v>304</v>
      </c>
      <c r="C305" s="34">
        <v>3</v>
      </c>
      <c r="D305" s="6" t="s">
        <v>16</v>
      </c>
      <c r="E305" s="7" t="s">
        <v>274</v>
      </c>
      <c r="F305" s="6" t="s">
        <v>1039</v>
      </c>
      <c r="G305" s="6" t="s">
        <v>2570</v>
      </c>
      <c r="H305" s="6" t="s">
        <v>275</v>
      </c>
      <c r="I305" s="6" t="s">
        <v>2571</v>
      </c>
      <c r="J305" s="6" t="s">
        <v>3197</v>
      </c>
    </row>
    <row r="306" spans="1:10">
      <c r="A306" s="6" t="s">
        <v>1251</v>
      </c>
      <c r="B306" s="6">
        <v>305</v>
      </c>
      <c r="C306" s="34">
        <v>3</v>
      </c>
      <c r="D306" s="6" t="s">
        <v>0</v>
      </c>
      <c r="E306" s="7" t="s">
        <v>276</v>
      </c>
      <c r="F306" s="6" t="s">
        <v>877</v>
      </c>
      <c r="G306" s="6" t="s">
        <v>2572</v>
      </c>
      <c r="H306" s="6" t="s">
        <v>277</v>
      </c>
      <c r="I306" s="6" t="s">
        <v>2573</v>
      </c>
      <c r="J306" s="6" t="s">
        <v>3198</v>
      </c>
    </row>
    <row r="307" spans="1:10">
      <c r="A307" s="6" t="s">
        <v>1252</v>
      </c>
      <c r="B307" s="6">
        <v>306</v>
      </c>
      <c r="C307" s="34">
        <v>3</v>
      </c>
      <c r="D307" s="6" t="s">
        <v>16</v>
      </c>
      <c r="E307" s="7" t="s">
        <v>278</v>
      </c>
      <c r="F307" s="6" t="s">
        <v>981</v>
      </c>
      <c r="G307" s="6" t="s">
        <v>1643</v>
      </c>
      <c r="H307" s="6" t="s">
        <v>279</v>
      </c>
      <c r="I307" s="6" t="s">
        <v>2574</v>
      </c>
      <c r="J307" s="6" t="s">
        <v>3199</v>
      </c>
    </row>
    <row r="308" spans="1:10">
      <c r="A308" s="6" t="s">
        <v>1253</v>
      </c>
      <c r="B308" s="6">
        <v>307</v>
      </c>
      <c r="C308" s="34">
        <v>3</v>
      </c>
      <c r="D308" s="6" t="s">
        <v>0</v>
      </c>
      <c r="E308" s="7" t="s">
        <v>280</v>
      </c>
      <c r="F308" s="6" t="s">
        <v>876</v>
      </c>
      <c r="G308" s="6" t="s">
        <v>2575</v>
      </c>
      <c r="H308" s="6" t="s">
        <v>281</v>
      </c>
      <c r="I308" s="6" t="s">
        <v>2576</v>
      </c>
      <c r="J308" s="6" t="s">
        <v>3200</v>
      </c>
    </row>
    <row r="309" spans="1:10">
      <c r="A309" s="6" t="s">
        <v>1254</v>
      </c>
      <c r="B309" s="6">
        <v>308</v>
      </c>
      <c r="C309" s="34">
        <v>3</v>
      </c>
      <c r="D309" s="6" t="s">
        <v>0</v>
      </c>
      <c r="E309" s="7" t="s">
        <v>282</v>
      </c>
      <c r="F309" s="6" t="s">
        <v>874</v>
      </c>
      <c r="G309" s="6" t="s">
        <v>2577</v>
      </c>
      <c r="H309" s="6" t="s">
        <v>283</v>
      </c>
      <c r="I309" s="6" t="s">
        <v>2578</v>
      </c>
      <c r="J309" s="6" t="s">
        <v>3074</v>
      </c>
    </row>
    <row r="310" spans="1:10">
      <c r="A310" s="6" t="s">
        <v>1255</v>
      </c>
      <c r="B310" s="6">
        <v>309</v>
      </c>
      <c r="C310" s="34">
        <v>3</v>
      </c>
      <c r="D310" s="6" t="s">
        <v>0</v>
      </c>
      <c r="E310" s="7" t="s">
        <v>284</v>
      </c>
      <c r="F310" s="6" t="s">
        <v>904</v>
      </c>
      <c r="G310" s="6" t="s">
        <v>2579</v>
      </c>
      <c r="H310" s="6" t="s">
        <v>285</v>
      </c>
      <c r="I310" s="6" t="s">
        <v>2580</v>
      </c>
      <c r="J310" s="6" t="s">
        <v>3428</v>
      </c>
    </row>
    <row r="311" spans="1:10">
      <c r="A311" s="6" t="s">
        <v>1256</v>
      </c>
      <c r="B311" s="6">
        <v>310</v>
      </c>
      <c r="C311" s="34">
        <v>3</v>
      </c>
      <c r="D311" s="6" t="s">
        <v>0</v>
      </c>
      <c r="E311" s="7" t="s">
        <v>286</v>
      </c>
      <c r="F311" s="6" t="s">
        <v>937</v>
      </c>
      <c r="G311" s="6" t="s">
        <v>2581</v>
      </c>
      <c r="H311" s="6" t="s">
        <v>287</v>
      </c>
      <c r="I311" s="6" t="s">
        <v>2582</v>
      </c>
      <c r="J311" s="6" t="s">
        <v>3201</v>
      </c>
    </row>
    <row r="312" spans="1:10">
      <c r="A312" s="6" t="s">
        <v>1257</v>
      </c>
      <c r="B312" s="6">
        <v>311</v>
      </c>
      <c r="C312" s="34">
        <v>3</v>
      </c>
      <c r="D312" s="6" t="s">
        <v>16</v>
      </c>
      <c r="E312" s="7" t="s">
        <v>288</v>
      </c>
      <c r="F312" s="6" t="s">
        <v>1026</v>
      </c>
      <c r="G312" s="6" t="s">
        <v>1648</v>
      </c>
      <c r="H312" s="6" t="s">
        <v>289</v>
      </c>
      <c r="I312" s="6" t="s">
        <v>2583</v>
      </c>
      <c r="J312" s="6" t="s">
        <v>3202</v>
      </c>
    </row>
    <row r="313" spans="1:10">
      <c r="A313" s="6" t="s">
        <v>1258</v>
      </c>
      <c r="B313" s="6">
        <v>312</v>
      </c>
      <c r="C313" s="34">
        <v>3</v>
      </c>
      <c r="D313" s="6" t="s">
        <v>16</v>
      </c>
      <c r="E313" s="7" t="s">
        <v>290</v>
      </c>
      <c r="F313" s="6" t="s">
        <v>956</v>
      </c>
      <c r="G313" s="6" t="s">
        <v>2584</v>
      </c>
      <c r="H313" s="6" t="s">
        <v>291</v>
      </c>
      <c r="I313" s="6" t="s">
        <v>2585</v>
      </c>
      <c r="J313" s="6" t="s">
        <v>3203</v>
      </c>
    </row>
    <row r="314" spans="1:10">
      <c r="A314" s="6" t="s">
        <v>1259</v>
      </c>
      <c r="B314" s="6">
        <v>313</v>
      </c>
      <c r="C314" s="34">
        <v>3</v>
      </c>
      <c r="D314" s="6" t="s">
        <v>16</v>
      </c>
      <c r="E314" s="7" t="s">
        <v>292</v>
      </c>
      <c r="F314" s="6" t="s">
        <v>955</v>
      </c>
      <c r="G314" s="6" t="s">
        <v>1650</v>
      </c>
      <c r="H314" s="6" t="s">
        <v>293</v>
      </c>
      <c r="I314" s="6" t="s">
        <v>2586</v>
      </c>
      <c r="J314" s="6" t="s">
        <v>3204</v>
      </c>
    </row>
    <row r="315" spans="1:10">
      <c r="A315" s="6" t="s">
        <v>1260</v>
      </c>
      <c r="B315" s="6">
        <v>314</v>
      </c>
      <c r="C315" s="34">
        <v>3</v>
      </c>
      <c r="D315" s="6" t="s">
        <v>16</v>
      </c>
      <c r="E315" s="7" t="s">
        <v>294</v>
      </c>
      <c r="F315" s="6" t="s">
        <v>1045</v>
      </c>
      <c r="G315" s="6" t="s">
        <v>2587</v>
      </c>
      <c r="H315" s="6" t="s">
        <v>295</v>
      </c>
      <c r="I315" s="6" t="s">
        <v>2588</v>
      </c>
      <c r="J315" s="6" t="s">
        <v>3205</v>
      </c>
    </row>
    <row r="316" spans="1:10">
      <c r="A316" s="6" t="s">
        <v>1261</v>
      </c>
      <c r="B316" s="6">
        <v>315</v>
      </c>
      <c r="C316" s="34">
        <v>3</v>
      </c>
      <c r="D316" s="6" t="s">
        <v>16</v>
      </c>
      <c r="E316" s="7" t="s">
        <v>296</v>
      </c>
      <c r="F316" s="6" t="s">
        <v>1046</v>
      </c>
      <c r="G316" s="6" t="s">
        <v>2589</v>
      </c>
      <c r="H316" s="6" t="s">
        <v>297</v>
      </c>
      <c r="I316" s="6" t="s">
        <v>2590</v>
      </c>
      <c r="J316" s="6" t="s">
        <v>3206</v>
      </c>
    </row>
    <row r="317" spans="1:10">
      <c r="A317" s="6" t="s">
        <v>1262</v>
      </c>
      <c r="B317" s="6">
        <v>316</v>
      </c>
      <c r="C317" s="34">
        <v>3</v>
      </c>
      <c r="D317" s="6" t="s">
        <v>16</v>
      </c>
      <c r="E317" s="7" t="s">
        <v>298</v>
      </c>
      <c r="F317" s="6" t="s">
        <v>1047</v>
      </c>
      <c r="G317" s="6" t="s">
        <v>2591</v>
      </c>
      <c r="H317" s="6" t="s">
        <v>299</v>
      </c>
      <c r="I317" s="6" t="s">
        <v>2592</v>
      </c>
      <c r="J317" s="6" t="s">
        <v>3207</v>
      </c>
    </row>
    <row r="318" spans="1:10">
      <c r="A318" s="6" t="s">
        <v>1263</v>
      </c>
      <c r="B318" s="6">
        <v>317</v>
      </c>
      <c r="C318" s="34">
        <v>3</v>
      </c>
      <c r="D318" s="6" t="s">
        <v>0</v>
      </c>
      <c r="E318" s="7" t="s">
        <v>300</v>
      </c>
      <c r="F318" s="6" t="s">
        <v>858</v>
      </c>
      <c r="G318" s="6" t="s">
        <v>2593</v>
      </c>
      <c r="H318" s="6" t="s">
        <v>301</v>
      </c>
      <c r="I318" s="6" t="s">
        <v>2594</v>
      </c>
      <c r="J318" s="6" t="s">
        <v>3208</v>
      </c>
    </row>
    <row r="319" spans="1:10">
      <c r="A319" s="6" t="s">
        <v>1264</v>
      </c>
      <c r="B319" s="6">
        <v>318</v>
      </c>
      <c r="C319" s="34">
        <v>3</v>
      </c>
      <c r="D319" s="6" t="s">
        <v>16</v>
      </c>
      <c r="E319" s="7" t="s">
        <v>302</v>
      </c>
      <c r="F319" s="6" t="s">
        <v>979</v>
      </c>
      <c r="G319" s="6" t="s">
        <v>1655</v>
      </c>
      <c r="H319" s="6" t="s">
        <v>303</v>
      </c>
      <c r="I319" s="6" t="s">
        <v>2595</v>
      </c>
      <c r="J319" s="6" t="s">
        <v>3209</v>
      </c>
    </row>
    <row r="320" spans="1:10">
      <c r="A320" s="6" t="s">
        <v>1265</v>
      </c>
      <c r="B320" s="6">
        <v>319</v>
      </c>
      <c r="C320" s="34">
        <v>3</v>
      </c>
      <c r="D320" s="6" t="s">
        <v>16</v>
      </c>
      <c r="E320" s="7" t="s">
        <v>304</v>
      </c>
      <c r="F320" s="6" t="s">
        <v>959</v>
      </c>
      <c r="G320" s="6" t="s">
        <v>1656</v>
      </c>
      <c r="H320" s="6" t="s">
        <v>305</v>
      </c>
      <c r="I320" s="6" t="s">
        <v>2596</v>
      </c>
      <c r="J320" s="6" t="s">
        <v>3210</v>
      </c>
    </row>
    <row r="321" spans="1:10">
      <c r="A321" s="6" t="s">
        <v>1266</v>
      </c>
      <c r="B321" s="6">
        <v>320</v>
      </c>
      <c r="C321" s="34">
        <v>3</v>
      </c>
      <c r="D321" s="6" t="s">
        <v>16</v>
      </c>
      <c r="E321" s="7" t="s">
        <v>306</v>
      </c>
      <c r="F321" s="6" t="s">
        <v>960</v>
      </c>
      <c r="G321" s="6" t="s">
        <v>1657</v>
      </c>
      <c r="H321" s="6" t="s">
        <v>307</v>
      </c>
      <c r="I321" s="6" t="s">
        <v>2597</v>
      </c>
      <c r="J321" s="6" t="s">
        <v>3211</v>
      </c>
    </row>
    <row r="322" spans="1:10">
      <c r="A322" s="6" t="s">
        <v>1267</v>
      </c>
      <c r="B322" s="6">
        <v>321</v>
      </c>
      <c r="C322" s="34">
        <v>3</v>
      </c>
      <c r="D322" s="6" t="s">
        <v>16</v>
      </c>
      <c r="E322" s="7" t="s">
        <v>308</v>
      </c>
      <c r="F322" s="6" t="s">
        <v>961</v>
      </c>
      <c r="G322" s="6" t="s">
        <v>2598</v>
      </c>
      <c r="H322" s="6" t="s">
        <v>309</v>
      </c>
      <c r="I322" s="6" t="s">
        <v>2599</v>
      </c>
      <c r="J322" s="6" t="s">
        <v>3212</v>
      </c>
    </row>
    <row r="323" spans="1:10">
      <c r="A323" s="6" t="s">
        <v>1268</v>
      </c>
      <c r="B323" s="6">
        <v>322</v>
      </c>
      <c r="C323" s="34">
        <v>3</v>
      </c>
      <c r="D323" s="6" t="s">
        <v>16</v>
      </c>
      <c r="E323" s="7" t="s">
        <v>310</v>
      </c>
      <c r="F323" s="6" t="s">
        <v>958</v>
      </c>
      <c r="G323" s="6" t="s">
        <v>2600</v>
      </c>
      <c r="H323" s="6" t="s">
        <v>311</v>
      </c>
      <c r="I323" s="6" t="s">
        <v>2601</v>
      </c>
      <c r="J323" s="6" t="s">
        <v>3213</v>
      </c>
    </row>
    <row r="324" spans="1:10">
      <c r="A324" s="6" t="s">
        <v>1269</v>
      </c>
      <c r="B324" s="6">
        <v>323</v>
      </c>
      <c r="C324" s="34">
        <v>3</v>
      </c>
      <c r="D324" s="6" t="s">
        <v>16</v>
      </c>
      <c r="E324" s="7" t="s">
        <v>312</v>
      </c>
      <c r="F324" s="6" t="s">
        <v>957</v>
      </c>
      <c r="G324" s="6" t="s">
        <v>1660</v>
      </c>
      <c r="H324" s="6" t="s">
        <v>313</v>
      </c>
      <c r="I324" s="6" t="s">
        <v>2602</v>
      </c>
      <c r="J324" s="6" t="s">
        <v>3427</v>
      </c>
    </row>
    <row r="325" spans="1:10">
      <c r="A325" s="6" t="s">
        <v>1270</v>
      </c>
      <c r="B325" s="6">
        <v>324</v>
      </c>
      <c r="C325" s="34">
        <v>3</v>
      </c>
      <c r="D325" s="6" t="s">
        <v>314</v>
      </c>
      <c r="E325" s="7" t="s">
        <v>315</v>
      </c>
      <c r="F325" s="6" t="s">
        <v>1113</v>
      </c>
      <c r="G325" s="6" t="s">
        <v>2603</v>
      </c>
      <c r="H325" s="6" t="s">
        <v>316</v>
      </c>
      <c r="I325" s="6" t="s">
        <v>2604</v>
      </c>
      <c r="J325" s="6" t="s">
        <v>3214</v>
      </c>
    </row>
    <row r="326" spans="1:10">
      <c r="A326" s="6" t="s">
        <v>1271</v>
      </c>
      <c r="B326" s="6">
        <v>325</v>
      </c>
      <c r="C326" s="34">
        <v>3</v>
      </c>
      <c r="D326" s="6" t="s">
        <v>314</v>
      </c>
      <c r="E326" s="7" t="s">
        <v>317</v>
      </c>
      <c r="F326" s="6" t="s">
        <v>1109</v>
      </c>
      <c r="G326" s="6" t="s">
        <v>2605</v>
      </c>
      <c r="H326" s="6" t="s">
        <v>318</v>
      </c>
      <c r="I326" s="6" t="s">
        <v>2606</v>
      </c>
      <c r="J326" s="6" t="s">
        <v>3215</v>
      </c>
    </row>
    <row r="327" spans="1:10">
      <c r="A327" s="6" t="s">
        <v>1272</v>
      </c>
      <c r="B327" s="6">
        <v>326</v>
      </c>
      <c r="C327" s="34">
        <v>3</v>
      </c>
      <c r="D327" s="6" t="s">
        <v>314</v>
      </c>
      <c r="E327" s="7" t="s">
        <v>319</v>
      </c>
      <c r="F327" s="6" t="s">
        <v>1101</v>
      </c>
      <c r="G327" s="6" t="s">
        <v>1663</v>
      </c>
      <c r="H327" s="6" t="s">
        <v>3464</v>
      </c>
      <c r="I327" s="6" t="s">
        <v>2607</v>
      </c>
      <c r="J327" s="6" t="s">
        <v>3216</v>
      </c>
    </row>
    <row r="328" spans="1:10">
      <c r="A328" s="6" t="s">
        <v>1273</v>
      </c>
      <c r="B328" s="6">
        <v>327</v>
      </c>
      <c r="C328" s="34">
        <v>3</v>
      </c>
      <c r="D328" s="6" t="s">
        <v>314</v>
      </c>
      <c r="E328" s="7" t="s">
        <v>321</v>
      </c>
      <c r="F328" s="6" t="s">
        <v>1102</v>
      </c>
      <c r="G328" s="6" t="s">
        <v>1664</v>
      </c>
      <c r="H328" s="6" t="s">
        <v>3465</v>
      </c>
      <c r="I328" s="6" t="s">
        <v>2608</v>
      </c>
      <c r="J328" s="6" t="s">
        <v>3217</v>
      </c>
    </row>
    <row r="329" spans="1:10">
      <c r="A329" s="6" t="s">
        <v>1274</v>
      </c>
      <c r="B329" s="6">
        <v>328</v>
      </c>
      <c r="C329" s="34">
        <v>3</v>
      </c>
      <c r="D329" s="6" t="s">
        <v>314</v>
      </c>
      <c r="E329" s="7" t="s">
        <v>323</v>
      </c>
      <c r="F329" s="6" t="s">
        <v>1110</v>
      </c>
      <c r="G329" s="6" t="s">
        <v>1665</v>
      </c>
      <c r="H329" s="6" t="s">
        <v>324</v>
      </c>
      <c r="I329" s="6" t="s">
        <v>2609</v>
      </c>
      <c r="J329" s="6" t="s">
        <v>3218</v>
      </c>
    </row>
    <row r="330" spans="1:10">
      <c r="A330" s="6" t="s">
        <v>1275</v>
      </c>
      <c r="B330" s="6">
        <v>329</v>
      </c>
      <c r="C330" s="34">
        <v>3</v>
      </c>
      <c r="D330" s="6" t="s">
        <v>314</v>
      </c>
      <c r="E330" s="7" t="s">
        <v>325</v>
      </c>
      <c r="F330" s="6" t="s">
        <v>1108</v>
      </c>
      <c r="G330" s="6" t="s">
        <v>1666</v>
      </c>
      <c r="H330" s="6" t="s">
        <v>326</v>
      </c>
      <c r="I330" s="6" t="s">
        <v>2610</v>
      </c>
      <c r="J330" s="6" t="s">
        <v>3219</v>
      </c>
    </row>
    <row r="331" spans="1:10">
      <c r="A331" s="6" t="s">
        <v>1276</v>
      </c>
      <c r="B331" s="6">
        <v>330</v>
      </c>
      <c r="C331" s="34">
        <v>3</v>
      </c>
      <c r="D331" s="6" t="s">
        <v>314</v>
      </c>
      <c r="E331" s="7" t="s">
        <v>327</v>
      </c>
      <c r="F331" s="6" t="s">
        <v>1107</v>
      </c>
      <c r="G331" s="6" t="s">
        <v>1667</v>
      </c>
      <c r="H331" s="6" t="s">
        <v>328</v>
      </c>
      <c r="I331" s="6" t="s">
        <v>2611</v>
      </c>
      <c r="J331" s="6" t="s">
        <v>3220</v>
      </c>
    </row>
    <row r="332" spans="1:10">
      <c r="A332" s="6" t="s">
        <v>1277</v>
      </c>
      <c r="B332" s="6">
        <v>331</v>
      </c>
      <c r="C332" s="34">
        <v>3</v>
      </c>
      <c r="D332" s="6" t="s">
        <v>314</v>
      </c>
      <c r="E332" s="7" t="s">
        <v>329</v>
      </c>
      <c r="F332" s="6" t="s">
        <v>1114</v>
      </c>
      <c r="G332" s="6" t="s">
        <v>2612</v>
      </c>
      <c r="H332" s="6" t="s">
        <v>330</v>
      </c>
      <c r="I332" s="6" t="s">
        <v>2613</v>
      </c>
      <c r="J332" s="6" t="s">
        <v>3221</v>
      </c>
    </row>
    <row r="333" spans="1:10">
      <c r="A333" s="6" t="s">
        <v>1278</v>
      </c>
      <c r="B333" s="6">
        <v>332</v>
      </c>
      <c r="C333" s="34">
        <v>3</v>
      </c>
      <c r="D333" s="6" t="s">
        <v>314</v>
      </c>
      <c r="E333" s="7" t="s">
        <v>331</v>
      </c>
      <c r="F333" s="6" t="s">
        <v>1111</v>
      </c>
      <c r="G333" s="6" t="s">
        <v>1669</v>
      </c>
      <c r="H333" s="6" t="s">
        <v>332</v>
      </c>
      <c r="I333" s="6" t="s">
        <v>2614</v>
      </c>
      <c r="J333" s="6" t="s">
        <v>3222</v>
      </c>
    </row>
    <row r="334" spans="1:10">
      <c r="A334" s="6" t="s">
        <v>1279</v>
      </c>
      <c r="B334" s="6">
        <v>333</v>
      </c>
      <c r="C334" s="34">
        <v>3</v>
      </c>
      <c r="D334" s="6" t="s">
        <v>314</v>
      </c>
      <c r="E334" s="7" t="s">
        <v>333</v>
      </c>
      <c r="F334" s="6" t="s">
        <v>1112</v>
      </c>
      <c r="G334" s="6" t="s">
        <v>1670</v>
      </c>
      <c r="H334" s="6" t="s">
        <v>3637</v>
      </c>
      <c r="I334" s="6" t="s">
        <v>2615</v>
      </c>
      <c r="J334" s="6" t="s">
        <v>3223</v>
      </c>
    </row>
    <row r="335" spans="1:10">
      <c r="A335" s="6" t="s">
        <v>1280</v>
      </c>
      <c r="B335" s="6">
        <v>334</v>
      </c>
      <c r="C335" s="34">
        <v>3</v>
      </c>
      <c r="D335" s="6" t="s">
        <v>0</v>
      </c>
      <c r="E335" s="7" t="s">
        <v>335</v>
      </c>
      <c r="F335" s="6" t="s">
        <v>875</v>
      </c>
      <c r="G335" s="6" t="s">
        <v>1671</v>
      </c>
      <c r="H335" s="6" t="s">
        <v>336</v>
      </c>
      <c r="I335" s="6" t="s">
        <v>2616</v>
      </c>
      <c r="J335" s="6" t="s">
        <v>3425</v>
      </c>
    </row>
    <row r="336" spans="1:10">
      <c r="A336" s="23" t="s">
        <v>3701</v>
      </c>
      <c r="B336" s="6">
        <v>335</v>
      </c>
      <c r="C336" s="104">
        <v>3</v>
      </c>
      <c r="D336" s="24" t="s">
        <v>3528</v>
      </c>
      <c r="E336" s="24" t="s">
        <v>4865</v>
      </c>
      <c r="F336" s="24" t="s">
        <v>3596</v>
      </c>
      <c r="G336" s="24" t="s">
        <v>1950</v>
      </c>
      <c r="H336" s="24" t="s">
        <v>4728</v>
      </c>
      <c r="I336" s="34" t="s">
        <v>3641</v>
      </c>
      <c r="J336" s="34" t="s">
        <v>3641</v>
      </c>
    </row>
    <row r="337" spans="1:10">
      <c r="A337" s="23" t="s">
        <v>5062</v>
      </c>
      <c r="B337" s="6">
        <v>336</v>
      </c>
      <c r="C337" s="104">
        <v>3</v>
      </c>
      <c r="D337" s="24" t="s">
        <v>3528</v>
      </c>
      <c r="E337" s="24" t="s">
        <v>4866</v>
      </c>
      <c r="F337" s="24" t="s">
        <v>40</v>
      </c>
      <c r="G337" s="24" t="s">
        <v>1952</v>
      </c>
      <c r="H337" s="24" t="s">
        <v>4729</v>
      </c>
      <c r="I337" s="34" t="s">
        <v>3641</v>
      </c>
      <c r="J337" s="34" t="s">
        <v>3641</v>
      </c>
    </row>
    <row r="338" spans="1:10">
      <c r="A338" s="23" t="s">
        <v>5063</v>
      </c>
      <c r="B338" s="6">
        <v>337</v>
      </c>
      <c r="C338" s="104">
        <v>3</v>
      </c>
      <c r="D338" s="24" t="s">
        <v>3528</v>
      </c>
      <c r="E338" s="24" t="s">
        <v>4867</v>
      </c>
      <c r="F338" s="24" t="s">
        <v>3597</v>
      </c>
      <c r="G338" s="24" t="s">
        <v>1954</v>
      </c>
      <c r="H338" s="24" t="s">
        <v>3861</v>
      </c>
      <c r="I338" s="34" t="s">
        <v>3641</v>
      </c>
      <c r="J338" s="34" t="s">
        <v>3641</v>
      </c>
    </row>
    <row r="339" spans="1:10">
      <c r="A339" s="23" t="s">
        <v>5064</v>
      </c>
      <c r="B339" s="6">
        <v>338</v>
      </c>
      <c r="C339" s="104">
        <v>3</v>
      </c>
      <c r="D339" s="24" t="s">
        <v>3528</v>
      </c>
      <c r="E339" s="24" t="s">
        <v>4868</v>
      </c>
      <c r="F339" s="24" t="s">
        <v>3597</v>
      </c>
      <c r="G339" s="24" t="s">
        <v>1956</v>
      </c>
      <c r="H339" s="24" t="s">
        <v>4730</v>
      </c>
      <c r="I339" s="34" t="s">
        <v>3641</v>
      </c>
      <c r="J339" s="34" t="s">
        <v>3641</v>
      </c>
    </row>
    <row r="340" spans="1:10">
      <c r="A340" s="23" t="s">
        <v>3646</v>
      </c>
      <c r="B340" s="6">
        <v>339</v>
      </c>
      <c r="C340" s="104">
        <v>3</v>
      </c>
      <c r="D340" s="24" t="s">
        <v>3528</v>
      </c>
      <c r="E340" s="24" t="s">
        <v>4946</v>
      </c>
      <c r="F340" s="24" t="s">
        <v>40</v>
      </c>
      <c r="G340" s="24" t="s">
        <v>2125</v>
      </c>
      <c r="H340" s="24" t="s">
        <v>4058</v>
      </c>
      <c r="I340" s="34" t="s">
        <v>3641</v>
      </c>
      <c r="J340" s="34" t="s">
        <v>3641</v>
      </c>
    </row>
    <row r="341" spans="1:10">
      <c r="A341" s="23" t="s">
        <v>5081</v>
      </c>
      <c r="B341" s="6">
        <v>340</v>
      </c>
      <c r="C341" s="104">
        <v>4</v>
      </c>
      <c r="D341" s="24" t="s">
        <v>3528</v>
      </c>
      <c r="E341" s="24" t="s">
        <v>4947</v>
      </c>
      <c r="F341" s="24" t="s">
        <v>3595</v>
      </c>
      <c r="G341" s="24" t="s">
        <v>2127</v>
      </c>
      <c r="H341" s="24" t="s">
        <v>4783</v>
      </c>
      <c r="I341" s="34" t="s">
        <v>3641</v>
      </c>
      <c r="J341" s="34" t="s">
        <v>3641</v>
      </c>
    </row>
    <row r="342" spans="1:10">
      <c r="A342" s="23" t="s">
        <v>3666</v>
      </c>
      <c r="B342" s="6">
        <v>341</v>
      </c>
      <c r="C342" s="104">
        <v>4</v>
      </c>
      <c r="D342" s="24" t="s">
        <v>3528</v>
      </c>
      <c r="E342" s="24" t="s">
        <v>4948</v>
      </c>
      <c r="F342" s="24" t="s">
        <v>3597</v>
      </c>
      <c r="G342" s="24" t="s">
        <v>2129</v>
      </c>
      <c r="H342" s="24" t="s">
        <v>4784</v>
      </c>
      <c r="I342" s="34" t="s">
        <v>3641</v>
      </c>
      <c r="J342" s="34" t="s">
        <v>3641</v>
      </c>
    </row>
    <row r="343" spans="1:10">
      <c r="A343" s="23" t="s">
        <v>3667</v>
      </c>
      <c r="B343" s="6">
        <v>342</v>
      </c>
      <c r="C343" s="104">
        <v>4</v>
      </c>
      <c r="D343" s="24" t="s">
        <v>3528</v>
      </c>
      <c r="E343" s="24" t="s">
        <v>4949</v>
      </c>
      <c r="F343" s="24" t="s">
        <v>3597</v>
      </c>
      <c r="G343" s="24" t="s">
        <v>2131</v>
      </c>
      <c r="H343" s="24" t="s">
        <v>4785</v>
      </c>
      <c r="I343" s="34" t="s">
        <v>3641</v>
      </c>
      <c r="J343" s="34" t="s">
        <v>3641</v>
      </c>
    </row>
    <row r="344" spans="1:10">
      <c r="A344" s="23" t="s">
        <v>3647</v>
      </c>
      <c r="B344" s="6">
        <v>343</v>
      </c>
      <c r="C344" s="104">
        <v>4</v>
      </c>
      <c r="D344" s="24" t="s">
        <v>3528</v>
      </c>
      <c r="E344" s="24" t="s">
        <v>4950</v>
      </c>
      <c r="F344" s="24" t="s">
        <v>40</v>
      </c>
      <c r="G344" s="24" t="s">
        <v>2133</v>
      </c>
      <c r="H344" s="24" t="s">
        <v>4070</v>
      </c>
      <c r="I344" s="34" t="s">
        <v>3641</v>
      </c>
      <c r="J344" s="34" t="s">
        <v>3641</v>
      </c>
    </row>
    <row r="345" spans="1:10">
      <c r="A345" s="23" t="s">
        <v>3668</v>
      </c>
      <c r="B345" s="6">
        <v>344</v>
      </c>
      <c r="C345" s="104">
        <v>5</v>
      </c>
      <c r="D345" s="24" t="s">
        <v>3528</v>
      </c>
      <c r="E345" s="24" t="s">
        <v>4951</v>
      </c>
      <c r="F345" s="24" t="s">
        <v>3596</v>
      </c>
      <c r="G345" s="24" t="s">
        <v>2135</v>
      </c>
      <c r="H345" s="24" t="s">
        <v>4786</v>
      </c>
      <c r="I345" s="34" t="s">
        <v>3641</v>
      </c>
      <c r="J345" s="34" t="s">
        <v>3641</v>
      </c>
    </row>
    <row r="346" spans="1:10">
      <c r="A346" s="23" t="s">
        <v>3669</v>
      </c>
      <c r="B346" s="6">
        <v>345</v>
      </c>
      <c r="C346" s="104">
        <v>5</v>
      </c>
      <c r="D346" s="24" t="s">
        <v>3528</v>
      </c>
      <c r="E346" s="24" t="s">
        <v>4952</v>
      </c>
      <c r="F346" s="24" t="s">
        <v>3597</v>
      </c>
      <c r="G346" s="24" t="s">
        <v>2137</v>
      </c>
      <c r="H346" s="24" t="s">
        <v>4075</v>
      </c>
      <c r="I346" s="34" t="s">
        <v>3641</v>
      </c>
      <c r="J346" s="34" t="s">
        <v>3641</v>
      </c>
    </row>
    <row r="347" spans="1:10">
      <c r="A347" s="23" t="s">
        <v>3670</v>
      </c>
      <c r="B347" s="6">
        <v>346</v>
      </c>
      <c r="C347" s="104">
        <v>5</v>
      </c>
      <c r="D347" s="24" t="s">
        <v>3528</v>
      </c>
      <c r="E347" s="24" t="s">
        <v>4953</v>
      </c>
      <c r="F347" s="24" t="s">
        <v>3596</v>
      </c>
      <c r="G347" s="24" t="s">
        <v>2139</v>
      </c>
      <c r="H347" s="24" t="s">
        <v>4787</v>
      </c>
      <c r="I347" s="34" t="s">
        <v>3641</v>
      </c>
      <c r="J347" s="34" t="s">
        <v>3641</v>
      </c>
    </row>
    <row r="348" spans="1:10">
      <c r="A348" s="23" t="s">
        <v>3648</v>
      </c>
      <c r="B348" s="6">
        <v>347</v>
      </c>
      <c r="C348" s="104">
        <v>4</v>
      </c>
      <c r="D348" s="24" t="s">
        <v>3528</v>
      </c>
      <c r="E348" s="24" t="s">
        <v>4954</v>
      </c>
      <c r="F348" s="24" t="s">
        <v>40</v>
      </c>
      <c r="G348" s="24" t="s">
        <v>2141</v>
      </c>
      <c r="H348" s="24" t="s">
        <v>4788</v>
      </c>
      <c r="I348" s="34" t="s">
        <v>3641</v>
      </c>
      <c r="J348" s="34" t="s">
        <v>3641</v>
      </c>
    </row>
    <row r="349" spans="1:10">
      <c r="A349" s="23" t="s">
        <v>3671</v>
      </c>
      <c r="B349" s="6">
        <v>348</v>
      </c>
      <c r="C349" s="104">
        <v>5</v>
      </c>
      <c r="D349" s="24" t="s">
        <v>3528</v>
      </c>
      <c r="E349" s="24" t="s">
        <v>4955</v>
      </c>
      <c r="F349" s="24" t="s">
        <v>3597</v>
      </c>
      <c r="G349" s="24" t="s">
        <v>2143</v>
      </c>
      <c r="H349" s="24" t="s">
        <v>4789</v>
      </c>
      <c r="I349" s="34" t="s">
        <v>3641</v>
      </c>
      <c r="J349" s="34" t="s">
        <v>3641</v>
      </c>
    </row>
    <row r="350" spans="1:10">
      <c r="A350" s="23" t="s">
        <v>3672</v>
      </c>
      <c r="B350" s="6">
        <v>349</v>
      </c>
      <c r="C350" s="104">
        <v>5</v>
      </c>
      <c r="D350" s="24" t="s">
        <v>3528</v>
      </c>
      <c r="E350" s="24" t="s">
        <v>4956</v>
      </c>
      <c r="F350" s="24" t="s">
        <v>3597</v>
      </c>
      <c r="G350" s="24" t="s">
        <v>2145</v>
      </c>
      <c r="H350" s="24" t="s">
        <v>4086</v>
      </c>
      <c r="I350" s="34" t="s">
        <v>3641</v>
      </c>
      <c r="J350" s="34" t="s">
        <v>3641</v>
      </c>
    </row>
    <row r="351" spans="1:10">
      <c r="A351" s="23" t="s">
        <v>3649</v>
      </c>
      <c r="B351" s="6">
        <v>350</v>
      </c>
      <c r="C351" s="104">
        <v>4</v>
      </c>
      <c r="D351" s="24" t="s">
        <v>3528</v>
      </c>
      <c r="E351" s="24" t="s">
        <v>4957</v>
      </c>
      <c r="F351" s="24" t="s">
        <v>40</v>
      </c>
      <c r="G351" s="24" t="s">
        <v>2147</v>
      </c>
      <c r="H351" s="24" t="s">
        <v>4790</v>
      </c>
      <c r="I351" s="34" t="s">
        <v>3641</v>
      </c>
      <c r="J351" s="34" t="s">
        <v>3641</v>
      </c>
    </row>
    <row r="352" spans="1:10">
      <c r="A352" s="23" t="s">
        <v>3673</v>
      </c>
      <c r="B352" s="6">
        <v>351</v>
      </c>
      <c r="C352" s="104">
        <v>5</v>
      </c>
      <c r="D352" s="24" t="s">
        <v>3528</v>
      </c>
      <c r="E352" s="24" t="s">
        <v>4958</v>
      </c>
      <c r="F352" s="24" t="s">
        <v>3596</v>
      </c>
      <c r="G352" s="24" t="s">
        <v>2149</v>
      </c>
      <c r="H352" s="24" t="s">
        <v>4791</v>
      </c>
      <c r="I352" s="34" t="s">
        <v>3641</v>
      </c>
      <c r="J352" s="34" t="s">
        <v>3641</v>
      </c>
    </row>
    <row r="353" spans="1:10">
      <c r="A353" s="23" t="s">
        <v>3674</v>
      </c>
      <c r="B353" s="6">
        <v>352</v>
      </c>
      <c r="C353" s="104">
        <v>5</v>
      </c>
      <c r="D353" s="24" t="s">
        <v>3528</v>
      </c>
      <c r="E353" s="24" t="s">
        <v>4959</v>
      </c>
      <c r="F353" s="24" t="s">
        <v>3596</v>
      </c>
      <c r="G353" s="24" t="s">
        <v>2151</v>
      </c>
      <c r="H353" s="24" t="s">
        <v>4792</v>
      </c>
      <c r="I353" s="34" t="s">
        <v>3641</v>
      </c>
      <c r="J353" s="34" t="s">
        <v>3641</v>
      </c>
    </row>
    <row r="354" spans="1:10">
      <c r="A354" s="23" t="s">
        <v>3675</v>
      </c>
      <c r="B354" s="6">
        <v>353</v>
      </c>
      <c r="C354" s="104">
        <v>5</v>
      </c>
      <c r="D354" s="24" t="s">
        <v>3528</v>
      </c>
      <c r="E354" s="24" t="s">
        <v>4960</v>
      </c>
      <c r="F354" s="24" t="s">
        <v>3596</v>
      </c>
      <c r="G354" s="24" t="s">
        <v>2153</v>
      </c>
      <c r="H354" s="24" t="s">
        <v>4096</v>
      </c>
      <c r="I354" s="34" t="s">
        <v>3641</v>
      </c>
      <c r="J354" s="34" t="s">
        <v>3641</v>
      </c>
    </row>
    <row r="355" spans="1:10">
      <c r="A355" s="23" t="s">
        <v>3650</v>
      </c>
      <c r="B355" s="6">
        <v>354</v>
      </c>
      <c r="C355" s="104">
        <v>3</v>
      </c>
      <c r="D355" s="24" t="s">
        <v>3528</v>
      </c>
      <c r="E355" s="24" t="s">
        <v>4961</v>
      </c>
      <c r="F355" s="24" t="s">
        <v>40</v>
      </c>
      <c r="G355" s="24" t="s">
        <v>2155</v>
      </c>
      <c r="H355" s="24" t="s">
        <v>4793</v>
      </c>
      <c r="I355" s="34" t="s">
        <v>3641</v>
      </c>
      <c r="J355" s="34" t="s">
        <v>3641</v>
      </c>
    </row>
    <row r="356" spans="1:10">
      <c r="A356" s="23" t="s">
        <v>4698</v>
      </c>
      <c r="B356" s="6">
        <v>355</v>
      </c>
      <c r="C356" s="104">
        <v>4</v>
      </c>
      <c r="D356" s="24" t="s">
        <v>3528</v>
      </c>
      <c r="E356" s="24" t="s">
        <v>4962</v>
      </c>
      <c r="F356" s="24" t="s">
        <v>3598</v>
      </c>
      <c r="G356" s="24" t="s">
        <v>2157</v>
      </c>
      <c r="H356" s="24" t="s">
        <v>4100</v>
      </c>
      <c r="I356" s="34" t="s">
        <v>3641</v>
      </c>
      <c r="J356" s="34" t="s">
        <v>3641</v>
      </c>
    </row>
    <row r="357" spans="1:10">
      <c r="A357" s="23" t="s">
        <v>3676</v>
      </c>
      <c r="B357" s="6">
        <v>356</v>
      </c>
      <c r="C357" s="104">
        <v>4</v>
      </c>
      <c r="D357" s="24" t="s">
        <v>3528</v>
      </c>
      <c r="E357" s="24" t="s">
        <v>4963</v>
      </c>
      <c r="F357" s="24" t="s">
        <v>3598</v>
      </c>
      <c r="G357" s="24" t="s">
        <v>2158</v>
      </c>
      <c r="H357" s="24" t="s">
        <v>4104</v>
      </c>
      <c r="I357" s="34" t="s">
        <v>3641</v>
      </c>
      <c r="J357" s="34" t="s">
        <v>3641</v>
      </c>
    </row>
    <row r="358" spans="1:10">
      <c r="A358" s="23" t="s">
        <v>3677</v>
      </c>
      <c r="B358" s="6">
        <v>357</v>
      </c>
      <c r="C358" s="104">
        <v>4</v>
      </c>
      <c r="D358" s="24" t="s">
        <v>3528</v>
      </c>
      <c r="E358" s="24" t="s">
        <v>4964</v>
      </c>
      <c r="F358" s="24" t="s">
        <v>3599</v>
      </c>
      <c r="G358" s="24" t="s">
        <v>2161</v>
      </c>
      <c r="H358" s="24" t="s">
        <v>4107</v>
      </c>
      <c r="I358" s="34" t="s">
        <v>3641</v>
      </c>
      <c r="J358" s="34" t="s">
        <v>3641</v>
      </c>
    </row>
    <row r="359" spans="1:10">
      <c r="A359" s="23" t="s">
        <v>4699</v>
      </c>
      <c r="B359" s="6">
        <v>358</v>
      </c>
      <c r="C359" s="104">
        <v>4</v>
      </c>
      <c r="D359" s="24" t="s">
        <v>3528</v>
      </c>
      <c r="E359" s="24" t="s">
        <v>4965</v>
      </c>
      <c r="F359" s="24" t="s">
        <v>3595</v>
      </c>
      <c r="G359" s="24" t="s">
        <v>2163</v>
      </c>
      <c r="H359" s="24" t="s">
        <v>4794</v>
      </c>
      <c r="I359" s="34" t="s">
        <v>3641</v>
      </c>
      <c r="J359" s="34" t="s">
        <v>3641</v>
      </c>
    </row>
    <row r="360" spans="1:10">
      <c r="A360" s="23" t="s">
        <v>4700</v>
      </c>
      <c r="B360" s="6">
        <v>359</v>
      </c>
      <c r="C360" s="104">
        <v>4</v>
      </c>
      <c r="D360" s="24" t="s">
        <v>3528</v>
      </c>
      <c r="E360" s="24" t="s">
        <v>4966</v>
      </c>
      <c r="F360" s="24" t="s">
        <v>3599</v>
      </c>
      <c r="G360" s="24" t="s">
        <v>2165</v>
      </c>
      <c r="H360" s="24" t="s">
        <v>4795</v>
      </c>
      <c r="I360" s="34" t="s">
        <v>3641</v>
      </c>
      <c r="J360" s="34" t="s">
        <v>3641</v>
      </c>
    </row>
    <row r="361" spans="1:10">
      <c r="A361" s="23" t="s">
        <v>3678</v>
      </c>
      <c r="B361" s="6">
        <v>360</v>
      </c>
      <c r="C361" s="104">
        <v>4</v>
      </c>
      <c r="D361" s="24" t="s">
        <v>3528</v>
      </c>
      <c r="E361" s="24" t="s">
        <v>4967</v>
      </c>
      <c r="F361" s="24" t="s">
        <v>3597</v>
      </c>
      <c r="G361" s="24" t="s">
        <v>2167</v>
      </c>
      <c r="H361" s="24" t="s">
        <v>4114</v>
      </c>
      <c r="I361" s="34" t="s">
        <v>3641</v>
      </c>
      <c r="J361" s="34" t="s">
        <v>3641</v>
      </c>
    </row>
    <row r="362" spans="1:10">
      <c r="A362" s="23" t="s">
        <v>3679</v>
      </c>
      <c r="B362" s="6">
        <v>361</v>
      </c>
      <c r="C362" s="104">
        <v>4</v>
      </c>
      <c r="D362" s="24" t="s">
        <v>3528</v>
      </c>
      <c r="E362" s="24" t="s">
        <v>4968</v>
      </c>
      <c r="F362" s="24" t="s">
        <v>3595</v>
      </c>
      <c r="G362" s="24" t="s">
        <v>2169</v>
      </c>
      <c r="H362" s="24" t="s">
        <v>4796</v>
      </c>
      <c r="I362" s="34" t="s">
        <v>3641</v>
      </c>
      <c r="J362" s="34" t="s">
        <v>3641</v>
      </c>
    </row>
    <row r="363" spans="1:10">
      <c r="A363" s="23" t="s">
        <v>3651</v>
      </c>
      <c r="B363" s="6">
        <v>362</v>
      </c>
      <c r="C363" s="104">
        <v>3</v>
      </c>
      <c r="D363" s="24" t="s">
        <v>3528</v>
      </c>
      <c r="E363" s="24" t="s">
        <v>4969</v>
      </c>
      <c r="F363" s="24" t="s">
        <v>40</v>
      </c>
      <c r="G363" s="24" t="s">
        <v>2171</v>
      </c>
      <c r="H363" s="24" t="s">
        <v>4119</v>
      </c>
      <c r="I363" s="34" t="s">
        <v>3641</v>
      </c>
      <c r="J363" s="34" t="s">
        <v>3641</v>
      </c>
    </row>
    <row r="364" spans="1:10">
      <c r="A364" s="23" t="s">
        <v>4701</v>
      </c>
      <c r="B364" s="6">
        <v>363</v>
      </c>
      <c r="C364" s="104">
        <v>4</v>
      </c>
      <c r="D364" s="24" t="s">
        <v>3528</v>
      </c>
      <c r="E364" s="24" t="s">
        <v>4970</v>
      </c>
      <c r="F364" s="24" t="s">
        <v>3598</v>
      </c>
      <c r="G364" s="24" t="s">
        <v>2173</v>
      </c>
      <c r="H364" s="24" t="s">
        <v>4273</v>
      </c>
      <c r="I364" s="34" t="s">
        <v>3641</v>
      </c>
      <c r="J364" s="34" t="s">
        <v>3641</v>
      </c>
    </row>
    <row r="365" spans="1:10">
      <c r="A365" s="23" t="s">
        <v>3680</v>
      </c>
      <c r="B365" s="6">
        <v>364</v>
      </c>
      <c r="C365" s="104">
        <v>4</v>
      </c>
      <c r="D365" s="24" t="s">
        <v>3528</v>
      </c>
      <c r="E365" s="24" t="s">
        <v>4971</v>
      </c>
      <c r="F365" s="24" t="s">
        <v>3598</v>
      </c>
      <c r="G365" s="24" t="s">
        <v>2175</v>
      </c>
      <c r="H365" s="24" t="s">
        <v>4124</v>
      </c>
      <c r="I365" s="34" t="s">
        <v>3641</v>
      </c>
      <c r="J365" s="34" t="s">
        <v>3641</v>
      </c>
    </row>
    <row r="366" spans="1:10">
      <c r="A366" s="23" t="s">
        <v>3681</v>
      </c>
      <c r="B366" s="6">
        <v>365</v>
      </c>
      <c r="C366" s="104">
        <v>4</v>
      </c>
      <c r="D366" s="24" t="s">
        <v>3528</v>
      </c>
      <c r="E366" s="24" t="s">
        <v>4972</v>
      </c>
      <c r="F366" s="24" t="s">
        <v>3599</v>
      </c>
      <c r="G366" s="24" t="s">
        <v>2177</v>
      </c>
      <c r="H366" s="24" t="s">
        <v>4126</v>
      </c>
      <c r="I366" s="34" t="s">
        <v>3641</v>
      </c>
      <c r="J366" s="34" t="s">
        <v>3641</v>
      </c>
    </row>
    <row r="367" spans="1:10">
      <c r="A367" s="23" t="s">
        <v>4702</v>
      </c>
      <c r="B367" s="6">
        <v>366</v>
      </c>
      <c r="C367" s="104">
        <v>4</v>
      </c>
      <c r="D367" s="24" t="s">
        <v>3528</v>
      </c>
      <c r="E367" s="24" t="s">
        <v>4973</v>
      </c>
      <c r="F367" s="24" t="s">
        <v>3595</v>
      </c>
      <c r="G367" s="24" t="s">
        <v>2179</v>
      </c>
      <c r="H367" s="24" t="s">
        <v>4797</v>
      </c>
      <c r="I367" s="34" t="s">
        <v>3641</v>
      </c>
      <c r="J367" s="34" t="s">
        <v>3641</v>
      </c>
    </row>
    <row r="368" spans="1:10">
      <c r="A368" s="23" t="s">
        <v>4703</v>
      </c>
      <c r="B368" s="6">
        <v>367</v>
      </c>
      <c r="C368" s="104">
        <v>4</v>
      </c>
      <c r="D368" s="24" t="s">
        <v>3528</v>
      </c>
      <c r="E368" s="24" t="s">
        <v>4974</v>
      </c>
      <c r="F368" s="24" t="s">
        <v>3599</v>
      </c>
      <c r="G368" s="24" t="s">
        <v>2181</v>
      </c>
      <c r="H368" s="24" t="s">
        <v>4132</v>
      </c>
      <c r="I368" s="34" t="s">
        <v>3641</v>
      </c>
      <c r="J368" s="34" t="s">
        <v>3641</v>
      </c>
    </row>
    <row r="369" spans="1:10">
      <c r="A369" s="23" t="s">
        <v>3682</v>
      </c>
      <c r="B369" s="6">
        <v>368</v>
      </c>
      <c r="C369" s="104">
        <v>4</v>
      </c>
      <c r="D369" s="24" t="s">
        <v>3528</v>
      </c>
      <c r="E369" s="24" t="s">
        <v>4975</v>
      </c>
      <c r="F369" s="24" t="s">
        <v>3597</v>
      </c>
      <c r="G369" s="24" t="s">
        <v>2183</v>
      </c>
      <c r="H369" s="24" t="s">
        <v>4133</v>
      </c>
      <c r="I369" s="34" t="s">
        <v>3641</v>
      </c>
      <c r="J369" s="34" t="s">
        <v>3641</v>
      </c>
    </row>
    <row r="370" spans="1:10">
      <c r="A370" s="23" t="s">
        <v>3683</v>
      </c>
      <c r="B370" s="6">
        <v>369</v>
      </c>
      <c r="C370" s="104">
        <v>4</v>
      </c>
      <c r="D370" s="24" t="s">
        <v>3528</v>
      </c>
      <c r="E370" s="24" t="s">
        <v>4976</v>
      </c>
      <c r="F370" s="24" t="s">
        <v>3595</v>
      </c>
      <c r="G370" s="24" t="s">
        <v>2185</v>
      </c>
      <c r="H370" s="24" t="s">
        <v>4798</v>
      </c>
      <c r="I370" s="34" t="s">
        <v>3641</v>
      </c>
      <c r="J370" s="34" t="s">
        <v>3641</v>
      </c>
    </row>
    <row r="371" spans="1:10">
      <c r="A371" s="23" t="s">
        <v>3652</v>
      </c>
      <c r="B371" s="6">
        <v>370</v>
      </c>
      <c r="C371" s="104">
        <v>3</v>
      </c>
      <c r="D371" s="24" t="s">
        <v>3528</v>
      </c>
      <c r="E371" s="24" t="s">
        <v>4977</v>
      </c>
      <c r="F371" s="24" t="s">
        <v>40</v>
      </c>
      <c r="G371" s="24" t="s">
        <v>2187</v>
      </c>
      <c r="H371" s="24" t="s">
        <v>4138</v>
      </c>
      <c r="I371" s="34" t="s">
        <v>3641</v>
      </c>
      <c r="J371" s="34" t="s">
        <v>3641</v>
      </c>
    </row>
    <row r="372" spans="1:10">
      <c r="A372" s="23" t="s">
        <v>4599</v>
      </c>
      <c r="B372" s="6">
        <v>371</v>
      </c>
      <c r="C372" s="104">
        <v>4</v>
      </c>
      <c r="D372" s="24" t="s">
        <v>3528</v>
      </c>
      <c r="E372" s="24" t="s">
        <v>4978</v>
      </c>
      <c r="F372" s="24" t="s">
        <v>3598</v>
      </c>
      <c r="G372" s="24" t="s">
        <v>2189</v>
      </c>
      <c r="H372" s="24" t="s">
        <v>4140</v>
      </c>
      <c r="I372" s="34" t="s">
        <v>3641</v>
      </c>
      <c r="J372" s="34" t="s">
        <v>3641</v>
      </c>
    </row>
    <row r="373" spans="1:10">
      <c r="A373" s="23" t="s">
        <v>3684</v>
      </c>
      <c r="B373" s="6">
        <v>372</v>
      </c>
      <c r="C373" s="104">
        <v>4</v>
      </c>
      <c r="D373" s="24" t="s">
        <v>3528</v>
      </c>
      <c r="E373" s="24" t="s">
        <v>4979</v>
      </c>
      <c r="F373" s="24" t="s">
        <v>3598</v>
      </c>
      <c r="G373" s="24" t="s">
        <v>2191</v>
      </c>
      <c r="H373" s="24" t="s">
        <v>4799</v>
      </c>
      <c r="I373" s="34" t="s">
        <v>3641</v>
      </c>
      <c r="J373" s="34" t="s">
        <v>3641</v>
      </c>
    </row>
    <row r="374" spans="1:10">
      <c r="A374" s="23" t="s">
        <v>3685</v>
      </c>
      <c r="B374" s="6">
        <v>373</v>
      </c>
      <c r="C374" s="104">
        <v>4</v>
      </c>
      <c r="D374" s="24" t="s">
        <v>3528</v>
      </c>
      <c r="E374" s="24" t="s">
        <v>4980</v>
      </c>
      <c r="F374" s="24" t="s">
        <v>3598</v>
      </c>
      <c r="G374" s="24" t="s">
        <v>2193</v>
      </c>
      <c r="H374" s="24" t="s">
        <v>4800</v>
      </c>
      <c r="I374" s="34" t="s">
        <v>3641</v>
      </c>
      <c r="J374" s="34" t="s">
        <v>3641</v>
      </c>
    </row>
    <row r="375" spans="1:10">
      <c r="A375" s="23" t="s">
        <v>3686</v>
      </c>
      <c r="B375" s="6">
        <v>374</v>
      </c>
      <c r="C375" s="104">
        <v>4</v>
      </c>
      <c r="D375" s="24" t="s">
        <v>3528</v>
      </c>
      <c r="E375" s="24" t="s">
        <v>4981</v>
      </c>
      <c r="F375" s="24" t="s">
        <v>3598</v>
      </c>
      <c r="G375" s="24" t="s">
        <v>2195</v>
      </c>
      <c r="H375" s="24" t="s">
        <v>4801</v>
      </c>
      <c r="I375" s="34" t="s">
        <v>3641</v>
      </c>
      <c r="J375" s="34" t="s">
        <v>3641</v>
      </c>
    </row>
    <row r="376" spans="1:10">
      <c r="A376" s="23" t="s">
        <v>4710</v>
      </c>
      <c r="B376" s="6">
        <v>375</v>
      </c>
      <c r="C376" s="104">
        <v>4</v>
      </c>
      <c r="D376" s="24" t="s">
        <v>3528</v>
      </c>
      <c r="E376" s="24" t="s">
        <v>4982</v>
      </c>
      <c r="F376" s="24" t="s">
        <v>3598</v>
      </c>
      <c r="G376" s="24" t="s">
        <v>2197</v>
      </c>
      <c r="H376" s="24" t="s">
        <v>4802</v>
      </c>
      <c r="I376" s="34" t="s">
        <v>3641</v>
      </c>
      <c r="J376" s="34" t="s">
        <v>3641</v>
      </c>
    </row>
    <row r="377" spans="1:10">
      <c r="A377" s="23" t="s">
        <v>3687</v>
      </c>
      <c r="B377" s="6">
        <v>376</v>
      </c>
      <c r="C377" s="104">
        <v>4</v>
      </c>
      <c r="D377" s="24" t="s">
        <v>3528</v>
      </c>
      <c r="E377" s="24" t="s">
        <v>4983</v>
      </c>
      <c r="F377" s="24" t="s">
        <v>3598</v>
      </c>
      <c r="G377" s="24" t="s">
        <v>2198</v>
      </c>
      <c r="H377" s="24" t="s">
        <v>4803</v>
      </c>
      <c r="I377" s="34" t="s">
        <v>3641</v>
      </c>
      <c r="J377" s="34" t="s">
        <v>3641</v>
      </c>
    </row>
    <row r="378" spans="1:10">
      <c r="A378" s="23" t="s">
        <v>3688</v>
      </c>
      <c r="B378" s="6">
        <v>377</v>
      </c>
      <c r="C378" s="104">
        <v>4</v>
      </c>
      <c r="D378" s="24" t="s">
        <v>3528</v>
      </c>
      <c r="E378" s="24" t="s">
        <v>4984</v>
      </c>
      <c r="F378" s="24" t="s">
        <v>3598</v>
      </c>
      <c r="G378" s="24" t="s">
        <v>2200</v>
      </c>
      <c r="H378" s="24" t="s">
        <v>4804</v>
      </c>
      <c r="I378" s="34" t="s">
        <v>3641</v>
      </c>
      <c r="J378" s="34" t="s">
        <v>3641</v>
      </c>
    </row>
    <row r="379" spans="1:10">
      <c r="A379" s="23" t="s">
        <v>3689</v>
      </c>
      <c r="B379" s="6">
        <v>378</v>
      </c>
      <c r="C379" s="104">
        <v>4</v>
      </c>
      <c r="D379" s="24" t="s">
        <v>3528</v>
      </c>
      <c r="E379" s="24" t="s">
        <v>4985</v>
      </c>
      <c r="F379" s="24" t="s">
        <v>3598</v>
      </c>
      <c r="G379" s="24" t="s">
        <v>2202</v>
      </c>
      <c r="H379" s="24" t="s">
        <v>4805</v>
      </c>
      <c r="I379" s="34" t="s">
        <v>3641</v>
      </c>
      <c r="J379" s="34" t="s">
        <v>3641</v>
      </c>
    </row>
    <row r="380" spans="1:10">
      <c r="A380" s="23" t="s">
        <v>3690</v>
      </c>
      <c r="B380" s="6">
        <v>379</v>
      </c>
      <c r="C380" s="104">
        <v>4</v>
      </c>
      <c r="D380" s="24" t="s">
        <v>3528</v>
      </c>
      <c r="E380" s="24" t="s">
        <v>4986</v>
      </c>
      <c r="F380" s="24" t="s">
        <v>3598</v>
      </c>
      <c r="G380" s="24" t="s">
        <v>2204</v>
      </c>
      <c r="H380" s="24" t="s">
        <v>4166</v>
      </c>
      <c r="I380" s="34" t="s">
        <v>3641</v>
      </c>
      <c r="J380" s="34" t="s">
        <v>3641</v>
      </c>
    </row>
    <row r="381" spans="1:10">
      <c r="A381" s="23" t="s">
        <v>3691</v>
      </c>
      <c r="B381" s="6">
        <v>380</v>
      </c>
      <c r="C381" s="104">
        <v>4</v>
      </c>
      <c r="D381" s="24" t="s">
        <v>3528</v>
      </c>
      <c r="E381" s="24" t="s">
        <v>4987</v>
      </c>
      <c r="F381" s="24" t="s">
        <v>3598</v>
      </c>
      <c r="G381" s="24" t="s">
        <v>2206</v>
      </c>
      <c r="H381" s="24" t="s">
        <v>4806</v>
      </c>
      <c r="I381" s="34" t="s">
        <v>3641</v>
      </c>
      <c r="J381" s="34" t="s">
        <v>3641</v>
      </c>
    </row>
    <row r="382" spans="1:10">
      <c r="A382" s="23" t="s">
        <v>3653</v>
      </c>
      <c r="B382" s="6">
        <v>381</v>
      </c>
      <c r="C382" s="104">
        <v>3</v>
      </c>
      <c r="D382" s="24" t="s">
        <v>3528</v>
      </c>
      <c r="E382" s="24" t="s">
        <v>4988</v>
      </c>
      <c r="F382" s="24" t="s">
        <v>40</v>
      </c>
      <c r="G382" s="24" t="s">
        <v>2209</v>
      </c>
      <c r="H382" s="24" t="s">
        <v>4807</v>
      </c>
      <c r="I382" s="34" t="s">
        <v>3641</v>
      </c>
      <c r="J382" s="34" t="s">
        <v>3641</v>
      </c>
    </row>
    <row r="383" spans="1:10">
      <c r="A383" s="23" t="s">
        <v>4600</v>
      </c>
      <c r="B383" s="6">
        <v>382</v>
      </c>
      <c r="C383" s="104">
        <v>4</v>
      </c>
      <c r="D383" s="24" t="s">
        <v>3528</v>
      </c>
      <c r="E383" s="24" t="s">
        <v>4989</v>
      </c>
      <c r="F383" s="24" t="s">
        <v>3598</v>
      </c>
      <c r="G383" s="24" t="s">
        <v>2211</v>
      </c>
      <c r="H383" s="24" t="s">
        <v>4808</v>
      </c>
      <c r="I383" s="34" t="s">
        <v>3641</v>
      </c>
      <c r="J383" s="34" t="s">
        <v>3641</v>
      </c>
    </row>
    <row r="384" spans="1:10">
      <c r="A384" s="23" t="s">
        <v>4601</v>
      </c>
      <c r="B384" s="6">
        <v>383</v>
      </c>
      <c r="C384" s="104">
        <v>4</v>
      </c>
      <c r="D384" s="24" t="s">
        <v>3528</v>
      </c>
      <c r="E384" s="24" t="s">
        <v>4990</v>
      </c>
      <c r="F384" s="24" t="s">
        <v>3598</v>
      </c>
      <c r="G384" s="24" t="s">
        <v>2213</v>
      </c>
      <c r="H384" s="24" t="s">
        <v>4809</v>
      </c>
      <c r="I384" s="34" t="s">
        <v>3641</v>
      </c>
      <c r="J384" s="34" t="s">
        <v>3641</v>
      </c>
    </row>
    <row r="385" spans="1:10">
      <c r="A385" s="23" t="s">
        <v>4602</v>
      </c>
      <c r="B385" s="6">
        <v>384</v>
      </c>
      <c r="C385" s="104">
        <v>4</v>
      </c>
      <c r="D385" s="24" t="s">
        <v>3528</v>
      </c>
      <c r="E385" s="24" t="s">
        <v>4991</v>
      </c>
      <c r="F385" s="24" t="s">
        <v>3595</v>
      </c>
      <c r="G385" s="24" t="s">
        <v>2215</v>
      </c>
      <c r="H385" s="24" t="s">
        <v>4810</v>
      </c>
      <c r="I385" s="34" t="s">
        <v>3641</v>
      </c>
      <c r="J385" s="34" t="s">
        <v>3641</v>
      </c>
    </row>
    <row r="386" spans="1:10">
      <c r="A386" s="23" t="s">
        <v>4603</v>
      </c>
      <c r="B386" s="6">
        <v>385</v>
      </c>
      <c r="C386" s="104">
        <v>4</v>
      </c>
      <c r="D386" s="24" t="s">
        <v>3528</v>
      </c>
      <c r="E386" s="24" t="s">
        <v>4992</v>
      </c>
      <c r="F386" s="24" t="s">
        <v>3599</v>
      </c>
      <c r="G386" s="24" t="s">
        <v>2217</v>
      </c>
      <c r="H386" s="24" t="s">
        <v>4811</v>
      </c>
      <c r="I386" s="34" t="s">
        <v>3641</v>
      </c>
      <c r="J386" s="34" t="s">
        <v>3641</v>
      </c>
    </row>
    <row r="387" spans="1:10">
      <c r="A387" s="23" t="s">
        <v>3692</v>
      </c>
      <c r="B387" s="6">
        <v>386</v>
      </c>
      <c r="C387" s="104">
        <v>4</v>
      </c>
      <c r="D387" s="24" t="s">
        <v>3528</v>
      </c>
      <c r="E387" s="24" t="s">
        <v>4993</v>
      </c>
      <c r="F387" s="24" t="s">
        <v>3597</v>
      </c>
      <c r="G387" s="24" t="s">
        <v>2219</v>
      </c>
      <c r="H387" s="24" t="s">
        <v>4812</v>
      </c>
      <c r="I387" s="34" t="s">
        <v>3641</v>
      </c>
      <c r="J387" s="34" t="s">
        <v>3641</v>
      </c>
    </row>
    <row r="388" spans="1:10">
      <c r="A388" s="23" t="s">
        <v>3693</v>
      </c>
      <c r="B388" s="6">
        <v>387</v>
      </c>
      <c r="C388" s="104">
        <v>4</v>
      </c>
      <c r="D388" s="24" t="s">
        <v>3528</v>
      </c>
      <c r="E388" s="24" t="s">
        <v>4994</v>
      </c>
      <c r="F388" s="24" t="s">
        <v>3595</v>
      </c>
      <c r="G388" s="24" t="s">
        <v>2221</v>
      </c>
      <c r="H388" s="24" t="s">
        <v>4813</v>
      </c>
      <c r="I388" s="34" t="s">
        <v>3641</v>
      </c>
      <c r="J388" s="34" t="s">
        <v>3641</v>
      </c>
    </row>
    <row r="389" spans="1:10">
      <c r="A389" s="6" t="s">
        <v>818</v>
      </c>
      <c r="B389" s="6">
        <v>388</v>
      </c>
      <c r="C389" s="34">
        <v>3</v>
      </c>
      <c r="D389" s="6" t="s">
        <v>0</v>
      </c>
      <c r="E389" s="7" t="s">
        <v>337</v>
      </c>
      <c r="F389" s="34" t="s">
        <v>3457</v>
      </c>
      <c r="G389" s="6" t="s">
        <v>1672</v>
      </c>
      <c r="H389" s="6" t="s">
        <v>338</v>
      </c>
      <c r="I389" s="6" t="s">
        <v>2617</v>
      </c>
      <c r="J389" s="6" t="s">
        <v>3224</v>
      </c>
    </row>
    <row r="390" spans="1:10">
      <c r="A390" s="6" t="s">
        <v>1281</v>
      </c>
      <c r="B390" s="6">
        <v>389</v>
      </c>
      <c r="C390" s="34">
        <v>4</v>
      </c>
      <c r="D390" s="6" t="s">
        <v>0</v>
      </c>
      <c r="E390" s="7" t="s">
        <v>339</v>
      </c>
      <c r="F390" s="6" t="s">
        <v>892</v>
      </c>
      <c r="G390" s="6" t="s">
        <v>1673</v>
      </c>
      <c r="H390" s="6" t="s">
        <v>3466</v>
      </c>
      <c r="I390" s="6" t="s">
        <v>2618</v>
      </c>
      <c r="J390" s="6" t="s">
        <v>3225</v>
      </c>
    </row>
    <row r="391" spans="1:10">
      <c r="A391" s="6" t="s">
        <v>1282</v>
      </c>
      <c r="B391" s="6">
        <v>390</v>
      </c>
      <c r="C391" s="34">
        <v>4</v>
      </c>
      <c r="D391" s="6" t="s">
        <v>0</v>
      </c>
      <c r="E391" s="7" t="s">
        <v>341</v>
      </c>
      <c r="F391" s="6" t="s">
        <v>875</v>
      </c>
      <c r="G391" s="6" t="s">
        <v>1674</v>
      </c>
      <c r="H391" s="6" t="s">
        <v>342</v>
      </c>
      <c r="I391" s="6" t="s">
        <v>2619</v>
      </c>
      <c r="J391" s="6" t="s">
        <v>3426</v>
      </c>
    </row>
    <row r="392" spans="1:10">
      <c r="A392" s="6" t="s">
        <v>819</v>
      </c>
      <c r="B392" s="6">
        <v>391</v>
      </c>
      <c r="C392" s="34">
        <v>4</v>
      </c>
      <c r="D392" s="6" t="s">
        <v>0</v>
      </c>
      <c r="E392" s="7" t="s">
        <v>343</v>
      </c>
      <c r="F392" s="34" t="s">
        <v>3457</v>
      </c>
      <c r="G392" s="6" t="s">
        <v>2620</v>
      </c>
      <c r="H392" s="6" t="s">
        <v>3467</v>
      </c>
      <c r="I392" s="6" t="s">
        <v>2621</v>
      </c>
      <c r="J392" s="6" t="s">
        <v>3226</v>
      </c>
    </row>
    <row r="393" spans="1:10">
      <c r="A393" s="6" t="s">
        <v>1283</v>
      </c>
      <c r="B393" s="6">
        <v>392</v>
      </c>
      <c r="C393" s="34">
        <v>5</v>
      </c>
      <c r="D393" s="6" t="s">
        <v>0</v>
      </c>
      <c r="E393" s="7" t="s">
        <v>344</v>
      </c>
      <c r="F393" s="6" t="s">
        <v>849</v>
      </c>
      <c r="G393" s="6" t="s">
        <v>2622</v>
      </c>
      <c r="H393" s="6" t="s">
        <v>345</v>
      </c>
      <c r="I393" s="6" t="s">
        <v>2623</v>
      </c>
      <c r="J393" s="6" t="s">
        <v>3227</v>
      </c>
    </row>
    <row r="394" spans="1:10">
      <c r="A394" s="6" t="s">
        <v>1284</v>
      </c>
      <c r="B394" s="6">
        <v>393</v>
      </c>
      <c r="C394" s="34">
        <v>5</v>
      </c>
      <c r="D394" s="6" t="s">
        <v>0</v>
      </c>
      <c r="E394" s="7" t="s">
        <v>346</v>
      </c>
      <c r="F394" s="6" t="s">
        <v>848</v>
      </c>
      <c r="G394" s="6" t="s">
        <v>2624</v>
      </c>
      <c r="H394" s="6" t="s">
        <v>347</v>
      </c>
      <c r="I394" s="6" t="s">
        <v>2625</v>
      </c>
      <c r="J394" s="6" t="s">
        <v>3228</v>
      </c>
    </row>
    <row r="395" spans="1:10">
      <c r="A395" s="6" t="s">
        <v>1285</v>
      </c>
      <c r="B395" s="6">
        <v>394</v>
      </c>
      <c r="C395" s="34">
        <v>5</v>
      </c>
      <c r="D395" s="6" t="s">
        <v>0</v>
      </c>
      <c r="E395" s="7" t="s">
        <v>348</v>
      </c>
      <c r="F395" s="6" t="s">
        <v>893</v>
      </c>
      <c r="G395" s="6" t="s">
        <v>2626</v>
      </c>
      <c r="H395" s="6" t="s">
        <v>3468</v>
      </c>
      <c r="I395" s="6" t="s">
        <v>2627</v>
      </c>
      <c r="J395" s="6" t="s">
        <v>3229</v>
      </c>
    </row>
    <row r="396" spans="1:10">
      <c r="A396" s="6" t="s">
        <v>1286</v>
      </c>
      <c r="B396" s="6">
        <v>395</v>
      </c>
      <c r="C396" s="34">
        <v>5</v>
      </c>
      <c r="D396" s="6" t="s">
        <v>0</v>
      </c>
      <c r="E396" s="7" t="s">
        <v>350</v>
      </c>
      <c r="F396" s="6" t="s">
        <v>935</v>
      </c>
      <c r="G396" s="6" t="s">
        <v>2628</v>
      </c>
      <c r="H396" s="6" t="s">
        <v>351</v>
      </c>
      <c r="I396" s="6" t="s">
        <v>2629</v>
      </c>
      <c r="J396" s="6" t="s">
        <v>3230</v>
      </c>
    </row>
    <row r="397" spans="1:10">
      <c r="A397" s="6" t="s">
        <v>1287</v>
      </c>
      <c r="B397" s="6">
        <v>396</v>
      </c>
      <c r="C397" s="34">
        <v>5</v>
      </c>
      <c r="D397" s="6" t="s">
        <v>0</v>
      </c>
      <c r="E397" s="7" t="s">
        <v>352</v>
      </c>
      <c r="F397" s="6" t="s">
        <v>895</v>
      </c>
      <c r="G397" s="6" t="s">
        <v>2630</v>
      </c>
      <c r="H397" s="6" t="s">
        <v>353</v>
      </c>
      <c r="I397" s="6" t="s">
        <v>2631</v>
      </c>
      <c r="J397" s="6" t="s">
        <v>3231</v>
      </c>
    </row>
    <row r="398" spans="1:10">
      <c r="A398" s="6" t="s">
        <v>1288</v>
      </c>
      <c r="B398" s="6">
        <v>397</v>
      </c>
      <c r="C398" s="34">
        <v>5</v>
      </c>
      <c r="D398" s="6" t="s">
        <v>0</v>
      </c>
      <c r="E398" s="7" t="s">
        <v>354</v>
      </c>
      <c r="F398" s="6" t="s">
        <v>850</v>
      </c>
      <c r="G398" s="6" t="s">
        <v>2632</v>
      </c>
      <c r="H398" s="6" t="s">
        <v>355</v>
      </c>
      <c r="I398" s="6" t="s">
        <v>2633</v>
      </c>
      <c r="J398" s="6" t="s">
        <v>3232</v>
      </c>
    </row>
    <row r="399" spans="1:10">
      <c r="A399" s="6" t="s">
        <v>1289</v>
      </c>
      <c r="B399" s="6">
        <v>398</v>
      </c>
      <c r="C399" s="34">
        <v>5</v>
      </c>
      <c r="D399" s="6" t="s">
        <v>0</v>
      </c>
      <c r="E399" s="7" t="s">
        <v>356</v>
      </c>
      <c r="F399" s="6" t="s">
        <v>851</v>
      </c>
      <c r="G399" s="6" t="s">
        <v>2634</v>
      </c>
      <c r="H399" s="6" t="s">
        <v>357</v>
      </c>
      <c r="I399" s="6" t="s">
        <v>2635</v>
      </c>
      <c r="J399" s="6" t="s">
        <v>3233</v>
      </c>
    </row>
    <row r="400" spans="1:10">
      <c r="A400" s="6" t="s">
        <v>1290</v>
      </c>
      <c r="B400" s="6">
        <v>399</v>
      </c>
      <c r="C400" s="34">
        <v>5</v>
      </c>
      <c r="D400" s="6" t="s">
        <v>0</v>
      </c>
      <c r="E400" s="7" t="s">
        <v>358</v>
      </c>
      <c r="F400" s="6" t="s">
        <v>856</v>
      </c>
      <c r="G400" s="6" t="s">
        <v>1683</v>
      </c>
      <c r="H400" s="6" t="s">
        <v>2636</v>
      </c>
      <c r="I400" s="6" t="s">
        <v>2637</v>
      </c>
      <c r="J400" s="6" t="s">
        <v>3234</v>
      </c>
    </row>
    <row r="401" spans="1:10">
      <c r="A401" s="6" t="s">
        <v>1291</v>
      </c>
      <c r="B401" s="6">
        <v>400</v>
      </c>
      <c r="C401" s="34">
        <v>5</v>
      </c>
      <c r="D401" s="6" t="s">
        <v>0</v>
      </c>
      <c r="E401" s="7" t="s">
        <v>360</v>
      </c>
      <c r="F401" s="6" t="s">
        <v>938</v>
      </c>
      <c r="G401" s="6" t="s">
        <v>1684</v>
      </c>
      <c r="H401" s="6" t="s">
        <v>361</v>
      </c>
      <c r="I401" s="6" t="s">
        <v>2638</v>
      </c>
      <c r="J401" s="6" t="s">
        <v>3235</v>
      </c>
    </row>
    <row r="402" spans="1:10">
      <c r="A402" s="6" t="s">
        <v>1292</v>
      </c>
      <c r="B402" s="6">
        <v>401</v>
      </c>
      <c r="C402" s="34">
        <v>5</v>
      </c>
      <c r="D402" s="6" t="s">
        <v>16</v>
      </c>
      <c r="E402" s="7" t="s">
        <v>362</v>
      </c>
      <c r="F402" s="6" t="s">
        <v>1007</v>
      </c>
      <c r="G402" s="6" t="s">
        <v>1685</v>
      </c>
      <c r="H402" s="6" t="s">
        <v>363</v>
      </c>
      <c r="I402" s="6" t="s">
        <v>2639</v>
      </c>
      <c r="J402" s="6" t="s">
        <v>3075</v>
      </c>
    </row>
    <row r="403" spans="1:10">
      <c r="A403" s="6" t="s">
        <v>1293</v>
      </c>
      <c r="B403" s="6">
        <v>402</v>
      </c>
      <c r="C403" s="34">
        <v>5</v>
      </c>
      <c r="D403" s="6" t="s">
        <v>16</v>
      </c>
      <c r="E403" s="7" t="s">
        <v>364</v>
      </c>
      <c r="F403" s="6" t="s">
        <v>1063</v>
      </c>
      <c r="G403" s="6" t="s">
        <v>1686</v>
      </c>
      <c r="H403" s="6" t="s">
        <v>365</v>
      </c>
      <c r="I403" s="6" t="s">
        <v>2640</v>
      </c>
      <c r="J403" s="6" t="s">
        <v>3236</v>
      </c>
    </row>
    <row r="404" spans="1:10">
      <c r="A404" s="6" t="s">
        <v>1294</v>
      </c>
      <c r="B404" s="6">
        <v>403</v>
      </c>
      <c r="C404" s="34">
        <v>5</v>
      </c>
      <c r="D404" s="6" t="s">
        <v>16</v>
      </c>
      <c r="E404" s="7" t="s">
        <v>366</v>
      </c>
      <c r="F404" s="6" t="s">
        <v>1008</v>
      </c>
      <c r="G404" s="6" t="s">
        <v>1687</v>
      </c>
      <c r="H404" s="6" t="s">
        <v>367</v>
      </c>
      <c r="I404" s="6" t="s">
        <v>2641</v>
      </c>
      <c r="J404" s="6" t="s">
        <v>3076</v>
      </c>
    </row>
    <row r="405" spans="1:10">
      <c r="A405" s="6" t="s">
        <v>1295</v>
      </c>
      <c r="B405" s="6">
        <v>404</v>
      </c>
      <c r="C405" s="34">
        <v>5</v>
      </c>
      <c r="D405" s="6" t="s">
        <v>16</v>
      </c>
      <c r="E405" s="7" t="s">
        <v>368</v>
      </c>
      <c r="F405" s="6" t="s">
        <v>1064</v>
      </c>
      <c r="G405" s="6" t="s">
        <v>1688</v>
      </c>
      <c r="H405" s="6" t="s">
        <v>369</v>
      </c>
      <c r="I405" s="6" t="s">
        <v>2642</v>
      </c>
      <c r="J405" s="6" t="s">
        <v>3237</v>
      </c>
    </row>
    <row r="406" spans="1:10">
      <c r="A406" s="6" t="s">
        <v>820</v>
      </c>
      <c r="B406" s="6">
        <v>405</v>
      </c>
      <c r="C406" s="34">
        <v>5</v>
      </c>
      <c r="D406" s="6" t="s">
        <v>0</v>
      </c>
      <c r="E406" s="7" t="s">
        <v>370</v>
      </c>
      <c r="F406" s="34" t="s">
        <v>3457</v>
      </c>
      <c r="G406" s="6" t="s">
        <v>2643</v>
      </c>
      <c r="H406" s="6" t="s">
        <v>371</v>
      </c>
      <c r="I406" s="6" t="s">
        <v>2644</v>
      </c>
      <c r="J406" s="6" t="s">
        <v>3238</v>
      </c>
    </row>
    <row r="407" spans="1:10">
      <c r="A407" s="6" t="s">
        <v>1296</v>
      </c>
      <c r="B407" s="6">
        <v>406</v>
      </c>
      <c r="C407" s="34">
        <v>6</v>
      </c>
      <c r="D407" s="6" t="s">
        <v>0</v>
      </c>
      <c r="E407" s="7" t="s">
        <v>372</v>
      </c>
      <c r="F407" s="6" t="s">
        <v>853</v>
      </c>
      <c r="G407" s="6" t="s">
        <v>2645</v>
      </c>
      <c r="H407" s="6" t="s">
        <v>373</v>
      </c>
      <c r="I407" s="6" t="s">
        <v>2646</v>
      </c>
      <c r="J407" s="6" t="s">
        <v>3239</v>
      </c>
    </row>
    <row r="408" spans="1:10">
      <c r="A408" s="6" t="s">
        <v>1297</v>
      </c>
      <c r="B408" s="6">
        <v>407</v>
      </c>
      <c r="C408" s="34">
        <v>6</v>
      </c>
      <c r="D408" s="6" t="s">
        <v>0</v>
      </c>
      <c r="E408" s="7" t="s">
        <v>374</v>
      </c>
      <c r="F408" s="6" t="s">
        <v>854</v>
      </c>
      <c r="G408" s="6" t="s">
        <v>2647</v>
      </c>
      <c r="H408" s="6" t="s">
        <v>375</v>
      </c>
      <c r="I408" s="6" t="s">
        <v>2648</v>
      </c>
      <c r="J408" s="6" t="s">
        <v>3240</v>
      </c>
    </row>
    <row r="409" spans="1:10">
      <c r="A409" s="6" t="s">
        <v>1298</v>
      </c>
      <c r="B409" s="6">
        <v>408</v>
      </c>
      <c r="C409" s="34">
        <v>6</v>
      </c>
      <c r="D409" s="6" t="s">
        <v>0</v>
      </c>
      <c r="E409" s="7" t="s">
        <v>376</v>
      </c>
      <c r="F409" s="6" t="s">
        <v>855</v>
      </c>
      <c r="G409" s="6" t="s">
        <v>2649</v>
      </c>
      <c r="H409" s="6" t="s">
        <v>377</v>
      </c>
      <c r="I409" s="6" t="s">
        <v>2650</v>
      </c>
      <c r="J409" s="6" t="s">
        <v>3077</v>
      </c>
    </row>
    <row r="410" spans="1:10">
      <c r="A410" s="6" t="s">
        <v>821</v>
      </c>
      <c r="B410" s="6">
        <v>409</v>
      </c>
      <c r="C410" s="34">
        <v>6</v>
      </c>
      <c r="D410" s="6" t="s">
        <v>0</v>
      </c>
      <c r="E410" s="7" t="s">
        <v>378</v>
      </c>
      <c r="F410" s="34" t="s">
        <v>3457</v>
      </c>
      <c r="G410" s="6" t="s">
        <v>2651</v>
      </c>
      <c r="H410" s="6" t="s">
        <v>379</v>
      </c>
      <c r="I410" s="6" t="s">
        <v>2652</v>
      </c>
      <c r="J410" s="6" t="s">
        <v>3241</v>
      </c>
    </row>
    <row r="411" spans="1:10">
      <c r="A411" s="6" t="s">
        <v>1299</v>
      </c>
      <c r="B411" s="6">
        <v>410</v>
      </c>
      <c r="C411" s="34">
        <v>7</v>
      </c>
      <c r="D411" s="6" t="s">
        <v>0</v>
      </c>
      <c r="E411" s="7" t="s">
        <v>380</v>
      </c>
      <c r="F411" s="6" t="s">
        <v>896</v>
      </c>
      <c r="G411" s="6" t="s">
        <v>1694</v>
      </c>
      <c r="H411" s="6" t="s">
        <v>381</v>
      </c>
      <c r="I411" s="6" t="s">
        <v>2653</v>
      </c>
      <c r="J411" s="6" t="s">
        <v>3242</v>
      </c>
    </row>
    <row r="412" spans="1:10">
      <c r="A412" s="6" t="s">
        <v>1300</v>
      </c>
      <c r="B412" s="6">
        <v>411</v>
      </c>
      <c r="C412" s="34">
        <v>7</v>
      </c>
      <c r="D412" s="6" t="s">
        <v>0</v>
      </c>
      <c r="E412" s="7" t="s">
        <v>382</v>
      </c>
      <c r="F412" s="6" t="s">
        <v>898</v>
      </c>
      <c r="G412" s="6" t="s">
        <v>1695</v>
      </c>
      <c r="H412" s="6" t="s">
        <v>383</v>
      </c>
      <c r="I412" s="6" t="s">
        <v>2654</v>
      </c>
      <c r="J412" s="6" t="s">
        <v>3243</v>
      </c>
    </row>
    <row r="413" spans="1:10">
      <c r="A413" s="6" t="s">
        <v>1301</v>
      </c>
      <c r="B413" s="6">
        <v>412</v>
      </c>
      <c r="C413" s="34">
        <v>7</v>
      </c>
      <c r="D413" s="6" t="s">
        <v>0</v>
      </c>
      <c r="E413" s="7" t="s">
        <v>384</v>
      </c>
      <c r="F413" s="6" t="s">
        <v>905</v>
      </c>
      <c r="G413" s="6" t="s">
        <v>1696</v>
      </c>
      <c r="H413" s="6" t="s">
        <v>385</v>
      </c>
      <c r="I413" s="6" t="s">
        <v>2655</v>
      </c>
      <c r="J413" s="6" t="s">
        <v>3244</v>
      </c>
    </row>
    <row r="414" spans="1:10">
      <c r="A414" s="6" t="s">
        <v>1302</v>
      </c>
      <c r="B414" s="6">
        <v>413</v>
      </c>
      <c r="C414" s="34">
        <v>7</v>
      </c>
      <c r="D414" s="6" t="s">
        <v>0</v>
      </c>
      <c r="E414" s="7" t="s">
        <v>386</v>
      </c>
      <c r="F414" s="6" t="s">
        <v>897</v>
      </c>
      <c r="G414" s="6" t="s">
        <v>2656</v>
      </c>
      <c r="H414" s="6" t="s">
        <v>387</v>
      </c>
      <c r="I414" s="6" t="s">
        <v>2657</v>
      </c>
      <c r="J414" s="6" t="s">
        <v>3245</v>
      </c>
    </row>
    <row r="415" spans="1:10">
      <c r="A415" s="6" t="s">
        <v>1303</v>
      </c>
      <c r="B415" s="6">
        <v>414</v>
      </c>
      <c r="C415" s="34">
        <v>5</v>
      </c>
      <c r="D415" s="6" t="s">
        <v>0</v>
      </c>
      <c r="E415" s="7" t="s">
        <v>388</v>
      </c>
      <c r="F415" s="6" t="s">
        <v>852</v>
      </c>
      <c r="G415" s="6" t="s">
        <v>1698</v>
      </c>
      <c r="H415" s="6" t="s">
        <v>389</v>
      </c>
      <c r="I415" s="6" t="s">
        <v>2658</v>
      </c>
      <c r="J415" s="6" t="s">
        <v>3246</v>
      </c>
    </row>
    <row r="416" spans="1:10">
      <c r="A416" s="6" t="s">
        <v>1304</v>
      </c>
      <c r="B416" s="6">
        <v>415</v>
      </c>
      <c r="C416" s="34">
        <v>4</v>
      </c>
      <c r="D416" s="6" t="s">
        <v>0</v>
      </c>
      <c r="E416" s="7" t="s">
        <v>390</v>
      </c>
      <c r="F416" s="6" t="s">
        <v>857</v>
      </c>
      <c r="G416" s="6" t="s">
        <v>2659</v>
      </c>
      <c r="H416" s="6" t="s">
        <v>2660</v>
      </c>
      <c r="I416" s="6" t="s">
        <v>2661</v>
      </c>
      <c r="J416" s="6" t="s">
        <v>3247</v>
      </c>
    </row>
    <row r="417" spans="1:10">
      <c r="A417" s="6" t="s">
        <v>1305</v>
      </c>
      <c r="B417" s="6">
        <v>416</v>
      </c>
      <c r="C417" s="34">
        <v>4</v>
      </c>
      <c r="D417" s="6" t="s">
        <v>35</v>
      </c>
      <c r="E417" s="7" t="s">
        <v>391</v>
      </c>
      <c r="F417" s="6" t="s">
        <v>1088</v>
      </c>
      <c r="G417" s="6" t="s">
        <v>2662</v>
      </c>
      <c r="H417" s="6" t="s">
        <v>2663</v>
      </c>
      <c r="I417" s="6" t="s">
        <v>2664</v>
      </c>
      <c r="J417" s="6" t="s">
        <v>3248</v>
      </c>
    </row>
    <row r="418" spans="1:10">
      <c r="A418" s="6" t="s">
        <v>1309</v>
      </c>
      <c r="B418" s="6">
        <v>417</v>
      </c>
      <c r="C418" s="34">
        <v>4</v>
      </c>
      <c r="D418" s="6" t="s">
        <v>35</v>
      </c>
      <c r="E418" s="7" t="s">
        <v>398</v>
      </c>
      <c r="F418" s="6" t="s">
        <v>1090</v>
      </c>
      <c r="G418" s="6" t="s">
        <v>2665</v>
      </c>
      <c r="H418" s="6" t="s">
        <v>399</v>
      </c>
      <c r="I418" s="6" t="s">
        <v>2666</v>
      </c>
      <c r="J418" s="6" t="s">
        <v>3249</v>
      </c>
    </row>
    <row r="419" spans="1:10">
      <c r="A419" s="6" t="s">
        <v>1306</v>
      </c>
      <c r="B419" s="6">
        <v>418</v>
      </c>
      <c r="C419" s="34">
        <v>4</v>
      </c>
      <c r="D419" s="6" t="s">
        <v>35</v>
      </c>
      <c r="E419" s="7" t="s">
        <v>392</v>
      </c>
      <c r="F419" s="6" t="s">
        <v>857</v>
      </c>
      <c r="G419" s="6" t="s">
        <v>2667</v>
      </c>
      <c r="H419" s="6" t="s">
        <v>3469</v>
      </c>
      <c r="I419" s="6" t="s">
        <v>2668</v>
      </c>
      <c r="J419" s="6" t="s">
        <v>3250</v>
      </c>
    </row>
    <row r="420" spans="1:10">
      <c r="A420" s="6" t="s">
        <v>1307</v>
      </c>
      <c r="B420" s="6">
        <v>419</v>
      </c>
      <c r="C420" s="34">
        <v>4</v>
      </c>
      <c r="D420" s="6" t="s">
        <v>35</v>
      </c>
      <c r="E420" s="7" t="s">
        <v>394</v>
      </c>
      <c r="F420" s="6" t="s">
        <v>1088</v>
      </c>
      <c r="G420" s="6" t="s">
        <v>2669</v>
      </c>
      <c r="H420" s="6" t="s">
        <v>395</v>
      </c>
      <c r="I420" s="6" t="s">
        <v>2670</v>
      </c>
      <c r="J420" s="6" t="s">
        <v>3251</v>
      </c>
    </row>
    <row r="421" spans="1:10">
      <c r="A421" s="6" t="s">
        <v>1308</v>
      </c>
      <c r="B421" s="6">
        <v>420</v>
      </c>
      <c r="C421" s="34">
        <v>4</v>
      </c>
      <c r="D421" s="6" t="s">
        <v>35</v>
      </c>
      <c r="E421" s="7" t="s">
        <v>396</v>
      </c>
      <c r="F421" s="6" t="s">
        <v>1089</v>
      </c>
      <c r="G421" s="6" t="s">
        <v>2671</v>
      </c>
      <c r="H421" s="6" t="s">
        <v>397</v>
      </c>
      <c r="I421" s="6" t="s">
        <v>2672</v>
      </c>
      <c r="J421" s="6" t="s">
        <v>3429</v>
      </c>
    </row>
    <row r="422" spans="1:10">
      <c r="A422" s="6" t="s">
        <v>1310</v>
      </c>
      <c r="B422" s="6">
        <v>421</v>
      </c>
      <c r="C422" s="34">
        <v>4</v>
      </c>
      <c r="D422" s="6" t="s">
        <v>35</v>
      </c>
      <c r="E422" s="7" t="s">
        <v>400</v>
      </c>
      <c r="F422" s="6" t="s">
        <v>1092</v>
      </c>
      <c r="G422" s="6" t="s">
        <v>2673</v>
      </c>
      <c r="H422" s="6" t="s">
        <v>401</v>
      </c>
      <c r="I422" s="6" t="s">
        <v>2674</v>
      </c>
      <c r="J422" s="6" t="s">
        <v>3252</v>
      </c>
    </row>
    <row r="423" spans="1:10">
      <c r="A423" s="6" t="s">
        <v>1311</v>
      </c>
      <c r="B423" s="6">
        <v>422</v>
      </c>
      <c r="C423" s="34">
        <v>4</v>
      </c>
      <c r="D423" s="6" t="s">
        <v>35</v>
      </c>
      <c r="E423" s="7" t="s">
        <v>402</v>
      </c>
      <c r="F423" s="6" t="s">
        <v>1091</v>
      </c>
      <c r="G423" s="6" t="s">
        <v>2675</v>
      </c>
      <c r="H423" s="6" t="s">
        <v>403</v>
      </c>
      <c r="I423" s="6" t="s">
        <v>2676</v>
      </c>
      <c r="J423" s="6" t="s">
        <v>3253</v>
      </c>
    </row>
    <row r="424" spans="1:10">
      <c r="A424" s="6" t="s">
        <v>1312</v>
      </c>
      <c r="B424" s="6">
        <v>423</v>
      </c>
      <c r="C424" s="34">
        <v>4</v>
      </c>
      <c r="D424" s="6" t="s">
        <v>35</v>
      </c>
      <c r="E424" s="7" t="s">
        <v>404</v>
      </c>
      <c r="F424" s="6" t="s">
        <v>857</v>
      </c>
      <c r="G424" s="6" t="s">
        <v>2677</v>
      </c>
      <c r="H424" s="6" t="s">
        <v>405</v>
      </c>
      <c r="I424" s="6" t="s">
        <v>2678</v>
      </c>
      <c r="J424" s="6" t="s">
        <v>3254</v>
      </c>
    </row>
    <row r="425" spans="1:10">
      <c r="A425" s="6" t="s">
        <v>1313</v>
      </c>
      <c r="B425" s="6">
        <v>424</v>
      </c>
      <c r="C425" s="34">
        <v>4</v>
      </c>
      <c r="D425" s="6" t="s">
        <v>35</v>
      </c>
      <c r="E425" s="7" t="s">
        <v>406</v>
      </c>
      <c r="F425" s="6" t="s">
        <v>1088</v>
      </c>
      <c r="G425" s="6" t="s">
        <v>2679</v>
      </c>
      <c r="H425" s="6" t="s">
        <v>407</v>
      </c>
      <c r="I425" s="6" t="s">
        <v>2680</v>
      </c>
      <c r="J425" s="6" t="s">
        <v>3255</v>
      </c>
    </row>
    <row r="426" spans="1:10">
      <c r="A426" s="6" t="s">
        <v>1314</v>
      </c>
      <c r="B426" s="6">
        <v>425</v>
      </c>
      <c r="C426" s="34">
        <v>4</v>
      </c>
      <c r="D426" s="6" t="s">
        <v>35</v>
      </c>
      <c r="E426" s="7" t="s">
        <v>408</v>
      </c>
      <c r="F426" s="6" t="s">
        <v>1089</v>
      </c>
      <c r="G426" s="6" t="s">
        <v>2681</v>
      </c>
      <c r="H426" s="6" t="s">
        <v>409</v>
      </c>
      <c r="I426" s="6" t="s">
        <v>2682</v>
      </c>
      <c r="J426" s="6" t="s">
        <v>3430</v>
      </c>
    </row>
    <row r="427" spans="1:10">
      <c r="A427" s="6" t="s">
        <v>1315</v>
      </c>
      <c r="B427" s="6">
        <v>426</v>
      </c>
      <c r="C427" s="34">
        <v>4</v>
      </c>
      <c r="D427" s="6" t="s">
        <v>35</v>
      </c>
      <c r="E427" s="7" t="s">
        <v>410</v>
      </c>
      <c r="F427" s="6" t="s">
        <v>1092</v>
      </c>
      <c r="G427" s="6" t="s">
        <v>2683</v>
      </c>
      <c r="H427" s="6" t="s">
        <v>411</v>
      </c>
      <c r="I427" s="6" t="s">
        <v>2684</v>
      </c>
      <c r="J427" s="6" t="s">
        <v>3256</v>
      </c>
    </row>
    <row r="428" spans="1:10">
      <c r="A428" s="6" t="s">
        <v>1316</v>
      </c>
      <c r="B428" s="6">
        <v>427</v>
      </c>
      <c r="C428" s="34">
        <v>4</v>
      </c>
      <c r="D428" s="6" t="s">
        <v>35</v>
      </c>
      <c r="E428" s="7" t="s">
        <v>412</v>
      </c>
      <c r="F428" s="6" t="s">
        <v>1093</v>
      </c>
      <c r="G428" s="6" t="s">
        <v>2685</v>
      </c>
      <c r="H428" s="6" t="s">
        <v>413</v>
      </c>
      <c r="I428" s="6" t="s">
        <v>2686</v>
      </c>
      <c r="J428" s="6" t="s">
        <v>3257</v>
      </c>
    </row>
    <row r="429" spans="1:10">
      <c r="A429" s="6" t="s">
        <v>1317</v>
      </c>
      <c r="B429" s="6">
        <v>428</v>
      </c>
      <c r="C429" s="34">
        <v>4</v>
      </c>
      <c r="D429" s="6" t="s">
        <v>35</v>
      </c>
      <c r="E429" s="7" t="s">
        <v>414</v>
      </c>
      <c r="F429" s="6" t="s">
        <v>1089</v>
      </c>
      <c r="G429" s="6" t="s">
        <v>2687</v>
      </c>
      <c r="H429" s="6" t="s">
        <v>415</v>
      </c>
      <c r="I429" s="6" t="s">
        <v>2688</v>
      </c>
      <c r="J429" s="6" t="s">
        <v>3431</v>
      </c>
    </row>
    <row r="430" spans="1:10">
      <c r="A430" s="6" t="s">
        <v>1318</v>
      </c>
      <c r="B430" s="6">
        <v>429</v>
      </c>
      <c r="C430" s="34">
        <v>4</v>
      </c>
      <c r="D430" s="6" t="s">
        <v>35</v>
      </c>
      <c r="E430" s="7" t="s">
        <v>416</v>
      </c>
      <c r="F430" s="6" t="s">
        <v>1092</v>
      </c>
      <c r="G430" s="6" t="s">
        <v>2689</v>
      </c>
      <c r="H430" s="6" t="s">
        <v>417</v>
      </c>
      <c r="I430" s="6" t="s">
        <v>2690</v>
      </c>
      <c r="J430" s="6" t="s">
        <v>3258</v>
      </c>
    </row>
    <row r="431" spans="1:10">
      <c r="A431" s="6" t="s">
        <v>1319</v>
      </c>
      <c r="B431" s="6">
        <v>430</v>
      </c>
      <c r="C431" s="34">
        <v>4</v>
      </c>
      <c r="D431" s="6" t="s">
        <v>35</v>
      </c>
      <c r="E431" s="7" t="s">
        <v>418</v>
      </c>
      <c r="F431" s="6" t="s">
        <v>1093</v>
      </c>
      <c r="G431" s="6" t="s">
        <v>2691</v>
      </c>
      <c r="H431" s="6" t="s">
        <v>419</v>
      </c>
      <c r="I431" s="6" t="s">
        <v>2692</v>
      </c>
      <c r="J431" s="6" t="s">
        <v>3259</v>
      </c>
    </row>
    <row r="432" spans="1:10">
      <c r="A432" s="6" t="s">
        <v>1320</v>
      </c>
      <c r="B432" s="6">
        <v>431</v>
      </c>
      <c r="C432" s="34">
        <v>4</v>
      </c>
      <c r="D432" s="6" t="s">
        <v>0</v>
      </c>
      <c r="E432" s="7" t="s">
        <v>420</v>
      </c>
      <c r="F432" s="6" t="s">
        <v>909</v>
      </c>
      <c r="G432" s="6" t="s">
        <v>2693</v>
      </c>
      <c r="H432" s="6" t="s">
        <v>421</v>
      </c>
      <c r="I432" s="6" t="s">
        <v>2694</v>
      </c>
      <c r="J432" s="6" t="s">
        <v>3260</v>
      </c>
    </row>
    <row r="433" spans="1:10">
      <c r="A433" s="6" t="s">
        <v>1321</v>
      </c>
      <c r="B433" s="6">
        <v>432</v>
      </c>
      <c r="C433" s="34">
        <v>4</v>
      </c>
      <c r="D433" s="6" t="s">
        <v>0</v>
      </c>
      <c r="E433" s="7" t="s">
        <v>422</v>
      </c>
      <c r="F433" s="6" t="s">
        <v>862</v>
      </c>
      <c r="G433" s="6" t="s">
        <v>2695</v>
      </c>
      <c r="H433" s="6" t="s">
        <v>423</v>
      </c>
      <c r="I433" s="6" t="s">
        <v>2696</v>
      </c>
      <c r="J433" s="6" t="s">
        <v>3261</v>
      </c>
    </row>
    <row r="434" spans="1:10">
      <c r="A434" s="6" t="s">
        <v>1322</v>
      </c>
      <c r="B434" s="6">
        <v>433</v>
      </c>
      <c r="C434" s="34">
        <v>4</v>
      </c>
      <c r="D434" s="6" t="s">
        <v>0</v>
      </c>
      <c r="E434" s="7" t="s">
        <v>424</v>
      </c>
      <c r="F434" s="6" t="s">
        <v>902</v>
      </c>
      <c r="G434" s="6" t="s">
        <v>1717</v>
      </c>
      <c r="H434" s="6" t="s">
        <v>425</v>
      </c>
      <c r="I434" s="6" t="s">
        <v>2697</v>
      </c>
      <c r="J434" s="6" t="s">
        <v>3262</v>
      </c>
    </row>
    <row r="435" spans="1:10">
      <c r="A435" s="6" t="s">
        <v>1323</v>
      </c>
      <c r="B435" s="6">
        <v>434</v>
      </c>
      <c r="C435" s="34">
        <v>4</v>
      </c>
      <c r="D435" s="6" t="s">
        <v>16</v>
      </c>
      <c r="E435" s="7" t="s">
        <v>426</v>
      </c>
      <c r="F435" s="6" t="s">
        <v>954</v>
      </c>
      <c r="G435" s="6" t="s">
        <v>2698</v>
      </c>
      <c r="H435" s="6" t="s">
        <v>427</v>
      </c>
      <c r="I435" s="6" t="s">
        <v>2699</v>
      </c>
      <c r="J435" s="6" t="s">
        <v>3263</v>
      </c>
    </row>
    <row r="436" spans="1:10">
      <c r="A436" s="23" t="s">
        <v>5082</v>
      </c>
      <c r="B436" s="6">
        <v>435</v>
      </c>
      <c r="C436" s="104">
        <v>4</v>
      </c>
      <c r="D436" s="24" t="s">
        <v>3528</v>
      </c>
      <c r="E436" s="24" t="s">
        <v>5002</v>
      </c>
      <c r="F436" s="24" t="s">
        <v>40</v>
      </c>
      <c r="G436" s="24" t="s">
        <v>2238</v>
      </c>
      <c r="H436" s="24" t="s">
        <v>4821</v>
      </c>
      <c r="I436" s="34" t="s">
        <v>3641</v>
      </c>
      <c r="J436" s="34" t="s">
        <v>3641</v>
      </c>
    </row>
    <row r="437" spans="1:10">
      <c r="A437" s="23" t="s">
        <v>5083</v>
      </c>
      <c r="B437" s="6">
        <v>436</v>
      </c>
      <c r="C437" s="104">
        <v>5</v>
      </c>
      <c r="D437" s="24" t="s">
        <v>3528</v>
      </c>
      <c r="E437" s="24" t="s">
        <v>5003</v>
      </c>
      <c r="F437" s="24" t="s">
        <v>3596</v>
      </c>
      <c r="G437" s="24" t="s">
        <v>2240</v>
      </c>
      <c r="H437" s="24" t="s">
        <v>4225</v>
      </c>
      <c r="I437" s="34" t="s">
        <v>3641</v>
      </c>
      <c r="J437" s="34" t="s">
        <v>3641</v>
      </c>
    </row>
    <row r="438" spans="1:10">
      <c r="A438" s="23" t="s">
        <v>5084</v>
      </c>
      <c r="B438" s="6">
        <v>437</v>
      </c>
      <c r="C438" s="104">
        <v>5</v>
      </c>
      <c r="D438" s="24" t="s">
        <v>3528</v>
      </c>
      <c r="E438" s="24" t="s">
        <v>5004</v>
      </c>
      <c r="F438" s="24" t="s">
        <v>3597</v>
      </c>
      <c r="G438" s="24" t="s">
        <v>2242</v>
      </c>
      <c r="H438" s="24" t="s">
        <v>4227</v>
      </c>
      <c r="I438" s="34" t="s">
        <v>3641</v>
      </c>
      <c r="J438" s="34" t="s">
        <v>3641</v>
      </c>
    </row>
    <row r="439" spans="1:10">
      <c r="A439" s="23" t="s">
        <v>5085</v>
      </c>
      <c r="B439" s="6">
        <v>438</v>
      </c>
      <c r="C439" s="104">
        <v>5</v>
      </c>
      <c r="D439" s="24" t="s">
        <v>3528</v>
      </c>
      <c r="E439" s="24" t="s">
        <v>5005</v>
      </c>
      <c r="F439" s="24" t="s">
        <v>3596</v>
      </c>
      <c r="G439" s="24" t="s">
        <v>2244</v>
      </c>
      <c r="H439" s="24" t="s">
        <v>4822</v>
      </c>
      <c r="I439" s="34" t="s">
        <v>3641</v>
      </c>
      <c r="J439" s="34" t="s">
        <v>3641</v>
      </c>
    </row>
    <row r="440" spans="1:10">
      <c r="A440" s="23" t="s">
        <v>5086</v>
      </c>
      <c r="B440" s="6">
        <v>439</v>
      </c>
      <c r="C440" s="104">
        <v>5</v>
      </c>
      <c r="D440" s="24" t="s">
        <v>3528</v>
      </c>
      <c r="E440" s="24" t="s">
        <v>4866</v>
      </c>
      <c r="F440" s="24" t="s">
        <v>40</v>
      </c>
      <c r="G440" s="24" t="s">
        <v>1952</v>
      </c>
      <c r="H440" s="24" t="s">
        <v>4823</v>
      </c>
      <c r="I440" s="34" t="s">
        <v>3641</v>
      </c>
      <c r="J440" s="34" t="s">
        <v>3641</v>
      </c>
    </row>
    <row r="441" spans="1:10">
      <c r="A441" s="23" t="s">
        <v>4708</v>
      </c>
      <c r="B441" s="6">
        <v>440</v>
      </c>
      <c r="C441" s="104">
        <v>5</v>
      </c>
      <c r="D441" s="24" t="s">
        <v>3528</v>
      </c>
      <c r="E441" s="24" t="s">
        <v>5006</v>
      </c>
      <c r="F441" s="24" t="s">
        <v>5087</v>
      </c>
      <c r="G441" s="24" t="s">
        <v>2248</v>
      </c>
      <c r="H441" s="24" t="s">
        <v>4237</v>
      </c>
      <c r="I441" s="34" t="s">
        <v>3641</v>
      </c>
      <c r="J441" s="34" t="s">
        <v>3641</v>
      </c>
    </row>
    <row r="442" spans="1:10">
      <c r="A442" s="23" t="s">
        <v>4709</v>
      </c>
      <c r="B442" s="6">
        <v>441</v>
      </c>
      <c r="C442" s="104">
        <v>5</v>
      </c>
      <c r="D442" s="24" t="s">
        <v>3528</v>
      </c>
      <c r="E442" s="24" t="s">
        <v>5007</v>
      </c>
      <c r="F442" s="24" t="s">
        <v>3595</v>
      </c>
      <c r="G442" s="24" t="s">
        <v>2250</v>
      </c>
      <c r="H442" s="24" t="s">
        <v>4824</v>
      </c>
      <c r="I442" s="34" t="s">
        <v>3641</v>
      </c>
      <c r="J442" s="34" t="s">
        <v>3641</v>
      </c>
    </row>
    <row r="443" spans="1:10">
      <c r="A443" s="23" t="s">
        <v>4604</v>
      </c>
      <c r="B443" s="6">
        <v>442</v>
      </c>
      <c r="C443" s="104">
        <v>5</v>
      </c>
      <c r="D443" s="24" t="s">
        <v>3528</v>
      </c>
      <c r="E443" s="24" t="s">
        <v>5008</v>
      </c>
      <c r="F443" s="24" t="s">
        <v>3598</v>
      </c>
      <c r="G443" s="24" t="s">
        <v>2252</v>
      </c>
      <c r="H443" s="24" t="s">
        <v>4825</v>
      </c>
      <c r="I443" s="34" t="s">
        <v>3641</v>
      </c>
      <c r="J443" s="34" t="s">
        <v>3641</v>
      </c>
    </row>
    <row r="444" spans="1:10">
      <c r="A444" s="23" t="s">
        <v>4660</v>
      </c>
      <c r="B444" s="6">
        <v>443</v>
      </c>
      <c r="C444" s="104">
        <v>5</v>
      </c>
      <c r="D444" s="24" t="s">
        <v>3528</v>
      </c>
      <c r="E444" s="24" t="s">
        <v>5009</v>
      </c>
      <c r="F444" s="24" t="s">
        <v>868</v>
      </c>
      <c r="G444" s="24" t="s">
        <v>2254</v>
      </c>
      <c r="H444" s="24" t="s">
        <v>4826</v>
      </c>
      <c r="I444" s="34" t="s">
        <v>3641</v>
      </c>
      <c r="J444" s="34" t="s">
        <v>3641</v>
      </c>
    </row>
    <row r="445" spans="1:10">
      <c r="A445" s="23" t="s">
        <v>4661</v>
      </c>
      <c r="B445" s="6">
        <v>444</v>
      </c>
      <c r="C445" s="104">
        <v>5</v>
      </c>
      <c r="D445" s="24" t="s">
        <v>3528</v>
      </c>
      <c r="E445" s="24" t="s">
        <v>5010</v>
      </c>
      <c r="F445" s="24" t="s">
        <v>3597</v>
      </c>
      <c r="G445" s="24" t="s">
        <v>2256</v>
      </c>
      <c r="H445" s="24" t="s">
        <v>4827</v>
      </c>
      <c r="I445" s="34" t="s">
        <v>3641</v>
      </c>
      <c r="J445" s="34" t="s">
        <v>3641</v>
      </c>
    </row>
    <row r="446" spans="1:10">
      <c r="A446" s="23" t="s">
        <v>3655</v>
      </c>
      <c r="B446" s="6">
        <v>445</v>
      </c>
      <c r="C446" s="104">
        <v>5</v>
      </c>
      <c r="D446" s="24" t="s">
        <v>3528</v>
      </c>
      <c r="E446" s="24" t="s">
        <v>5011</v>
      </c>
      <c r="F446" s="24" t="s">
        <v>40</v>
      </c>
      <c r="G446" s="24" t="s">
        <v>2258</v>
      </c>
      <c r="H446" s="24" t="s">
        <v>4828</v>
      </c>
      <c r="I446" s="34" t="s">
        <v>3641</v>
      </c>
      <c r="J446" s="34" t="s">
        <v>3641</v>
      </c>
    </row>
    <row r="447" spans="1:10">
      <c r="A447" s="23" t="s">
        <v>5088</v>
      </c>
      <c r="B447" s="6">
        <v>446</v>
      </c>
      <c r="C447" s="104">
        <v>6</v>
      </c>
      <c r="D447" s="24" t="s">
        <v>3528</v>
      </c>
      <c r="E447" s="24" t="s">
        <v>5012</v>
      </c>
      <c r="F447" s="24" t="s">
        <v>4394</v>
      </c>
      <c r="G447" s="24" t="s">
        <v>2260</v>
      </c>
      <c r="H447" s="24" t="s">
        <v>4829</v>
      </c>
      <c r="I447" s="34" t="s">
        <v>3641</v>
      </c>
      <c r="J447" s="34" t="s">
        <v>3641</v>
      </c>
    </row>
    <row r="448" spans="1:10">
      <c r="A448" s="23" t="s">
        <v>5089</v>
      </c>
      <c r="B448" s="6">
        <v>447</v>
      </c>
      <c r="C448" s="104">
        <v>6</v>
      </c>
      <c r="D448" s="24" t="s">
        <v>3528</v>
      </c>
      <c r="E448" s="24" t="s">
        <v>5013</v>
      </c>
      <c r="F448" s="24" t="s">
        <v>4394</v>
      </c>
      <c r="G448" s="24" t="s">
        <v>2262</v>
      </c>
      <c r="H448" s="24" t="s">
        <v>4830</v>
      </c>
      <c r="I448" s="34" t="s">
        <v>3641</v>
      </c>
      <c r="J448" s="34" t="s">
        <v>3641</v>
      </c>
    </row>
    <row r="449" spans="1:10">
      <c r="A449" s="23" t="s">
        <v>3656</v>
      </c>
      <c r="B449" s="6">
        <v>448</v>
      </c>
      <c r="C449" s="104">
        <v>5</v>
      </c>
      <c r="D449" s="24" t="s">
        <v>3528</v>
      </c>
      <c r="E449" s="24" t="s">
        <v>5014</v>
      </c>
      <c r="F449" s="24" t="s">
        <v>40</v>
      </c>
      <c r="G449" s="24" t="s">
        <v>2264</v>
      </c>
      <c r="H449" s="24" t="s">
        <v>4260</v>
      </c>
      <c r="I449" s="34" t="s">
        <v>3641</v>
      </c>
      <c r="J449" s="34" t="s">
        <v>3641</v>
      </c>
    </row>
    <row r="450" spans="1:10">
      <c r="A450" s="23" t="s">
        <v>4605</v>
      </c>
      <c r="B450" s="6">
        <v>449</v>
      </c>
      <c r="C450" s="104">
        <v>6</v>
      </c>
      <c r="D450" s="24" t="s">
        <v>3528</v>
      </c>
      <c r="E450" s="24" t="s">
        <v>5015</v>
      </c>
      <c r="F450" s="24" t="s">
        <v>3598</v>
      </c>
      <c r="G450" s="24" t="s">
        <v>2266</v>
      </c>
      <c r="H450" s="24" t="s">
        <v>4100</v>
      </c>
      <c r="I450" s="34" t="s">
        <v>3641</v>
      </c>
      <c r="J450" s="34" t="s">
        <v>3641</v>
      </c>
    </row>
    <row r="451" spans="1:10">
      <c r="A451" s="23" t="s">
        <v>3702</v>
      </c>
      <c r="B451" s="6">
        <v>450</v>
      </c>
      <c r="C451" s="104">
        <v>6</v>
      </c>
      <c r="D451" s="24" t="s">
        <v>3528</v>
      </c>
      <c r="E451" s="24" t="s">
        <v>5016</v>
      </c>
      <c r="F451" s="24" t="s">
        <v>3598</v>
      </c>
      <c r="G451" s="24" t="s">
        <v>2268</v>
      </c>
      <c r="H451" s="24" t="s">
        <v>4262</v>
      </c>
      <c r="I451" s="34" t="s">
        <v>3641</v>
      </c>
      <c r="J451" s="34" t="s">
        <v>3641</v>
      </c>
    </row>
    <row r="452" spans="1:10">
      <c r="A452" s="23" t="s">
        <v>3703</v>
      </c>
      <c r="B452" s="6">
        <v>451</v>
      </c>
      <c r="C452" s="104">
        <v>6</v>
      </c>
      <c r="D452" s="24" t="s">
        <v>3528</v>
      </c>
      <c r="E452" s="24" t="s">
        <v>5017</v>
      </c>
      <c r="F452" s="24" t="s">
        <v>3599</v>
      </c>
      <c r="G452" s="24" t="s">
        <v>2270</v>
      </c>
      <c r="H452" s="24" t="s">
        <v>4264</v>
      </c>
      <c r="I452" s="34" t="s">
        <v>3641</v>
      </c>
      <c r="J452" s="34" t="s">
        <v>3641</v>
      </c>
    </row>
    <row r="453" spans="1:10">
      <c r="A453" s="23" t="s">
        <v>3704</v>
      </c>
      <c r="B453" s="6">
        <v>452</v>
      </c>
      <c r="C453" s="104">
        <v>6</v>
      </c>
      <c r="D453" s="24" t="s">
        <v>3528</v>
      </c>
      <c r="E453" s="24" t="s">
        <v>5018</v>
      </c>
      <c r="F453" s="24" t="s">
        <v>3597</v>
      </c>
      <c r="G453" s="24" t="s">
        <v>2272</v>
      </c>
      <c r="H453" s="24" t="s">
        <v>4265</v>
      </c>
      <c r="I453" s="34" t="s">
        <v>3641</v>
      </c>
      <c r="J453" s="34" t="s">
        <v>3641</v>
      </c>
    </row>
    <row r="454" spans="1:10">
      <c r="A454" s="23" t="s">
        <v>3705</v>
      </c>
      <c r="B454" s="6">
        <v>453</v>
      </c>
      <c r="C454" s="104">
        <v>6</v>
      </c>
      <c r="D454" s="24" t="s">
        <v>3528</v>
      </c>
      <c r="E454" s="24" t="s">
        <v>5019</v>
      </c>
      <c r="F454" s="24" t="s">
        <v>3595</v>
      </c>
      <c r="G454" s="24" t="s">
        <v>2274</v>
      </c>
      <c r="H454" s="24" t="s">
        <v>4831</v>
      </c>
      <c r="I454" s="34" t="s">
        <v>3641</v>
      </c>
      <c r="J454" s="34" t="s">
        <v>3641</v>
      </c>
    </row>
    <row r="455" spans="1:10">
      <c r="A455" s="23" t="s">
        <v>3657</v>
      </c>
      <c r="B455" s="6">
        <v>454</v>
      </c>
      <c r="C455" s="104">
        <v>5</v>
      </c>
      <c r="D455" s="24" t="s">
        <v>3528</v>
      </c>
      <c r="E455" s="24" t="s">
        <v>5020</v>
      </c>
      <c r="F455" s="24" t="s">
        <v>40</v>
      </c>
      <c r="G455" s="24" t="s">
        <v>2276</v>
      </c>
      <c r="H455" s="24" t="s">
        <v>4832</v>
      </c>
      <c r="I455" s="34" t="s">
        <v>3641</v>
      </c>
      <c r="J455" s="34" t="s">
        <v>3641</v>
      </c>
    </row>
    <row r="456" spans="1:10">
      <c r="A456" s="23" t="s">
        <v>4606</v>
      </c>
      <c r="B456" s="6">
        <v>455</v>
      </c>
      <c r="C456" s="104">
        <v>6</v>
      </c>
      <c r="D456" s="24" t="s">
        <v>3528</v>
      </c>
      <c r="E456" s="24" t="s">
        <v>5021</v>
      </c>
      <c r="F456" s="24" t="s">
        <v>3598</v>
      </c>
      <c r="G456" s="24" t="s">
        <v>2278</v>
      </c>
      <c r="H456" s="24" t="s">
        <v>4273</v>
      </c>
      <c r="I456" s="34" t="s">
        <v>3641</v>
      </c>
      <c r="J456" s="34" t="s">
        <v>3641</v>
      </c>
    </row>
    <row r="457" spans="1:10">
      <c r="A457" s="23" t="s">
        <v>3706</v>
      </c>
      <c r="B457" s="6">
        <v>456</v>
      </c>
      <c r="C457" s="104">
        <v>6</v>
      </c>
      <c r="D457" s="24" t="s">
        <v>3528</v>
      </c>
      <c r="E457" s="24" t="s">
        <v>5022</v>
      </c>
      <c r="F457" s="24" t="s">
        <v>3598</v>
      </c>
      <c r="G457" s="24" t="s">
        <v>2280</v>
      </c>
      <c r="H457" s="24" t="s">
        <v>4276</v>
      </c>
      <c r="I457" s="34" t="s">
        <v>3641</v>
      </c>
      <c r="J457" s="34" t="s">
        <v>3641</v>
      </c>
    </row>
    <row r="458" spans="1:10">
      <c r="A458" s="23" t="s">
        <v>3707</v>
      </c>
      <c r="B458" s="6">
        <v>457</v>
      </c>
      <c r="C458" s="104">
        <v>6</v>
      </c>
      <c r="D458" s="24" t="s">
        <v>3528</v>
      </c>
      <c r="E458" s="24" t="s">
        <v>5023</v>
      </c>
      <c r="F458" s="24" t="s">
        <v>3599</v>
      </c>
      <c r="G458" s="24" t="s">
        <v>2282</v>
      </c>
      <c r="H458" s="24" t="s">
        <v>4279</v>
      </c>
      <c r="I458" s="34" t="s">
        <v>3641</v>
      </c>
      <c r="J458" s="34" t="s">
        <v>3641</v>
      </c>
    </row>
    <row r="459" spans="1:10">
      <c r="A459" s="23" t="s">
        <v>3708</v>
      </c>
      <c r="B459" s="6">
        <v>458</v>
      </c>
      <c r="C459" s="104">
        <v>6</v>
      </c>
      <c r="D459" s="24" t="s">
        <v>3528</v>
      </c>
      <c r="E459" s="24" t="s">
        <v>5024</v>
      </c>
      <c r="F459" s="24" t="s">
        <v>3597</v>
      </c>
      <c r="G459" s="24" t="s">
        <v>2284</v>
      </c>
      <c r="H459" s="24" t="s">
        <v>4280</v>
      </c>
      <c r="I459" s="34" t="s">
        <v>3641</v>
      </c>
      <c r="J459" s="34" t="s">
        <v>3641</v>
      </c>
    </row>
    <row r="460" spans="1:10">
      <c r="A460" s="23" t="s">
        <v>3709</v>
      </c>
      <c r="B460" s="6">
        <v>459</v>
      </c>
      <c r="C460" s="104">
        <v>6</v>
      </c>
      <c r="D460" s="24" t="s">
        <v>3528</v>
      </c>
      <c r="E460" s="24" t="s">
        <v>5025</v>
      </c>
      <c r="F460" s="24" t="s">
        <v>3595</v>
      </c>
      <c r="G460" s="24" t="s">
        <v>2286</v>
      </c>
      <c r="H460" s="24" t="s">
        <v>4833</v>
      </c>
      <c r="I460" s="34" t="s">
        <v>3641</v>
      </c>
      <c r="J460" s="34" t="s">
        <v>3641</v>
      </c>
    </row>
    <row r="461" spans="1:10">
      <c r="A461" s="23" t="s">
        <v>5090</v>
      </c>
      <c r="B461" s="6">
        <v>460</v>
      </c>
      <c r="C461" s="104">
        <v>5</v>
      </c>
      <c r="D461" s="24" t="s">
        <v>3528</v>
      </c>
      <c r="E461" s="24" t="s">
        <v>5032</v>
      </c>
      <c r="F461" s="24" t="s">
        <v>40</v>
      </c>
      <c r="G461" s="24" t="s">
        <v>2301</v>
      </c>
      <c r="H461" s="24" t="s">
        <v>4300</v>
      </c>
      <c r="I461" s="34" t="s">
        <v>3641</v>
      </c>
      <c r="J461" s="34" t="s">
        <v>3641</v>
      </c>
    </row>
    <row r="462" spans="1:10">
      <c r="A462" s="23" t="s">
        <v>4712</v>
      </c>
      <c r="B462" s="6">
        <v>461</v>
      </c>
      <c r="C462" s="104">
        <v>6</v>
      </c>
      <c r="D462" s="24" t="s">
        <v>3528</v>
      </c>
      <c r="E462" s="24" t="s">
        <v>5033</v>
      </c>
      <c r="F462" s="24" t="s">
        <v>3595</v>
      </c>
      <c r="G462" s="24" t="s">
        <v>2303</v>
      </c>
      <c r="H462" s="24" t="s">
        <v>4837</v>
      </c>
      <c r="I462" s="34" t="s">
        <v>3641</v>
      </c>
      <c r="J462" s="34" t="s">
        <v>3641</v>
      </c>
    </row>
    <row r="463" spans="1:10">
      <c r="A463" s="23" t="s">
        <v>4711</v>
      </c>
      <c r="B463" s="6">
        <v>462</v>
      </c>
      <c r="C463" s="104">
        <v>6</v>
      </c>
      <c r="D463" s="24" t="s">
        <v>3528</v>
      </c>
      <c r="E463" s="24" t="s">
        <v>5034</v>
      </c>
      <c r="F463" s="24" t="s">
        <v>5091</v>
      </c>
      <c r="G463" s="24" t="s">
        <v>2306</v>
      </c>
      <c r="H463" s="24" t="s">
        <v>4305</v>
      </c>
      <c r="I463" s="34" t="s">
        <v>3641</v>
      </c>
      <c r="J463" s="34" t="s">
        <v>3641</v>
      </c>
    </row>
    <row r="464" spans="1:10">
      <c r="A464" s="6" t="s">
        <v>1324</v>
      </c>
      <c r="B464" s="6">
        <v>463</v>
      </c>
      <c r="C464" s="34">
        <v>4</v>
      </c>
      <c r="D464" s="6" t="s">
        <v>16</v>
      </c>
      <c r="E464" s="7" t="s">
        <v>428</v>
      </c>
      <c r="F464" s="6" t="s">
        <v>953</v>
      </c>
      <c r="G464" s="6" t="s">
        <v>1719</v>
      </c>
      <c r="H464" s="6" t="s">
        <v>313</v>
      </c>
      <c r="I464" s="6" t="s">
        <v>2700</v>
      </c>
      <c r="J464" s="6" t="s">
        <v>3264</v>
      </c>
    </row>
    <row r="465" spans="1:10">
      <c r="A465" s="6" t="s">
        <v>822</v>
      </c>
      <c r="B465" s="6">
        <v>464</v>
      </c>
      <c r="C465" s="34">
        <v>4</v>
      </c>
      <c r="D465" s="6" t="s">
        <v>35</v>
      </c>
      <c r="E465" s="7" t="s">
        <v>430</v>
      </c>
      <c r="F465" s="34" t="s">
        <v>3457</v>
      </c>
      <c r="G465" s="6" t="s">
        <v>1720</v>
      </c>
      <c r="H465" s="6" t="s">
        <v>431</v>
      </c>
      <c r="I465" s="6" t="s">
        <v>2701</v>
      </c>
      <c r="J465" s="6" t="s">
        <v>3265</v>
      </c>
    </row>
    <row r="466" spans="1:10">
      <c r="A466" s="6" t="s">
        <v>1325</v>
      </c>
      <c r="B466" s="6">
        <v>465</v>
      </c>
      <c r="C466" s="34">
        <v>5</v>
      </c>
      <c r="D466" s="6" t="s">
        <v>35</v>
      </c>
      <c r="E466" s="7" t="s">
        <v>432</v>
      </c>
      <c r="F466" s="6" t="s">
        <v>1090</v>
      </c>
      <c r="G466" s="6" t="s">
        <v>2702</v>
      </c>
      <c r="H466" s="6" t="s">
        <v>433</v>
      </c>
      <c r="I466" s="6" t="s">
        <v>2703</v>
      </c>
      <c r="J466" s="6" t="s">
        <v>3266</v>
      </c>
    </row>
    <row r="467" spans="1:10">
      <c r="A467" s="6" t="s">
        <v>1326</v>
      </c>
      <c r="B467" s="6">
        <v>466</v>
      </c>
      <c r="C467" s="34">
        <v>5</v>
      </c>
      <c r="D467" s="6" t="s">
        <v>35</v>
      </c>
      <c r="E467" s="7" t="s">
        <v>434</v>
      </c>
      <c r="F467" s="6" t="s">
        <v>857</v>
      </c>
      <c r="G467" s="6" t="s">
        <v>2704</v>
      </c>
      <c r="H467" s="6" t="s">
        <v>435</v>
      </c>
      <c r="I467" s="6" t="s">
        <v>2705</v>
      </c>
      <c r="J467" s="6" t="s">
        <v>3267</v>
      </c>
    </row>
    <row r="468" spans="1:10">
      <c r="A468" s="6" t="s">
        <v>1327</v>
      </c>
      <c r="B468" s="6">
        <v>467</v>
      </c>
      <c r="C468" s="34">
        <v>5</v>
      </c>
      <c r="D468" s="6" t="s">
        <v>35</v>
      </c>
      <c r="E468" s="7" t="s">
        <v>436</v>
      </c>
      <c r="F468" s="6" t="s">
        <v>1088</v>
      </c>
      <c r="G468" s="6" t="s">
        <v>2706</v>
      </c>
      <c r="H468" s="6" t="s">
        <v>437</v>
      </c>
      <c r="I468" s="6" t="s">
        <v>2707</v>
      </c>
      <c r="J468" s="6" t="s">
        <v>3268</v>
      </c>
    </row>
    <row r="469" spans="1:10">
      <c r="A469" s="6" t="s">
        <v>1328</v>
      </c>
      <c r="B469" s="6">
        <v>468</v>
      </c>
      <c r="C469" s="34">
        <v>5</v>
      </c>
      <c r="D469" s="6" t="s">
        <v>35</v>
      </c>
      <c r="E469" s="7" t="s">
        <v>438</v>
      </c>
      <c r="F469" s="6" t="s">
        <v>1089</v>
      </c>
      <c r="G469" s="6" t="s">
        <v>2708</v>
      </c>
      <c r="H469" s="6" t="s">
        <v>439</v>
      </c>
      <c r="I469" s="6" t="s">
        <v>2709</v>
      </c>
      <c r="J469" s="6" t="s">
        <v>3078</v>
      </c>
    </row>
    <row r="470" spans="1:10">
      <c r="A470" s="6" t="s">
        <v>1329</v>
      </c>
      <c r="B470" s="6">
        <v>469</v>
      </c>
      <c r="C470" s="34">
        <v>5</v>
      </c>
      <c r="D470" s="6" t="s">
        <v>35</v>
      </c>
      <c r="E470" s="7" t="s">
        <v>440</v>
      </c>
      <c r="F470" s="6" t="s">
        <v>1092</v>
      </c>
      <c r="G470" s="6" t="s">
        <v>2710</v>
      </c>
      <c r="H470" s="6" t="s">
        <v>441</v>
      </c>
      <c r="I470" s="6" t="s">
        <v>2711</v>
      </c>
      <c r="J470" s="6" t="s">
        <v>3269</v>
      </c>
    </row>
    <row r="471" spans="1:10">
      <c r="A471" s="6" t="s">
        <v>1330</v>
      </c>
      <c r="B471" s="6">
        <v>470</v>
      </c>
      <c r="C471" s="34">
        <v>5</v>
      </c>
      <c r="D471" s="6" t="s">
        <v>35</v>
      </c>
      <c r="E471" s="7" t="s">
        <v>442</v>
      </c>
      <c r="F471" s="6" t="s">
        <v>1093</v>
      </c>
      <c r="G471" s="6" t="s">
        <v>2712</v>
      </c>
      <c r="H471" s="6" t="s">
        <v>443</v>
      </c>
      <c r="I471" s="6" t="s">
        <v>2713</v>
      </c>
      <c r="J471" s="6" t="s">
        <v>3270</v>
      </c>
    </row>
    <row r="472" spans="1:10">
      <c r="A472" s="6" t="s">
        <v>1331</v>
      </c>
      <c r="B472" s="6">
        <v>471</v>
      </c>
      <c r="C472" s="34">
        <v>5</v>
      </c>
      <c r="D472" s="6" t="s">
        <v>35</v>
      </c>
      <c r="E472" s="7" t="s">
        <v>444</v>
      </c>
      <c r="F472" s="6" t="s">
        <v>857</v>
      </c>
      <c r="G472" s="6" t="s">
        <v>2714</v>
      </c>
      <c r="H472" s="6" t="s">
        <v>445</v>
      </c>
      <c r="I472" s="6" t="s">
        <v>2715</v>
      </c>
      <c r="J472" s="6" t="s">
        <v>3271</v>
      </c>
    </row>
    <row r="473" spans="1:10">
      <c r="A473" s="6" t="s">
        <v>1332</v>
      </c>
      <c r="B473" s="6">
        <v>472</v>
      </c>
      <c r="C473" s="34">
        <v>5</v>
      </c>
      <c r="D473" s="6" t="s">
        <v>35</v>
      </c>
      <c r="E473" s="7" t="s">
        <v>446</v>
      </c>
      <c r="F473" s="6" t="s">
        <v>1088</v>
      </c>
      <c r="G473" s="6" t="s">
        <v>2716</v>
      </c>
      <c r="H473" s="6" t="s">
        <v>447</v>
      </c>
      <c r="I473" s="6" t="s">
        <v>2717</v>
      </c>
      <c r="J473" s="6" t="s">
        <v>3272</v>
      </c>
    </row>
    <row r="474" spans="1:10">
      <c r="A474" s="6" t="s">
        <v>1333</v>
      </c>
      <c r="B474" s="6">
        <v>473</v>
      </c>
      <c r="C474" s="34">
        <v>5</v>
      </c>
      <c r="D474" s="6" t="s">
        <v>35</v>
      </c>
      <c r="E474" s="7" t="s">
        <v>448</v>
      </c>
      <c r="F474" s="6" t="s">
        <v>1089</v>
      </c>
      <c r="G474" s="6" t="s">
        <v>2718</v>
      </c>
      <c r="H474" s="6" t="s">
        <v>449</v>
      </c>
      <c r="I474" s="6" t="s">
        <v>2719</v>
      </c>
      <c r="J474" s="6" t="s">
        <v>3432</v>
      </c>
    </row>
    <row r="475" spans="1:10">
      <c r="A475" s="6" t="s">
        <v>1334</v>
      </c>
      <c r="B475" s="6">
        <v>474</v>
      </c>
      <c r="C475" s="34">
        <v>5</v>
      </c>
      <c r="D475" s="6" t="s">
        <v>35</v>
      </c>
      <c r="E475" s="7" t="s">
        <v>450</v>
      </c>
      <c r="F475" s="6" t="s">
        <v>1092</v>
      </c>
      <c r="G475" s="6" t="s">
        <v>2720</v>
      </c>
      <c r="H475" s="6" t="s">
        <v>451</v>
      </c>
      <c r="I475" s="6" t="s">
        <v>2721</v>
      </c>
      <c r="J475" s="6" t="s">
        <v>3273</v>
      </c>
    </row>
    <row r="476" spans="1:10">
      <c r="A476" s="6" t="s">
        <v>1335</v>
      </c>
      <c r="B476" s="6">
        <v>475</v>
      </c>
      <c r="C476" s="34">
        <v>5</v>
      </c>
      <c r="D476" s="6" t="s">
        <v>35</v>
      </c>
      <c r="E476" s="7" t="s">
        <v>452</v>
      </c>
      <c r="F476" s="6" t="s">
        <v>1093</v>
      </c>
      <c r="G476" s="6" t="s">
        <v>2722</v>
      </c>
      <c r="H476" s="6" t="s">
        <v>453</v>
      </c>
      <c r="I476" s="6" t="s">
        <v>2723</v>
      </c>
      <c r="J476" s="6" t="s">
        <v>3274</v>
      </c>
    </row>
    <row r="477" spans="1:10">
      <c r="A477" s="6" t="s">
        <v>1336</v>
      </c>
      <c r="B477" s="6">
        <v>476</v>
      </c>
      <c r="C477" s="34">
        <v>5</v>
      </c>
      <c r="D477" s="6" t="s">
        <v>35</v>
      </c>
      <c r="E477" s="7" t="s">
        <v>454</v>
      </c>
      <c r="F477" s="6" t="s">
        <v>1089</v>
      </c>
      <c r="G477" s="6" t="s">
        <v>1732</v>
      </c>
      <c r="H477" s="6" t="s">
        <v>455</v>
      </c>
      <c r="I477" s="6" t="s">
        <v>2724</v>
      </c>
      <c r="J477" s="6" t="s">
        <v>3433</v>
      </c>
    </row>
    <row r="478" spans="1:10">
      <c r="A478" s="6" t="s">
        <v>1337</v>
      </c>
      <c r="B478" s="6">
        <v>477</v>
      </c>
      <c r="C478" s="34">
        <v>5</v>
      </c>
      <c r="D478" s="6" t="s">
        <v>35</v>
      </c>
      <c r="E478" s="7" t="s">
        <v>456</v>
      </c>
      <c r="F478" s="6" t="s">
        <v>1092</v>
      </c>
      <c r="G478" s="6" t="s">
        <v>2725</v>
      </c>
      <c r="H478" s="6" t="s">
        <v>457</v>
      </c>
      <c r="I478" s="6" t="s">
        <v>2726</v>
      </c>
      <c r="J478" s="6" t="s">
        <v>3275</v>
      </c>
    </row>
    <row r="479" spans="1:10">
      <c r="A479" s="6" t="s">
        <v>1338</v>
      </c>
      <c r="B479" s="6">
        <v>478</v>
      </c>
      <c r="C479" s="34">
        <v>5</v>
      </c>
      <c r="D479" s="6" t="s">
        <v>35</v>
      </c>
      <c r="E479" s="7" t="s">
        <v>458</v>
      </c>
      <c r="F479" s="6" t="s">
        <v>1093</v>
      </c>
      <c r="G479" s="6" t="s">
        <v>2727</v>
      </c>
      <c r="H479" s="6" t="s">
        <v>459</v>
      </c>
      <c r="I479" s="6" t="s">
        <v>2728</v>
      </c>
      <c r="J479" s="6" t="s">
        <v>3276</v>
      </c>
    </row>
    <row r="480" spans="1:10">
      <c r="A480" s="6" t="s">
        <v>1339</v>
      </c>
      <c r="B480" s="6">
        <v>479</v>
      </c>
      <c r="C480" s="34">
        <v>5</v>
      </c>
      <c r="D480" s="6" t="s">
        <v>35</v>
      </c>
      <c r="E480" s="7" t="s">
        <v>460</v>
      </c>
      <c r="F480" s="6" t="s">
        <v>3639</v>
      </c>
      <c r="G480" s="6" t="s">
        <v>1735</v>
      </c>
      <c r="H480" s="6" t="s">
        <v>461</v>
      </c>
      <c r="I480" s="6" t="s">
        <v>2729</v>
      </c>
      <c r="J480" s="6" t="s">
        <v>3277</v>
      </c>
    </row>
    <row r="481" spans="1:10">
      <c r="A481" s="6" t="s">
        <v>1381</v>
      </c>
      <c r="B481" s="6">
        <v>480</v>
      </c>
      <c r="C481" s="34">
        <v>4</v>
      </c>
      <c r="D481" s="6" t="s">
        <v>0</v>
      </c>
      <c r="E481" s="7" t="s">
        <v>559</v>
      </c>
      <c r="F481" s="6" t="s">
        <v>869</v>
      </c>
      <c r="G481" s="6" t="s">
        <v>1783</v>
      </c>
      <c r="H481" s="6" t="s">
        <v>2798</v>
      </c>
      <c r="I481" s="6" t="s">
        <v>2799</v>
      </c>
      <c r="J481" s="6" t="s">
        <v>3311</v>
      </c>
    </row>
    <row r="482" spans="1:10">
      <c r="A482" s="6" t="s">
        <v>1382</v>
      </c>
      <c r="B482" s="6">
        <v>481</v>
      </c>
      <c r="C482" s="34">
        <v>4</v>
      </c>
      <c r="D482" s="6" t="s">
        <v>0</v>
      </c>
      <c r="E482" s="7" t="s">
        <v>561</v>
      </c>
      <c r="F482" s="6" t="s">
        <v>934</v>
      </c>
      <c r="G482" s="6" t="s">
        <v>1784</v>
      </c>
      <c r="H482" s="6" t="s">
        <v>562</v>
      </c>
      <c r="I482" s="6" t="s">
        <v>2800</v>
      </c>
      <c r="J482" s="6" t="s">
        <v>3312</v>
      </c>
    </row>
    <row r="483" spans="1:10">
      <c r="A483" s="6" t="s">
        <v>1383</v>
      </c>
      <c r="B483" s="6">
        <v>482</v>
      </c>
      <c r="C483" s="34">
        <v>4</v>
      </c>
      <c r="D483" s="6" t="s">
        <v>0</v>
      </c>
      <c r="E483" s="7" t="s">
        <v>563</v>
      </c>
      <c r="F483" s="6" t="s">
        <v>867</v>
      </c>
      <c r="G483" s="6" t="s">
        <v>1785</v>
      </c>
      <c r="H483" s="6" t="s">
        <v>564</v>
      </c>
      <c r="I483" s="6" t="s">
        <v>2801</v>
      </c>
      <c r="J483" s="6" t="s">
        <v>3445</v>
      </c>
    </row>
    <row r="484" spans="1:10">
      <c r="A484" s="6" t="s">
        <v>1384</v>
      </c>
      <c r="B484" s="6">
        <v>483</v>
      </c>
      <c r="C484" s="34">
        <v>4</v>
      </c>
      <c r="D484" s="6" t="s">
        <v>0</v>
      </c>
      <c r="E484" s="7" t="s">
        <v>4388</v>
      </c>
      <c r="F484" s="6" t="s">
        <v>866</v>
      </c>
      <c r="G484" s="6" t="s">
        <v>1786</v>
      </c>
      <c r="H484" s="6" t="s">
        <v>566</v>
      </c>
      <c r="I484" s="6" t="s">
        <v>2802</v>
      </c>
      <c r="J484" s="6" t="s">
        <v>3313</v>
      </c>
    </row>
    <row r="485" spans="1:10">
      <c r="A485" s="6" t="s">
        <v>1385</v>
      </c>
      <c r="B485" s="6">
        <v>484</v>
      </c>
      <c r="C485" s="34">
        <v>4</v>
      </c>
      <c r="D485" s="6" t="s">
        <v>0</v>
      </c>
      <c r="E485" s="7" t="s">
        <v>567</v>
      </c>
      <c r="F485" s="6" t="s">
        <v>864</v>
      </c>
      <c r="G485" s="6" t="s">
        <v>2803</v>
      </c>
      <c r="H485" s="6" t="s">
        <v>568</v>
      </c>
      <c r="I485" s="6" t="s">
        <v>2804</v>
      </c>
      <c r="J485" s="6" t="s">
        <v>3314</v>
      </c>
    </row>
    <row r="486" spans="1:10">
      <c r="A486" s="6" t="s">
        <v>1386</v>
      </c>
      <c r="B486" s="6">
        <v>485</v>
      </c>
      <c r="C486" s="34">
        <v>4</v>
      </c>
      <c r="D486" s="6" t="s">
        <v>0</v>
      </c>
      <c r="E486" s="7" t="s">
        <v>569</v>
      </c>
      <c r="F486" s="6" t="s">
        <v>868</v>
      </c>
      <c r="G486" s="6" t="s">
        <v>1788</v>
      </c>
      <c r="H486" s="6" t="s">
        <v>570</v>
      </c>
      <c r="I486" s="6" t="s">
        <v>2805</v>
      </c>
      <c r="J486" s="6" t="s">
        <v>3315</v>
      </c>
    </row>
    <row r="487" spans="1:10">
      <c r="A487" s="6" t="s">
        <v>1387</v>
      </c>
      <c r="B487" s="6">
        <v>486</v>
      </c>
      <c r="C487" s="34">
        <v>4</v>
      </c>
      <c r="D487" s="6" t="s">
        <v>0</v>
      </c>
      <c r="E487" s="7" t="s">
        <v>571</v>
      </c>
      <c r="F487" s="6" t="s">
        <v>865</v>
      </c>
      <c r="G487" s="6" t="s">
        <v>1789</v>
      </c>
      <c r="H487" s="6" t="s">
        <v>572</v>
      </c>
      <c r="I487" s="6" t="s">
        <v>2806</v>
      </c>
      <c r="J487" s="6" t="s">
        <v>3316</v>
      </c>
    </row>
    <row r="488" spans="1:10">
      <c r="A488" s="6" t="s">
        <v>1388</v>
      </c>
      <c r="B488" s="6">
        <v>487</v>
      </c>
      <c r="C488" s="34">
        <v>4</v>
      </c>
      <c r="D488" s="6" t="s">
        <v>16</v>
      </c>
      <c r="E488" s="7" t="s">
        <v>573</v>
      </c>
      <c r="F488" s="6" t="s">
        <v>978</v>
      </c>
      <c r="G488" s="6" t="s">
        <v>2807</v>
      </c>
      <c r="H488" s="6" t="s">
        <v>574</v>
      </c>
      <c r="I488" s="6" t="s">
        <v>2808</v>
      </c>
      <c r="J488" s="6" t="s">
        <v>3317</v>
      </c>
    </row>
    <row r="489" spans="1:10">
      <c r="A489" s="6" t="s">
        <v>1389</v>
      </c>
      <c r="B489" s="6">
        <v>488</v>
      </c>
      <c r="C489" s="34">
        <v>4</v>
      </c>
      <c r="D489" s="6" t="s">
        <v>16</v>
      </c>
      <c r="E489" s="7" t="s">
        <v>575</v>
      </c>
      <c r="F489" s="6" t="s">
        <v>976</v>
      </c>
      <c r="G489" s="6" t="s">
        <v>2809</v>
      </c>
      <c r="H489" s="6" t="s">
        <v>576</v>
      </c>
      <c r="I489" s="6" t="s">
        <v>2810</v>
      </c>
      <c r="J489" s="6" t="s">
        <v>3318</v>
      </c>
    </row>
    <row r="490" spans="1:10">
      <c r="A490" s="6" t="s">
        <v>1390</v>
      </c>
      <c r="B490" s="6">
        <v>489</v>
      </c>
      <c r="C490" s="34">
        <v>4</v>
      </c>
      <c r="D490" s="6" t="s">
        <v>16</v>
      </c>
      <c r="E490" s="7" t="s">
        <v>577</v>
      </c>
      <c r="F490" s="6" t="s">
        <v>977</v>
      </c>
      <c r="G490" s="6" t="s">
        <v>1792</v>
      </c>
      <c r="H490" s="6" t="s">
        <v>578</v>
      </c>
      <c r="I490" s="6" t="s">
        <v>2811</v>
      </c>
      <c r="J490" s="6" t="s">
        <v>3319</v>
      </c>
    </row>
    <row r="491" spans="1:10">
      <c r="A491" s="6" t="s">
        <v>1391</v>
      </c>
      <c r="B491" s="6">
        <v>490</v>
      </c>
      <c r="C491" s="34">
        <v>4</v>
      </c>
      <c r="D491" s="6" t="s">
        <v>16</v>
      </c>
      <c r="E491" s="7" t="s">
        <v>579</v>
      </c>
      <c r="F491" s="6" t="s">
        <v>1023</v>
      </c>
      <c r="G491" s="6" t="s">
        <v>1793</v>
      </c>
      <c r="H491" s="6" t="s">
        <v>580</v>
      </c>
      <c r="I491" s="6" t="s">
        <v>2812</v>
      </c>
      <c r="J491" s="6" t="s">
        <v>3320</v>
      </c>
    </row>
    <row r="492" spans="1:10">
      <c r="A492" s="6" t="s">
        <v>1392</v>
      </c>
      <c r="B492" s="6">
        <v>491</v>
      </c>
      <c r="C492" s="34">
        <v>4</v>
      </c>
      <c r="D492" s="6" t="s">
        <v>0</v>
      </c>
      <c r="E492" s="7" t="s">
        <v>581</v>
      </c>
      <c r="F492" s="6" t="s">
        <v>903</v>
      </c>
      <c r="G492" s="6" t="s">
        <v>1794</v>
      </c>
      <c r="H492" s="6" t="s">
        <v>3472</v>
      </c>
      <c r="I492" s="6" t="s">
        <v>2813</v>
      </c>
      <c r="J492" s="6" t="s">
        <v>3321</v>
      </c>
    </row>
    <row r="493" spans="1:10">
      <c r="A493" s="6" t="s">
        <v>1393</v>
      </c>
      <c r="B493" s="6">
        <v>492</v>
      </c>
      <c r="C493" s="34">
        <v>4</v>
      </c>
      <c r="D493" s="6" t="s">
        <v>0</v>
      </c>
      <c r="E493" s="7" t="s">
        <v>582</v>
      </c>
      <c r="F493" s="6" t="s">
        <v>936</v>
      </c>
      <c r="G493" s="6" t="s">
        <v>1795</v>
      </c>
      <c r="H493" s="6" t="s">
        <v>583</v>
      </c>
      <c r="I493" s="6" t="s">
        <v>2814</v>
      </c>
      <c r="J493" s="6" t="s">
        <v>3322</v>
      </c>
    </row>
    <row r="494" spans="1:10">
      <c r="A494" s="6" t="s">
        <v>833</v>
      </c>
      <c r="B494" s="6">
        <v>493</v>
      </c>
      <c r="C494" s="34">
        <v>4</v>
      </c>
      <c r="D494" s="6" t="s">
        <v>0</v>
      </c>
      <c r="E494" s="7" t="s">
        <v>584</v>
      </c>
      <c r="F494" s="34" t="s">
        <v>3457</v>
      </c>
      <c r="G494" s="6" t="s">
        <v>2815</v>
      </c>
      <c r="H494" s="6" t="s">
        <v>585</v>
      </c>
      <c r="I494" s="6" t="s">
        <v>2816</v>
      </c>
      <c r="J494" s="6" t="s">
        <v>2817</v>
      </c>
    </row>
    <row r="495" spans="1:10">
      <c r="A495" s="6" t="s">
        <v>1394</v>
      </c>
      <c r="B495" s="6">
        <v>494</v>
      </c>
      <c r="C495" s="34">
        <v>5</v>
      </c>
      <c r="D495" s="6" t="s">
        <v>0</v>
      </c>
      <c r="E495" s="7" t="s">
        <v>586</v>
      </c>
      <c r="F495" s="6" t="s">
        <v>921</v>
      </c>
      <c r="G495" s="6" t="s">
        <v>2818</v>
      </c>
      <c r="H495" s="6" t="s">
        <v>587</v>
      </c>
      <c r="I495" s="6" t="s">
        <v>2819</v>
      </c>
      <c r="J495" s="6" t="s">
        <v>3323</v>
      </c>
    </row>
    <row r="496" spans="1:10">
      <c r="A496" s="6" t="s">
        <v>1395</v>
      </c>
      <c r="B496" s="6">
        <v>495</v>
      </c>
      <c r="C496" s="34">
        <v>5</v>
      </c>
      <c r="D496" s="6" t="s">
        <v>0</v>
      </c>
      <c r="E496" s="7" t="s">
        <v>588</v>
      </c>
      <c r="F496" s="6" t="s">
        <v>922</v>
      </c>
      <c r="G496" s="6" t="s">
        <v>1798</v>
      </c>
      <c r="H496" s="6" t="s">
        <v>589</v>
      </c>
      <c r="I496" s="6" t="s">
        <v>2820</v>
      </c>
      <c r="J496" s="6" t="s">
        <v>3324</v>
      </c>
    </row>
    <row r="497" spans="1:10">
      <c r="A497" s="6" t="s">
        <v>1396</v>
      </c>
      <c r="B497" s="6">
        <v>496</v>
      </c>
      <c r="C497" s="34">
        <v>5</v>
      </c>
      <c r="D497" s="6" t="s">
        <v>0</v>
      </c>
      <c r="E497" s="7" t="s">
        <v>590</v>
      </c>
      <c r="F497" s="6" t="s">
        <v>923</v>
      </c>
      <c r="G497" s="6" t="s">
        <v>1799</v>
      </c>
      <c r="H497" s="6" t="s">
        <v>591</v>
      </c>
      <c r="I497" s="6" t="s">
        <v>2821</v>
      </c>
      <c r="J497" s="6" t="s">
        <v>3325</v>
      </c>
    </row>
    <row r="498" spans="1:10">
      <c r="A498" s="6" t="s">
        <v>1400</v>
      </c>
      <c r="B498" s="6">
        <v>497</v>
      </c>
      <c r="C498" s="34">
        <v>5</v>
      </c>
      <c r="D498" s="6" t="s">
        <v>38</v>
      </c>
      <c r="E498" s="7" t="s">
        <v>2822</v>
      </c>
      <c r="F498" s="6" t="s">
        <v>1134</v>
      </c>
      <c r="G498" s="6" t="s">
        <v>1800</v>
      </c>
      <c r="H498" s="6" t="s">
        <v>2823</v>
      </c>
      <c r="I498" s="6" t="s">
        <v>2824</v>
      </c>
      <c r="J498" s="6" t="s">
        <v>3326</v>
      </c>
    </row>
    <row r="499" spans="1:10">
      <c r="A499" s="6" t="s">
        <v>1401</v>
      </c>
      <c r="B499" s="6">
        <v>498</v>
      </c>
      <c r="C499" s="34">
        <v>5</v>
      </c>
      <c r="D499" s="6" t="s">
        <v>38</v>
      </c>
      <c r="E499" s="7" t="s">
        <v>2825</v>
      </c>
      <c r="F499" s="6" t="s">
        <v>1115</v>
      </c>
      <c r="G499" s="6" t="s">
        <v>1801</v>
      </c>
      <c r="H499" s="6" t="s">
        <v>3473</v>
      </c>
      <c r="I499" s="6" t="s">
        <v>2826</v>
      </c>
      <c r="J499" s="6" t="s">
        <v>3327</v>
      </c>
    </row>
    <row r="500" spans="1:10">
      <c r="A500" s="6" t="s">
        <v>1402</v>
      </c>
      <c r="B500" s="6">
        <v>499</v>
      </c>
      <c r="C500" s="34">
        <v>5</v>
      </c>
      <c r="D500" s="6" t="s">
        <v>38</v>
      </c>
      <c r="E500" s="7" t="s">
        <v>592</v>
      </c>
      <c r="F500" s="6" t="s">
        <v>1116</v>
      </c>
      <c r="G500" s="6" t="s">
        <v>1802</v>
      </c>
      <c r="H500" s="6" t="s">
        <v>2827</v>
      </c>
      <c r="I500" s="6" t="s">
        <v>2828</v>
      </c>
      <c r="J500" s="6" t="s">
        <v>3328</v>
      </c>
    </row>
    <row r="501" spans="1:10">
      <c r="A501" s="6" t="s">
        <v>846</v>
      </c>
      <c r="B501" s="6">
        <v>500</v>
      </c>
      <c r="C501" s="34">
        <v>5</v>
      </c>
      <c r="D501" s="6" t="s">
        <v>38</v>
      </c>
      <c r="E501" s="7" t="s">
        <v>593</v>
      </c>
      <c r="F501" s="34" t="s">
        <v>3457</v>
      </c>
      <c r="G501" s="6" t="s">
        <v>1804</v>
      </c>
      <c r="H501" s="6" t="s">
        <v>2829</v>
      </c>
      <c r="I501" s="6" t="s">
        <v>2830</v>
      </c>
      <c r="J501" s="6" t="s">
        <v>3329</v>
      </c>
    </row>
    <row r="502" spans="1:10">
      <c r="A502" s="6" t="s">
        <v>1403</v>
      </c>
      <c r="B502" s="6">
        <v>501</v>
      </c>
      <c r="C502" s="34">
        <v>6</v>
      </c>
      <c r="D502" s="6" t="s">
        <v>38</v>
      </c>
      <c r="E502" s="7" t="s">
        <v>2832</v>
      </c>
      <c r="F502" s="6" t="s">
        <v>2831</v>
      </c>
      <c r="G502" s="6" t="s">
        <v>2833</v>
      </c>
      <c r="H502" s="6" t="s">
        <v>2834</v>
      </c>
      <c r="I502" s="6" t="s">
        <v>2835</v>
      </c>
      <c r="J502" s="6" t="s">
        <v>3330</v>
      </c>
    </row>
    <row r="503" spans="1:10">
      <c r="A503" s="6" t="s">
        <v>1404</v>
      </c>
      <c r="B503" s="6">
        <v>502</v>
      </c>
      <c r="C503" s="34">
        <v>6</v>
      </c>
      <c r="D503" s="6" t="s">
        <v>38</v>
      </c>
      <c r="E503" s="7" t="s">
        <v>2837</v>
      </c>
      <c r="F503" s="6" t="s">
        <v>2836</v>
      </c>
      <c r="G503" s="6" t="s">
        <v>2838</v>
      </c>
      <c r="H503" s="6" t="s">
        <v>2839</v>
      </c>
      <c r="I503" s="6" t="s">
        <v>2840</v>
      </c>
      <c r="J503" s="6" t="s">
        <v>3331</v>
      </c>
    </row>
    <row r="504" spans="1:10">
      <c r="A504" s="6" t="s">
        <v>1405</v>
      </c>
      <c r="B504" s="6">
        <v>503</v>
      </c>
      <c r="C504" s="34">
        <v>6</v>
      </c>
      <c r="D504" s="6" t="s">
        <v>38</v>
      </c>
      <c r="E504" s="7" t="s">
        <v>2842</v>
      </c>
      <c r="F504" s="6" t="s">
        <v>2841</v>
      </c>
      <c r="G504" s="6" t="s">
        <v>2843</v>
      </c>
      <c r="H504" s="6" t="s">
        <v>2844</v>
      </c>
      <c r="I504" s="6" t="s">
        <v>2845</v>
      </c>
      <c r="J504" s="6" t="s">
        <v>3332</v>
      </c>
    </row>
    <row r="505" spans="1:10">
      <c r="A505" s="6" t="s">
        <v>1406</v>
      </c>
      <c r="B505" s="6">
        <v>504</v>
      </c>
      <c r="C505" s="34">
        <v>6</v>
      </c>
      <c r="D505" s="6" t="s">
        <v>38</v>
      </c>
      <c r="E505" s="7" t="s">
        <v>2847</v>
      </c>
      <c r="F505" s="6" t="s">
        <v>2846</v>
      </c>
      <c r="G505" s="6" t="s">
        <v>2848</v>
      </c>
      <c r="H505" s="6" t="s">
        <v>2849</v>
      </c>
      <c r="I505" s="6" t="s">
        <v>2850</v>
      </c>
      <c r="J505" s="6" t="s">
        <v>3333</v>
      </c>
    </row>
    <row r="506" spans="1:10">
      <c r="A506" s="6" t="s">
        <v>847</v>
      </c>
      <c r="B506" s="6">
        <v>505</v>
      </c>
      <c r="C506" s="34">
        <v>5</v>
      </c>
      <c r="D506" s="6" t="s">
        <v>38</v>
      </c>
      <c r="E506" s="7" t="s">
        <v>594</v>
      </c>
      <c r="F506" s="34" t="s">
        <v>3457</v>
      </c>
      <c r="G506" s="6" t="s">
        <v>1805</v>
      </c>
      <c r="H506" s="6" t="s">
        <v>2851</v>
      </c>
      <c r="I506" s="6" t="s">
        <v>2852</v>
      </c>
      <c r="J506" s="6" t="s">
        <v>3334</v>
      </c>
    </row>
    <row r="507" spans="1:10">
      <c r="A507" s="6" t="s">
        <v>3474</v>
      </c>
      <c r="B507" s="6">
        <v>506</v>
      </c>
      <c r="C507" s="34">
        <v>6</v>
      </c>
      <c r="D507" s="6" t="s">
        <v>38</v>
      </c>
      <c r="E507" s="7" t="s">
        <v>595</v>
      </c>
      <c r="F507" s="34" t="s">
        <v>3457</v>
      </c>
      <c r="G507" s="6" t="s">
        <v>1806</v>
      </c>
      <c r="H507" s="6" t="s">
        <v>2853</v>
      </c>
      <c r="I507" s="6" t="s">
        <v>2854</v>
      </c>
      <c r="J507" s="6" t="s">
        <v>3335</v>
      </c>
    </row>
    <row r="508" spans="1:10">
      <c r="A508" s="6" t="s">
        <v>1407</v>
      </c>
      <c r="B508" s="6">
        <v>507</v>
      </c>
      <c r="C508" s="34">
        <v>7</v>
      </c>
      <c r="D508" s="6" t="s">
        <v>38</v>
      </c>
      <c r="E508" s="7" t="s">
        <v>2855</v>
      </c>
      <c r="F508" s="6" t="s">
        <v>1123</v>
      </c>
      <c r="G508" s="6" t="s">
        <v>2856</v>
      </c>
      <c r="H508" s="6" t="s">
        <v>2857</v>
      </c>
      <c r="I508" s="6" t="s">
        <v>2858</v>
      </c>
      <c r="J508" s="6" t="s">
        <v>3336</v>
      </c>
    </row>
    <row r="509" spans="1:10">
      <c r="A509" s="6" t="s">
        <v>1408</v>
      </c>
      <c r="B509" s="6">
        <v>508</v>
      </c>
      <c r="C509" s="34">
        <v>7</v>
      </c>
      <c r="D509" s="6" t="s">
        <v>38</v>
      </c>
      <c r="E509" s="7" t="s">
        <v>2859</v>
      </c>
      <c r="F509" s="6" t="s">
        <v>1131</v>
      </c>
      <c r="G509" s="6" t="s">
        <v>2860</v>
      </c>
      <c r="H509" s="6" t="s">
        <v>2861</v>
      </c>
      <c r="I509" s="6" t="s">
        <v>2862</v>
      </c>
      <c r="J509" s="6" t="s">
        <v>3337</v>
      </c>
    </row>
    <row r="510" spans="1:10">
      <c r="A510" s="6" t="s">
        <v>3475</v>
      </c>
      <c r="B510" s="6">
        <v>509</v>
      </c>
      <c r="C510" s="34">
        <v>7</v>
      </c>
      <c r="D510" s="6" t="s">
        <v>38</v>
      </c>
      <c r="E510" s="7" t="s">
        <v>596</v>
      </c>
      <c r="F510" s="34" t="s">
        <v>3457</v>
      </c>
      <c r="G510" s="6" t="s">
        <v>2863</v>
      </c>
      <c r="H510" s="6" t="s">
        <v>2864</v>
      </c>
      <c r="I510" s="6" t="s">
        <v>2865</v>
      </c>
      <c r="J510" s="6" t="s">
        <v>3338</v>
      </c>
    </row>
    <row r="511" spans="1:10">
      <c r="A511" s="6" t="s">
        <v>3476</v>
      </c>
      <c r="B511" s="6">
        <v>510</v>
      </c>
      <c r="C511" s="34">
        <v>8</v>
      </c>
      <c r="D511" s="6" t="s">
        <v>38</v>
      </c>
      <c r="E511" s="102" t="s">
        <v>3766</v>
      </c>
      <c r="F511" s="35" t="s">
        <v>3641</v>
      </c>
      <c r="G511" s="17" t="s">
        <v>3722</v>
      </c>
      <c r="H511" s="6" t="s">
        <v>2866</v>
      </c>
      <c r="I511" s="6" t="s">
        <v>2867</v>
      </c>
      <c r="J511" s="6" t="s">
        <v>3339</v>
      </c>
    </row>
    <row r="512" spans="1:10">
      <c r="A512" s="6" t="s">
        <v>1409</v>
      </c>
      <c r="B512" s="6">
        <v>511</v>
      </c>
      <c r="C512" s="34">
        <v>9</v>
      </c>
      <c r="D512" s="6" t="s">
        <v>38</v>
      </c>
      <c r="E512" s="102" t="s">
        <v>3767</v>
      </c>
      <c r="F512" s="6" t="s">
        <v>3739</v>
      </c>
      <c r="G512" s="17" t="s">
        <v>3719</v>
      </c>
      <c r="H512" s="6" t="s">
        <v>2868</v>
      </c>
      <c r="I512" s="6" t="s">
        <v>2869</v>
      </c>
      <c r="J512" s="6" t="s">
        <v>3340</v>
      </c>
    </row>
    <row r="513" spans="1:10">
      <c r="A513" s="6" t="s">
        <v>1410</v>
      </c>
      <c r="B513" s="6">
        <v>512</v>
      </c>
      <c r="C513" s="34">
        <v>9</v>
      </c>
      <c r="D513" s="6" t="s">
        <v>38</v>
      </c>
      <c r="E513" s="102" t="s">
        <v>3768</v>
      </c>
      <c r="F513" s="6" t="s">
        <v>3752</v>
      </c>
      <c r="G513" s="17" t="s">
        <v>3723</v>
      </c>
      <c r="H513" s="6" t="s">
        <v>2870</v>
      </c>
      <c r="I513" s="6" t="s">
        <v>2871</v>
      </c>
      <c r="J513" s="6" t="s">
        <v>3341</v>
      </c>
    </row>
    <row r="514" spans="1:10">
      <c r="A514" s="6" t="s">
        <v>3477</v>
      </c>
      <c r="B514" s="6">
        <v>513</v>
      </c>
      <c r="C514" s="34">
        <v>8</v>
      </c>
      <c r="D514" s="6" t="s">
        <v>38</v>
      </c>
      <c r="E514" s="102" t="s">
        <v>3769</v>
      </c>
      <c r="F514" s="35" t="s">
        <v>3457</v>
      </c>
      <c r="G514" s="17" t="s">
        <v>3724</v>
      </c>
      <c r="H514" s="6" t="s">
        <v>2872</v>
      </c>
      <c r="I514" s="6" t="s">
        <v>2873</v>
      </c>
      <c r="J514" s="6" t="s">
        <v>3342</v>
      </c>
    </row>
    <row r="515" spans="1:10">
      <c r="A515" s="6" t="s">
        <v>3478</v>
      </c>
      <c r="B515" s="6">
        <v>514</v>
      </c>
      <c r="C515" s="34">
        <v>9</v>
      </c>
      <c r="D515" s="6" t="s">
        <v>38</v>
      </c>
      <c r="E515" s="102" t="s">
        <v>3770</v>
      </c>
      <c r="F515" s="6" t="s">
        <v>3740</v>
      </c>
      <c r="G515" s="17" t="s">
        <v>3720</v>
      </c>
      <c r="H515" s="6" t="s">
        <v>2868</v>
      </c>
      <c r="I515" s="6" t="s">
        <v>2869</v>
      </c>
      <c r="J515" s="6" t="s">
        <v>3340</v>
      </c>
    </row>
    <row r="516" spans="1:10">
      <c r="A516" s="6" t="s">
        <v>2350</v>
      </c>
      <c r="B516" s="6">
        <v>515</v>
      </c>
      <c r="C516" s="34">
        <v>9</v>
      </c>
      <c r="D516" s="6" t="s">
        <v>38</v>
      </c>
      <c r="E516" s="102" t="s">
        <v>3771</v>
      </c>
      <c r="F516" s="6" t="s">
        <v>3741</v>
      </c>
      <c r="G516" s="17" t="s">
        <v>3725</v>
      </c>
      <c r="H516" s="6" t="s">
        <v>2874</v>
      </c>
      <c r="I516" s="6" t="s">
        <v>2875</v>
      </c>
      <c r="J516" s="6" t="s">
        <v>3343</v>
      </c>
    </row>
    <row r="517" spans="1:10">
      <c r="A517" s="6" t="s">
        <v>3479</v>
      </c>
      <c r="B517" s="6">
        <v>516</v>
      </c>
      <c r="C517" s="34">
        <v>8</v>
      </c>
      <c r="D517" s="6" t="s">
        <v>38</v>
      </c>
      <c r="E517" s="102" t="s">
        <v>3772</v>
      </c>
      <c r="F517" s="35" t="s">
        <v>3457</v>
      </c>
      <c r="G517" s="17" t="s">
        <v>3726</v>
      </c>
      <c r="H517" s="6" t="s">
        <v>2876</v>
      </c>
      <c r="I517" s="6" t="s">
        <v>2877</v>
      </c>
      <c r="J517" s="6" t="s">
        <v>3344</v>
      </c>
    </row>
    <row r="518" spans="1:10">
      <c r="A518" s="6" t="s">
        <v>2351</v>
      </c>
      <c r="B518" s="6">
        <v>517</v>
      </c>
      <c r="C518" s="34">
        <v>9</v>
      </c>
      <c r="D518" s="6" t="s">
        <v>38</v>
      </c>
      <c r="E518" s="102" t="s">
        <v>3773</v>
      </c>
      <c r="F518" s="6" t="s">
        <v>3742</v>
      </c>
      <c r="G518" s="17" t="s">
        <v>3721</v>
      </c>
      <c r="H518" s="6" t="s">
        <v>2878</v>
      </c>
      <c r="I518" s="6" t="s">
        <v>2879</v>
      </c>
      <c r="J518" s="6" t="s">
        <v>2880</v>
      </c>
    </row>
    <row r="519" spans="1:10">
      <c r="A519" s="6" t="s">
        <v>2352</v>
      </c>
      <c r="B519" s="6">
        <v>518</v>
      </c>
      <c r="C519" s="34">
        <v>9</v>
      </c>
      <c r="D519" s="6" t="s">
        <v>38</v>
      </c>
      <c r="E519" s="102" t="s">
        <v>3774</v>
      </c>
      <c r="F519" s="6" t="s">
        <v>3743</v>
      </c>
      <c r="G519" s="17" t="s">
        <v>3727</v>
      </c>
      <c r="H519" s="6" t="s">
        <v>2881</v>
      </c>
      <c r="I519" s="6" t="s">
        <v>2882</v>
      </c>
      <c r="J519" s="6" t="s">
        <v>3345</v>
      </c>
    </row>
    <row r="520" spans="1:10">
      <c r="A520" s="6" t="s">
        <v>3480</v>
      </c>
      <c r="B520" s="6">
        <v>519</v>
      </c>
      <c r="C520" s="34">
        <v>8</v>
      </c>
      <c r="D520" s="6" t="s">
        <v>38</v>
      </c>
      <c r="E520" s="102" t="s">
        <v>3775</v>
      </c>
      <c r="F520" s="6" t="s">
        <v>3744</v>
      </c>
      <c r="G520" s="17" t="s">
        <v>3728</v>
      </c>
      <c r="H520" s="6" t="s">
        <v>2883</v>
      </c>
      <c r="I520" s="6" t="s">
        <v>2884</v>
      </c>
      <c r="J520" s="6" t="s">
        <v>3346</v>
      </c>
    </row>
    <row r="521" spans="1:10">
      <c r="A521" s="6" t="s">
        <v>3481</v>
      </c>
      <c r="B521" s="6">
        <v>520</v>
      </c>
      <c r="C521" s="34">
        <v>6</v>
      </c>
      <c r="D521" s="6" t="s">
        <v>38</v>
      </c>
      <c r="E521" s="7" t="s">
        <v>597</v>
      </c>
      <c r="F521" s="34" t="s">
        <v>3457</v>
      </c>
      <c r="G521" s="19" t="s">
        <v>1810</v>
      </c>
      <c r="H521" s="6" t="s">
        <v>2885</v>
      </c>
      <c r="I521" s="6" t="s">
        <v>2886</v>
      </c>
      <c r="J521" s="6" t="s">
        <v>3347</v>
      </c>
    </row>
    <row r="522" spans="1:10">
      <c r="A522" s="6" t="s">
        <v>3482</v>
      </c>
      <c r="B522" s="6">
        <v>521</v>
      </c>
      <c r="C522" s="34">
        <v>7</v>
      </c>
      <c r="D522" s="6" t="s">
        <v>38</v>
      </c>
      <c r="E522" s="7" t="s">
        <v>598</v>
      </c>
      <c r="F522" s="6" t="s">
        <v>1124</v>
      </c>
      <c r="G522" s="19" t="s">
        <v>2887</v>
      </c>
      <c r="H522" s="6" t="s">
        <v>2888</v>
      </c>
      <c r="I522" s="6" t="s">
        <v>2889</v>
      </c>
      <c r="J522" s="6" t="s">
        <v>3348</v>
      </c>
    </row>
    <row r="523" spans="1:10">
      <c r="A523" s="6" t="s">
        <v>3483</v>
      </c>
      <c r="B523" s="6">
        <v>522</v>
      </c>
      <c r="C523" s="34">
        <v>7</v>
      </c>
      <c r="D523" s="6" t="s">
        <v>38</v>
      </c>
      <c r="E523" s="7" t="s">
        <v>599</v>
      </c>
      <c r="F523" s="6" t="s">
        <v>1133</v>
      </c>
      <c r="G523" s="19" t="s">
        <v>2890</v>
      </c>
      <c r="H523" s="6" t="s">
        <v>2891</v>
      </c>
      <c r="I523" s="6" t="s">
        <v>2892</v>
      </c>
      <c r="J523" s="6" t="s">
        <v>3349</v>
      </c>
    </row>
    <row r="524" spans="1:10">
      <c r="A524" s="6" t="s">
        <v>3484</v>
      </c>
      <c r="B524" s="6">
        <v>523</v>
      </c>
      <c r="C524" s="34">
        <v>7</v>
      </c>
      <c r="D524" s="6" t="s">
        <v>38</v>
      </c>
      <c r="E524" s="7" t="s">
        <v>600</v>
      </c>
      <c r="F524" s="6" t="s">
        <v>1121</v>
      </c>
      <c r="G524" s="19" t="s">
        <v>2893</v>
      </c>
      <c r="H524" s="6" t="s">
        <v>2894</v>
      </c>
      <c r="I524" s="6" t="s">
        <v>2895</v>
      </c>
      <c r="J524" s="6" t="s">
        <v>3350</v>
      </c>
    </row>
    <row r="525" spans="1:10">
      <c r="A525" s="6" t="s">
        <v>3485</v>
      </c>
      <c r="B525" s="6">
        <v>524</v>
      </c>
      <c r="C525" s="34">
        <v>7</v>
      </c>
      <c r="D525" s="6" t="s">
        <v>38</v>
      </c>
      <c r="E525" s="7" t="s">
        <v>2897</v>
      </c>
      <c r="F525" s="6" t="s">
        <v>2896</v>
      </c>
      <c r="G525" s="19" t="s">
        <v>2898</v>
      </c>
      <c r="H525" s="6" t="s">
        <v>2899</v>
      </c>
      <c r="I525" s="6" t="s">
        <v>2900</v>
      </c>
      <c r="J525" s="6" t="s">
        <v>3351</v>
      </c>
    </row>
    <row r="526" spans="1:10">
      <c r="A526" s="6" t="s">
        <v>3486</v>
      </c>
      <c r="B526" s="6">
        <v>525</v>
      </c>
      <c r="C526" s="34">
        <v>6</v>
      </c>
      <c r="D526" s="6" t="s">
        <v>38</v>
      </c>
      <c r="E526" s="7" t="s">
        <v>601</v>
      </c>
      <c r="F526" s="34" t="s">
        <v>3457</v>
      </c>
      <c r="G526" s="19" t="s">
        <v>1814</v>
      </c>
      <c r="H526" s="6" t="s">
        <v>2901</v>
      </c>
      <c r="I526" s="6" t="s">
        <v>2902</v>
      </c>
      <c r="J526" s="6" t="s">
        <v>3352</v>
      </c>
    </row>
    <row r="527" spans="1:10">
      <c r="A527" s="6" t="s">
        <v>3487</v>
      </c>
      <c r="B527" s="6">
        <v>526</v>
      </c>
      <c r="C527" s="34">
        <v>7</v>
      </c>
      <c r="D527" s="6" t="s">
        <v>38</v>
      </c>
      <c r="E527" s="102" t="s">
        <v>3776</v>
      </c>
      <c r="F527" s="35" t="s">
        <v>3457</v>
      </c>
      <c r="G527" s="17" t="s">
        <v>3736</v>
      </c>
      <c r="H527" s="6" t="s">
        <v>2866</v>
      </c>
      <c r="I527" s="6" t="s">
        <v>2867</v>
      </c>
      <c r="J527" s="6" t="s">
        <v>3339</v>
      </c>
    </row>
    <row r="528" spans="1:10">
      <c r="A528" s="6" t="s">
        <v>3488</v>
      </c>
      <c r="B528" s="6">
        <v>527</v>
      </c>
      <c r="C528" s="34">
        <v>8</v>
      </c>
      <c r="D528" s="6" t="s">
        <v>38</v>
      </c>
      <c r="E528" s="102" t="s">
        <v>3777</v>
      </c>
      <c r="F528" s="6" t="s">
        <v>3745</v>
      </c>
      <c r="G528" s="17" t="s">
        <v>3729</v>
      </c>
      <c r="H528" s="6" t="s">
        <v>2868</v>
      </c>
      <c r="I528" s="6" t="s">
        <v>2869</v>
      </c>
      <c r="J528" s="6" t="s">
        <v>3340</v>
      </c>
    </row>
    <row r="529" spans="1:10">
      <c r="A529" s="6" t="s">
        <v>3489</v>
      </c>
      <c r="B529" s="6">
        <v>528</v>
      </c>
      <c r="C529" s="34">
        <v>8</v>
      </c>
      <c r="D529" s="6" t="s">
        <v>38</v>
      </c>
      <c r="E529" s="102" t="s">
        <v>3778</v>
      </c>
      <c r="F529" s="6" t="s">
        <v>3746</v>
      </c>
      <c r="G529" s="17" t="s">
        <v>3730</v>
      </c>
      <c r="H529" s="6" t="s">
        <v>2870</v>
      </c>
      <c r="I529" s="6" t="s">
        <v>2871</v>
      </c>
      <c r="J529" s="6" t="s">
        <v>3341</v>
      </c>
    </row>
    <row r="530" spans="1:10">
      <c r="A530" s="6" t="s">
        <v>3490</v>
      </c>
      <c r="B530" s="6">
        <v>529</v>
      </c>
      <c r="C530" s="34">
        <v>7</v>
      </c>
      <c r="D530" s="6" t="s">
        <v>38</v>
      </c>
      <c r="E530" s="102" t="s">
        <v>3779</v>
      </c>
      <c r="F530" s="35" t="s">
        <v>3457</v>
      </c>
      <c r="G530" s="17" t="s">
        <v>3735</v>
      </c>
      <c r="H530" s="6" t="s">
        <v>2872</v>
      </c>
      <c r="I530" s="6" t="s">
        <v>2873</v>
      </c>
      <c r="J530" s="6" t="s">
        <v>3342</v>
      </c>
    </row>
    <row r="531" spans="1:10">
      <c r="A531" s="6" t="s">
        <v>3491</v>
      </c>
      <c r="B531" s="6">
        <v>530</v>
      </c>
      <c r="C531" s="34">
        <v>8</v>
      </c>
      <c r="D531" s="6" t="s">
        <v>38</v>
      </c>
      <c r="E531" s="102" t="s">
        <v>3780</v>
      </c>
      <c r="F531" s="6" t="s">
        <v>3747</v>
      </c>
      <c r="G531" s="17" t="s">
        <v>3733</v>
      </c>
      <c r="H531" s="6" t="s">
        <v>2868</v>
      </c>
      <c r="I531" s="6" t="s">
        <v>2869</v>
      </c>
      <c r="J531" s="6" t="s">
        <v>3340</v>
      </c>
    </row>
    <row r="532" spans="1:10">
      <c r="A532" s="6" t="s">
        <v>3492</v>
      </c>
      <c r="B532" s="6">
        <v>531</v>
      </c>
      <c r="C532" s="34">
        <v>8</v>
      </c>
      <c r="D532" s="6" t="s">
        <v>38</v>
      </c>
      <c r="E532" s="102" t="s">
        <v>3781</v>
      </c>
      <c r="F532" s="6" t="s">
        <v>3748</v>
      </c>
      <c r="G532" s="17" t="s">
        <v>3734</v>
      </c>
      <c r="H532" s="6" t="s">
        <v>2874</v>
      </c>
      <c r="I532" s="6" t="s">
        <v>2875</v>
      </c>
      <c r="J532" s="6" t="s">
        <v>3343</v>
      </c>
    </row>
    <row r="533" spans="1:10">
      <c r="A533" s="6" t="s">
        <v>3493</v>
      </c>
      <c r="B533" s="6">
        <v>532</v>
      </c>
      <c r="C533" s="34">
        <v>7</v>
      </c>
      <c r="D533" s="6" t="s">
        <v>38</v>
      </c>
      <c r="E533" s="102" t="s">
        <v>3782</v>
      </c>
      <c r="F533" s="35" t="s">
        <v>3457</v>
      </c>
      <c r="G533" s="17" t="s">
        <v>3737</v>
      </c>
      <c r="H533" s="6" t="s">
        <v>2876</v>
      </c>
      <c r="I533" s="6" t="s">
        <v>2877</v>
      </c>
      <c r="J533" s="6" t="s">
        <v>3344</v>
      </c>
    </row>
    <row r="534" spans="1:10">
      <c r="A534" s="6" t="s">
        <v>3494</v>
      </c>
      <c r="B534" s="6">
        <v>533</v>
      </c>
      <c r="C534" s="34">
        <v>8</v>
      </c>
      <c r="D534" s="6" t="s">
        <v>38</v>
      </c>
      <c r="E534" s="102" t="s">
        <v>3783</v>
      </c>
      <c r="F534" s="6" t="s">
        <v>3749</v>
      </c>
      <c r="G534" s="17" t="s">
        <v>3738</v>
      </c>
      <c r="H534" s="6" t="s">
        <v>2878</v>
      </c>
      <c r="I534" s="6" t="s">
        <v>2879</v>
      </c>
      <c r="J534" s="6" t="s">
        <v>2880</v>
      </c>
    </row>
    <row r="535" spans="1:10">
      <c r="A535" s="6" t="s">
        <v>3495</v>
      </c>
      <c r="B535" s="6">
        <v>534</v>
      </c>
      <c r="C535" s="34">
        <v>8</v>
      </c>
      <c r="D535" s="6" t="s">
        <v>38</v>
      </c>
      <c r="E535" s="102" t="s">
        <v>3784</v>
      </c>
      <c r="F535" s="6" t="s">
        <v>3750</v>
      </c>
      <c r="G535" s="17" t="s">
        <v>3731</v>
      </c>
      <c r="H535" s="6" t="s">
        <v>2881</v>
      </c>
      <c r="I535" s="6" t="s">
        <v>2882</v>
      </c>
      <c r="J535" s="6" t="s">
        <v>3345</v>
      </c>
    </row>
    <row r="536" spans="1:10">
      <c r="A536" s="6" t="s">
        <v>3496</v>
      </c>
      <c r="B536" s="6">
        <v>535</v>
      </c>
      <c r="C536" s="34">
        <v>7</v>
      </c>
      <c r="D536" s="6" t="s">
        <v>38</v>
      </c>
      <c r="E536" s="102" t="s">
        <v>3785</v>
      </c>
      <c r="F536" s="6" t="s">
        <v>3751</v>
      </c>
      <c r="G536" s="17" t="s">
        <v>3732</v>
      </c>
      <c r="H536" s="6" t="s">
        <v>2883</v>
      </c>
      <c r="I536" s="6" t="s">
        <v>2884</v>
      </c>
      <c r="J536" s="6" t="s">
        <v>3346</v>
      </c>
    </row>
    <row r="537" spans="1:10">
      <c r="A537" s="6" t="s">
        <v>3497</v>
      </c>
      <c r="B537" s="6">
        <v>536</v>
      </c>
      <c r="C537" s="34">
        <v>5</v>
      </c>
      <c r="D537" s="6" t="s">
        <v>38</v>
      </c>
      <c r="E537" s="7" t="s">
        <v>602</v>
      </c>
      <c r="F537" s="34" t="s">
        <v>3457</v>
      </c>
      <c r="G537" s="6" t="s">
        <v>1815</v>
      </c>
      <c r="H537" s="6" t="s">
        <v>2903</v>
      </c>
      <c r="I537" s="6" t="s">
        <v>2904</v>
      </c>
      <c r="J537" s="6" t="s">
        <v>3353</v>
      </c>
    </row>
    <row r="538" spans="1:10">
      <c r="A538" s="6" t="s">
        <v>3498</v>
      </c>
      <c r="B538" s="6">
        <v>537</v>
      </c>
      <c r="C538" s="34">
        <v>6</v>
      </c>
      <c r="D538" s="6" t="s">
        <v>38</v>
      </c>
      <c r="E538" s="7" t="s">
        <v>2906</v>
      </c>
      <c r="F538" s="6" t="s">
        <v>2905</v>
      </c>
      <c r="G538" s="6" t="s">
        <v>2907</v>
      </c>
      <c r="H538" s="6" t="s">
        <v>2908</v>
      </c>
      <c r="I538" s="6" t="s">
        <v>2909</v>
      </c>
      <c r="J538" s="6" t="s">
        <v>3354</v>
      </c>
    </row>
    <row r="539" spans="1:10">
      <c r="A539" s="6" t="s">
        <v>3499</v>
      </c>
      <c r="B539" s="6">
        <v>538</v>
      </c>
      <c r="C539" s="34">
        <v>6</v>
      </c>
      <c r="D539" s="6" t="s">
        <v>38</v>
      </c>
      <c r="E539" s="7" t="s">
        <v>2911</v>
      </c>
      <c r="F539" s="6" t="s">
        <v>2910</v>
      </c>
      <c r="G539" s="6" t="s">
        <v>2912</v>
      </c>
      <c r="H539" s="6" t="s">
        <v>2913</v>
      </c>
      <c r="I539" s="6" t="s">
        <v>2914</v>
      </c>
      <c r="J539" s="6" t="s">
        <v>3355</v>
      </c>
    </row>
    <row r="540" spans="1:10">
      <c r="A540" s="6" t="s">
        <v>3500</v>
      </c>
      <c r="B540" s="6">
        <v>539</v>
      </c>
      <c r="C540" s="34">
        <v>5</v>
      </c>
      <c r="D540" s="6" t="s">
        <v>38</v>
      </c>
      <c r="E540" s="7" t="s">
        <v>603</v>
      </c>
      <c r="F540" s="6" t="s">
        <v>1129</v>
      </c>
      <c r="G540" s="6" t="s">
        <v>2915</v>
      </c>
      <c r="H540" s="6" t="s">
        <v>2916</v>
      </c>
      <c r="I540" s="6" t="s">
        <v>2917</v>
      </c>
      <c r="J540" s="6" t="s">
        <v>3356</v>
      </c>
    </row>
    <row r="541" spans="1:10">
      <c r="A541" s="6" t="s">
        <v>1411</v>
      </c>
      <c r="B541" s="6">
        <v>540</v>
      </c>
      <c r="C541" s="34">
        <v>4</v>
      </c>
      <c r="D541" s="6" t="s">
        <v>0</v>
      </c>
      <c r="E541" s="7" t="s">
        <v>604</v>
      </c>
      <c r="F541" s="6" t="s">
        <v>863</v>
      </c>
      <c r="G541" s="6" t="s">
        <v>2356</v>
      </c>
      <c r="H541" s="6" t="s">
        <v>605</v>
      </c>
      <c r="I541" s="6" t="s">
        <v>2918</v>
      </c>
      <c r="J541" s="6" t="s">
        <v>3357</v>
      </c>
    </row>
    <row r="542" spans="1:10">
      <c r="A542" s="6" t="s">
        <v>1412</v>
      </c>
      <c r="B542" s="6">
        <v>541</v>
      </c>
      <c r="C542" s="34">
        <v>4</v>
      </c>
      <c r="D542" s="6" t="s">
        <v>0</v>
      </c>
      <c r="E542" s="7" t="s">
        <v>606</v>
      </c>
      <c r="F542" s="6" t="s">
        <v>861</v>
      </c>
      <c r="G542" s="6" t="s">
        <v>2919</v>
      </c>
      <c r="H542" s="6" t="s">
        <v>607</v>
      </c>
      <c r="I542" s="6" t="s">
        <v>2920</v>
      </c>
      <c r="J542" s="6" t="s">
        <v>3358</v>
      </c>
    </row>
    <row r="543" spans="1:10">
      <c r="A543" s="6" t="s">
        <v>1413</v>
      </c>
      <c r="B543" s="6">
        <v>542</v>
      </c>
      <c r="C543" s="34">
        <v>4</v>
      </c>
      <c r="D543" s="6" t="s">
        <v>0</v>
      </c>
      <c r="E543" s="7" t="s">
        <v>608</v>
      </c>
      <c r="F543" s="6" t="s">
        <v>859</v>
      </c>
      <c r="G543" s="6" t="s">
        <v>2921</v>
      </c>
      <c r="H543" s="6" t="s">
        <v>609</v>
      </c>
      <c r="I543" s="6" t="s">
        <v>2922</v>
      </c>
      <c r="J543" s="6" t="s">
        <v>3359</v>
      </c>
    </row>
    <row r="544" spans="1:10">
      <c r="A544" s="6" t="s">
        <v>1414</v>
      </c>
      <c r="B544" s="6">
        <v>543</v>
      </c>
      <c r="C544" s="34">
        <v>4</v>
      </c>
      <c r="D544" s="6" t="s">
        <v>0</v>
      </c>
      <c r="E544" s="7" t="s">
        <v>610</v>
      </c>
      <c r="F544" s="6" t="s">
        <v>925</v>
      </c>
      <c r="G544" s="6" t="s">
        <v>1820</v>
      </c>
      <c r="H544" s="6" t="s">
        <v>611</v>
      </c>
      <c r="I544" s="6" t="s">
        <v>2923</v>
      </c>
      <c r="J544" s="6" t="s">
        <v>3360</v>
      </c>
    </row>
    <row r="545" spans="1:10">
      <c r="A545" s="6" t="s">
        <v>1415</v>
      </c>
      <c r="B545" s="6">
        <v>544</v>
      </c>
      <c r="C545" s="34">
        <v>4</v>
      </c>
      <c r="D545" s="6" t="s">
        <v>0</v>
      </c>
      <c r="E545" s="7" t="s">
        <v>612</v>
      </c>
      <c r="F545" s="6" t="s">
        <v>908</v>
      </c>
      <c r="G545" s="6" t="s">
        <v>2924</v>
      </c>
      <c r="H545" s="6" t="s">
        <v>613</v>
      </c>
      <c r="I545" s="6" t="s">
        <v>2925</v>
      </c>
      <c r="J545" s="6" t="s">
        <v>3361</v>
      </c>
    </row>
    <row r="546" spans="1:10">
      <c r="A546" s="6" t="s">
        <v>1416</v>
      </c>
      <c r="B546" s="6">
        <v>545</v>
      </c>
      <c r="C546" s="34">
        <v>4</v>
      </c>
      <c r="D546" s="6" t="s">
        <v>0</v>
      </c>
      <c r="E546" s="7" t="s">
        <v>614</v>
      </c>
      <c r="F546" s="6" t="s">
        <v>894</v>
      </c>
      <c r="G546" s="6" t="s">
        <v>2926</v>
      </c>
      <c r="H546" s="6" t="s">
        <v>615</v>
      </c>
      <c r="I546" s="6" t="s">
        <v>2927</v>
      </c>
      <c r="J546" s="6" t="s">
        <v>3362</v>
      </c>
    </row>
    <row r="547" spans="1:10">
      <c r="A547" s="6" t="s">
        <v>1417</v>
      </c>
      <c r="B547" s="6">
        <v>546</v>
      </c>
      <c r="C547" s="34">
        <v>4</v>
      </c>
      <c r="D547" s="6" t="s">
        <v>0</v>
      </c>
      <c r="E547" s="7" t="s">
        <v>616</v>
      </c>
      <c r="F547" s="6" t="s">
        <v>924</v>
      </c>
      <c r="G547" s="6" t="s">
        <v>2928</v>
      </c>
      <c r="H547" s="6" t="s">
        <v>617</v>
      </c>
      <c r="I547" s="6" t="s">
        <v>2929</v>
      </c>
      <c r="J547" s="6" t="s">
        <v>3363</v>
      </c>
    </row>
    <row r="548" spans="1:10">
      <c r="A548" s="6" t="s">
        <v>834</v>
      </c>
      <c r="B548" s="6">
        <v>547</v>
      </c>
      <c r="C548" s="34">
        <v>4</v>
      </c>
      <c r="D548" s="6" t="s">
        <v>16</v>
      </c>
      <c r="E548" s="7" t="s">
        <v>618</v>
      </c>
      <c r="F548" s="34" t="s">
        <v>3457</v>
      </c>
      <c r="G548" s="6" t="s">
        <v>1824</v>
      </c>
      <c r="H548" s="6" t="s">
        <v>619</v>
      </c>
      <c r="I548" s="6" t="s">
        <v>2930</v>
      </c>
      <c r="J548" s="6" t="s">
        <v>3364</v>
      </c>
    </row>
    <row r="549" spans="1:10">
      <c r="A549" s="6" t="s">
        <v>1418</v>
      </c>
      <c r="B549" s="6">
        <v>548</v>
      </c>
      <c r="C549" s="34">
        <v>5</v>
      </c>
      <c r="D549" s="6" t="s">
        <v>16</v>
      </c>
      <c r="E549" s="7" t="s">
        <v>620</v>
      </c>
      <c r="F549" s="6" t="s">
        <v>994</v>
      </c>
      <c r="G549" s="6" t="s">
        <v>1825</v>
      </c>
      <c r="H549" s="6" t="s">
        <v>621</v>
      </c>
      <c r="I549" s="6" t="s">
        <v>2931</v>
      </c>
      <c r="J549" s="6" t="s">
        <v>3446</v>
      </c>
    </row>
    <row r="550" spans="1:10">
      <c r="A550" s="6" t="s">
        <v>1419</v>
      </c>
      <c r="B550" s="6">
        <v>549</v>
      </c>
      <c r="C550" s="34">
        <v>5</v>
      </c>
      <c r="D550" s="6" t="s">
        <v>16</v>
      </c>
      <c r="E550" s="7" t="s">
        <v>622</v>
      </c>
      <c r="F550" s="6" t="s">
        <v>1060</v>
      </c>
      <c r="G550" s="6" t="s">
        <v>1826</v>
      </c>
      <c r="H550" s="6" t="s">
        <v>623</v>
      </c>
      <c r="I550" s="6" t="s">
        <v>2932</v>
      </c>
      <c r="J550" s="6" t="s">
        <v>3365</v>
      </c>
    </row>
    <row r="551" spans="1:10">
      <c r="A551" s="6" t="s">
        <v>1420</v>
      </c>
      <c r="B551" s="6">
        <v>550</v>
      </c>
      <c r="C551" s="34">
        <v>5</v>
      </c>
      <c r="D551" s="6" t="s">
        <v>16</v>
      </c>
      <c r="E551" s="7" t="s">
        <v>624</v>
      </c>
      <c r="F551" s="6" t="s">
        <v>995</v>
      </c>
      <c r="G551" s="6" t="s">
        <v>1827</v>
      </c>
      <c r="H551" s="6" t="s">
        <v>625</v>
      </c>
      <c r="I551" s="6" t="s">
        <v>2933</v>
      </c>
      <c r="J551" s="6" t="s">
        <v>3366</v>
      </c>
    </row>
    <row r="552" spans="1:10">
      <c r="A552" s="6" t="s">
        <v>1421</v>
      </c>
      <c r="B552" s="6">
        <v>551</v>
      </c>
      <c r="C552" s="34">
        <v>5</v>
      </c>
      <c r="D552" s="6" t="s">
        <v>16</v>
      </c>
      <c r="E552" s="7" t="s">
        <v>626</v>
      </c>
      <c r="F552" s="6" t="s">
        <v>998</v>
      </c>
      <c r="G552" s="6" t="s">
        <v>2934</v>
      </c>
      <c r="H552" s="6" t="s">
        <v>627</v>
      </c>
      <c r="I552" s="6" t="s">
        <v>2935</v>
      </c>
      <c r="J552" s="6" t="s">
        <v>3367</v>
      </c>
    </row>
    <row r="553" spans="1:10">
      <c r="A553" s="6" t="s">
        <v>1422</v>
      </c>
      <c r="B553" s="6">
        <v>552</v>
      </c>
      <c r="C553" s="34">
        <v>5</v>
      </c>
      <c r="D553" s="6" t="s">
        <v>16</v>
      </c>
      <c r="E553" s="7" t="s">
        <v>628</v>
      </c>
      <c r="F553" s="6" t="s">
        <v>1001</v>
      </c>
      <c r="G553" s="6" t="s">
        <v>2936</v>
      </c>
      <c r="H553" s="6" t="s">
        <v>629</v>
      </c>
      <c r="I553" s="6" t="s">
        <v>2937</v>
      </c>
      <c r="J553" s="6" t="s">
        <v>3368</v>
      </c>
    </row>
    <row r="554" spans="1:10">
      <c r="A554" s="6" t="s">
        <v>1423</v>
      </c>
      <c r="B554" s="6">
        <v>553</v>
      </c>
      <c r="C554" s="34">
        <v>5</v>
      </c>
      <c r="D554" s="6" t="s">
        <v>16</v>
      </c>
      <c r="E554" s="7" t="s">
        <v>630</v>
      </c>
      <c r="F554" s="6" t="s">
        <v>999</v>
      </c>
      <c r="G554" s="6" t="s">
        <v>2938</v>
      </c>
      <c r="H554" s="6" t="s">
        <v>631</v>
      </c>
      <c r="I554" s="6" t="s">
        <v>2939</v>
      </c>
      <c r="J554" s="6" t="s">
        <v>3369</v>
      </c>
    </row>
    <row r="555" spans="1:10">
      <c r="A555" s="6" t="s">
        <v>1424</v>
      </c>
      <c r="B555" s="6">
        <v>554</v>
      </c>
      <c r="C555" s="34">
        <v>5</v>
      </c>
      <c r="D555" s="6" t="s">
        <v>16</v>
      </c>
      <c r="E555" s="7" t="s">
        <v>632</v>
      </c>
      <c r="F555" s="6" t="s">
        <v>1000</v>
      </c>
      <c r="G555" s="6" t="s">
        <v>2940</v>
      </c>
      <c r="H555" s="6" t="s">
        <v>633</v>
      </c>
      <c r="I555" s="6" t="s">
        <v>2941</v>
      </c>
      <c r="J555" s="6" t="s">
        <v>3370</v>
      </c>
    </row>
    <row r="556" spans="1:10">
      <c r="A556" s="6" t="s">
        <v>1425</v>
      </c>
      <c r="B556" s="6">
        <v>555</v>
      </c>
      <c r="C556" s="34">
        <v>5</v>
      </c>
      <c r="D556" s="6" t="s">
        <v>16</v>
      </c>
      <c r="E556" s="7" t="s">
        <v>634</v>
      </c>
      <c r="F556" s="6" t="s">
        <v>997</v>
      </c>
      <c r="G556" s="6" t="s">
        <v>1829</v>
      </c>
      <c r="H556" s="6" t="s">
        <v>635</v>
      </c>
      <c r="I556" s="6" t="s">
        <v>2942</v>
      </c>
      <c r="J556" s="6" t="s">
        <v>3080</v>
      </c>
    </row>
    <row r="557" spans="1:10">
      <c r="A557" s="6" t="s">
        <v>1426</v>
      </c>
      <c r="B557" s="6">
        <v>556</v>
      </c>
      <c r="C557" s="34">
        <v>5</v>
      </c>
      <c r="D557" s="6" t="s">
        <v>16</v>
      </c>
      <c r="E557" s="7" t="s">
        <v>636</v>
      </c>
      <c r="F557" s="6" t="s">
        <v>1003</v>
      </c>
      <c r="G557" s="6" t="s">
        <v>2247</v>
      </c>
      <c r="H557" s="6" t="s">
        <v>637</v>
      </c>
      <c r="I557" s="6" t="s">
        <v>2943</v>
      </c>
      <c r="J557" s="6" t="s">
        <v>3371</v>
      </c>
    </row>
    <row r="558" spans="1:10">
      <c r="A558" s="6" t="s">
        <v>1427</v>
      </c>
      <c r="B558" s="6">
        <v>557</v>
      </c>
      <c r="C558" s="34">
        <v>5</v>
      </c>
      <c r="D558" s="6" t="s">
        <v>16</v>
      </c>
      <c r="E558" s="7" t="s">
        <v>638</v>
      </c>
      <c r="F558" s="6" t="s">
        <v>1002</v>
      </c>
      <c r="G558" s="6" t="s">
        <v>2944</v>
      </c>
      <c r="H558" s="6" t="s">
        <v>639</v>
      </c>
      <c r="I558" s="6" t="s">
        <v>2945</v>
      </c>
      <c r="J558" s="6" t="s">
        <v>3372</v>
      </c>
    </row>
    <row r="559" spans="1:10">
      <c r="A559" s="6" t="s">
        <v>1428</v>
      </c>
      <c r="B559" s="6">
        <v>558</v>
      </c>
      <c r="C559" s="34">
        <v>5</v>
      </c>
      <c r="D559" s="6" t="s">
        <v>16</v>
      </c>
      <c r="E559" s="7" t="s">
        <v>640</v>
      </c>
      <c r="F559" s="6" t="s">
        <v>1006</v>
      </c>
      <c r="G559" s="6" t="s">
        <v>2946</v>
      </c>
      <c r="H559" s="6" t="s">
        <v>641</v>
      </c>
      <c r="I559" s="6" t="s">
        <v>2947</v>
      </c>
      <c r="J559" s="6" t="s">
        <v>3373</v>
      </c>
    </row>
    <row r="560" spans="1:10">
      <c r="A560" s="6" t="s">
        <v>1429</v>
      </c>
      <c r="B560" s="6">
        <v>559</v>
      </c>
      <c r="C560" s="34">
        <v>5</v>
      </c>
      <c r="D560" s="6" t="s">
        <v>16</v>
      </c>
      <c r="E560" s="7" t="s">
        <v>642</v>
      </c>
      <c r="F560" s="6" t="s">
        <v>996</v>
      </c>
      <c r="G560" s="6" t="s">
        <v>2948</v>
      </c>
      <c r="H560" s="6" t="s">
        <v>643</v>
      </c>
      <c r="I560" s="6" t="s">
        <v>2949</v>
      </c>
      <c r="J560" s="6" t="s">
        <v>3374</v>
      </c>
    </row>
    <row r="561" spans="1:10">
      <c r="A561" s="6" t="s">
        <v>1430</v>
      </c>
      <c r="B561" s="6">
        <v>560</v>
      </c>
      <c r="C561" s="34">
        <v>5</v>
      </c>
      <c r="D561" s="6" t="s">
        <v>16</v>
      </c>
      <c r="E561" s="7" t="s">
        <v>644</v>
      </c>
      <c r="F561" s="6" t="s">
        <v>1004</v>
      </c>
      <c r="G561" s="6" t="s">
        <v>2950</v>
      </c>
      <c r="H561" s="6" t="s">
        <v>645</v>
      </c>
      <c r="I561" s="6" t="s">
        <v>2951</v>
      </c>
      <c r="J561" s="6" t="s">
        <v>3375</v>
      </c>
    </row>
    <row r="562" spans="1:10">
      <c r="A562" s="6" t="s">
        <v>1431</v>
      </c>
      <c r="B562" s="6">
        <v>561</v>
      </c>
      <c r="C562" s="34">
        <v>5</v>
      </c>
      <c r="D562" s="6" t="s">
        <v>16</v>
      </c>
      <c r="E562" s="7" t="s">
        <v>646</v>
      </c>
      <c r="F562" s="6" t="s">
        <v>1005</v>
      </c>
      <c r="G562" s="6" t="s">
        <v>2952</v>
      </c>
      <c r="H562" s="6" t="s">
        <v>647</v>
      </c>
      <c r="I562" s="6" t="s">
        <v>2953</v>
      </c>
      <c r="J562" s="6" t="s">
        <v>3376</v>
      </c>
    </row>
    <row r="563" spans="1:10">
      <c r="A563" s="6" t="s">
        <v>1432</v>
      </c>
      <c r="B563" s="6">
        <v>562</v>
      </c>
      <c r="C563" s="34">
        <v>5</v>
      </c>
      <c r="D563" s="6" t="s">
        <v>16</v>
      </c>
      <c r="E563" s="7" t="s">
        <v>648</v>
      </c>
      <c r="F563" s="6" t="s">
        <v>852</v>
      </c>
      <c r="G563" s="6" t="s">
        <v>1836</v>
      </c>
      <c r="H563" s="6" t="s">
        <v>649</v>
      </c>
      <c r="I563" s="6" t="s">
        <v>2954</v>
      </c>
      <c r="J563" s="6" t="s">
        <v>3377</v>
      </c>
    </row>
    <row r="564" spans="1:10">
      <c r="A564" s="6" t="s">
        <v>1445</v>
      </c>
      <c r="B564" s="6">
        <v>563</v>
      </c>
      <c r="C564" s="34">
        <v>5</v>
      </c>
      <c r="D564" s="6" t="s">
        <v>679</v>
      </c>
      <c r="E564" s="7" t="s">
        <v>678</v>
      </c>
      <c r="F564" s="6" t="s">
        <v>1065</v>
      </c>
      <c r="G564" s="6" t="s">
        <v>1851</v>
      </c>
      <c r="H564" s="6" t="s">
        <v>680</v>
      </c>
      <c r="I564" s="34" t="s">
        <v>3641</v>
      </c>
      <c r="J564" s="34" t="s">
        <v>3641</v>
      </c>
    </row>
    <row r="565" spans="1:10">
      <c r="A565" s="6" t="s">
        <v>1446</v>
      </c>
      <c r="B565" s="6">
        <v>564</v>
      </c>
      <c r="C565" s="34">
        <v>5</v>
      </c>
      <c r="D565" s="6" t="s">
        <v>679</v>
      </c>
      <c r="E565" s="7" t="s">
        <v>681</v>
      </c>
      <c r="F565" s="6" t="s">
        <v>1066</v>
      </c>
      <c r="G565" s="6" t="s">
        <v>1852</v>
      </c>
      <c r="H565" s="6" t="s">
        <v>682</v>
      </c>
      <c r="I565" s="34" t="s">
        <v>3641</v>
      </c>
      <c r="J565" s="34" t="s">
        <v>3641</v>
      </c>
    </row>
    <row r="566" spans="1:10">
      <c r="A566" s="6" t="s">
        <v>1447</v>
      </c>
      <c r="B566" s="6">
        <v>565</v>
      </c>
      <c r="C566" s="34">
        <v>5</v>
      </c>
      <c r="D566" s="6" t="s">
        <v>679</v>
      </c>
      <c r="E566" s="7" t="s">
        <v>683</v>
      </c>
      <c r="F566" s="6" t="s">
        <v>1067</v>
      </c>
      <c r="G566" s="6" t="s">
        <v>1853</v>
      </c>
      <c r="H566" s="6" t="s">
        <v>684</v>
      </c>
      <c r="I566" s="34" t="s">
        <v>3641</v>
      </c>
      <c r="J566" s="34" t="s">
        <v>3641</v>
      </c>
    </row>
    <row r="567" spans="1:10">
      <c r="A567" s="6" t="s">
        <v>1448</v>
      </c>
      <c r="B567" s="6">
        <v>566</v>
      </c>
      <c r="C567" s="34">
        <v>5</v>
      </c>
      <c r="D567" s="6" t="s">
        <v>679</v>
      </c>
      <c r="E567" s="7" t="s">
        <v>685</v>
      </c>
      <c r="F567" s="6" t="s">
        <v>1068</v>
      </c>
      <c r="G567" s="6" t="s">
        <v>1854</v>
      </c>
      <c r="H567" s="6" t="s">
        <v>686</v>
      </c>
      <c r="I567" s="34" t="s">
        <v>3641</v>
      </c>
      <c r="J567" s="34" t="s">
        <v>3641</v>
      </c>
    </row>
    <row r="568" spans="1:10">
      <c r="A568" s="6" t="s">
        <v>1449</v>
      </c>
      <c r="B568" s="6">
        <v>567</v>
      </c>
      <c r="C568" s="34">
        <v>5</v>
      </c>
      <c r="D568" s="6" t="s">
        <v>679</v>
      </c>
      <c r="E568" s="7" t="s">
        <v>687</v>
      </c>
      <c r="F568" s="6" t="s">
        <v>1069</v>
      </c>
      <c r="G568" s="6" t="s">
        <v>1855</v>
      </c>
      <c r="H568" s="6" t="s">
        <v>2978</v>
      </c>
      <c r="I568" s="34" t="s">
        <v>3641</v>
      </c>
      <c r="J568" s="34" t="s">
        <v>3641</v>
      </c>
    </row>
    <row r="569" spans="1:10">
      <c r="A569" s="6" t="s">
        <v>837</v>
      </c>
      <c r="B569" s="6">
        <v>568</v>
      </c>
      <c r="C569" s="34">
        <v>5</v>
      </c>
      <c r="D569" s="6" t="s">
        <v>679</v>
      </c>
      <c r="E569" s="7" t="s">
        <v>688</v>
      </c>
      <c r="F569" s="34" t="s">
        <v>3457</v>
      </c>
      <c r="G569" s="6" t="s">
        <v>1856</v>
      </c>
      <c r="H569" s="6" t="s">
        <v>689</v>
      </c>
      <c r="I569" s="34" t="s">
        <v>3641</v>
      </c>
      <c r="J569" s="34" t="s">
        <v>3641</v>
      </c>
    </row>
    <row r="570" spans="1:10">
      <c r="A570" s="6" t="s">
        <v>1450</v>
      </c>
      <c r="B570" s="6">
        <v>569</v>
      </c>
      <c r="C570" s="34">
        <v>6</v>
      </c>
      <c r="D570" s="6" t="s">
        <v>679</v>
      </c>
      <c r="E570" s="7" t="s">
        <v>690</v>
      </c>
      <c r="F570" s="6" t="s">
        <v>1070</v>
      </c>
      <c r="G570" s="6" t="s">
        <v>1857</v>
      </c>
      <c r="H570" s="6" t="s">
        <v>691</v>
      </c>
      <c r="I570" s="34" t="s">
        <v>3641</v>
      </c>
      <c r="J570" s="34" t="s">
        <v>3641</v>
      </c>
    </row>
    <row r="571" spans="1:10">
      <c r="A571" s="6" t="s">
        <v>1451</v>
      </c>
      <c r="B571" s="6">
        <v>570</v>
      </c>
      <c r="C571" s="34">
        <v>6</v>
      </c>
      <c r="D571" s="6" t="s">
        <v>679</v>
      </c>
      <c r="E571" s="7" t="s">
        <v>692</v>
      </c>
      <c r="F571" s="6" t="s">
        <v>1071</v>
      </c>
      <c r="G571" s="6" t="s">
        <v>1858</v>
      </c>
      <c r="H571" s="6" t="s">
        <v>693</v>
      </c>
      <c r="I571" s="34" t="s">
        <v>3641</v>
      </c>
      <c r="J571" s="34" t="s">
        <v>3641</v>
      </c>
    </row>
    <row r="572" spans="1:10">
      <c r="A572" s="6" t="s">
        <v>1452</v>
      </c>
      <c r="B572" s="6">
        <v>571</v>
      </c>
      <c r="C572" s="34">
        <v>6</v>
      </c>
      <c r="D572" s="6" t="s">
        <v>679</v>
      </c>
      <c r="E572" s="7" t="s">
        <v>694</v>
      </c>
      <c r="F572" s="6" t="s">
        <v>1072</v>
      </c>
      <c r="G572" s="6" t="s">
        <v>1859</v>
      </c>
      <c r="H572" s="6" t="s">
        <v>695</v>
      </c>
      <c r="I572" s="34" t="s">
        <v>3641</v>
      </c>
      <c r="J572" s="34" t="s">
        <v>3641</v>
      </c>
    </row>
    <row r="573" spans="1:10">
      <c r="A573" s="6" t="s">
        <v>1453</v>
      </c>
      <c r="B573" s="6">
        <v>572</v>
      </c>
      <c r="C573" s="34">
        <v>6</v>
      </c>
      <c r="D573" s="6" t="s">
        <v>679</v>
      </c>
      <c r="E573" s="7" t="s">
        <v>696</v>
      </c>
      <c r="F573" s="6" t="s">
        <v>1073</v>
      </c>
      <c r="G573" s="6" t="s">
        <v>1860</v>
      </c>
      <c r="H573" s="6" t="s">
        <v>697</v>
      </c>
      <c r="I573" s="34" t="s">
        <v>3641</v>
      </c>
      <c r="J573" s="34" t="s">
        <v>3641</v>
      </c>
    </row>
    <row r="574" spans="1:10">
      <c r="A574" s="6" t="s">
        <v>1454</v>
      </c>
      <c r="B574" s="6">
        <v>573</v>
      </c>
      <c r="C574" s="34">
        <v>6</v>
      </c>
      <c r="D574" s="6" t="s">
        <v>679</v>
      </c>
      <c r="E574" s="7" t="s">
        <v>698</v>
      </c>
      <c r="F574" s="6" t="s">
        <v>1074</v>
      </c>
      <c r="G574" s="6" t="s">
        <v>1861</v>
      </c>
      <c r="H574" s="6" t="s">
        <v>699</v>
      </c>
      <c r="I574" s="34" t="s">
        <v>3641</v>
      </c>
      <c r="J574" s="34" t="s">
        <v>3641</v>
      </c>
    </row>
    <row r="575" spans="1:10">
      <c r="A575" s="6" t="s">
        <v>1455</v>
      </c>
      <c r="B575" s="6">
        <v>574</v>
      </c>
      <c r="C575" s="34">
        <v>6</v>
      </c>
      <c r="D575" s="6" t="s">
        <v>679</v>
      </c>
      <c r="E575" s="7" t="s">
        <v>700</v>
      </c>
      <c r="F575" s="6" t="s">
        <v>1075</v>
      </c>
      <c r="G575" s="6" t="s">
        <v>1862</v>
      </c>
      <c r="H575" s="6" t="s">
        <v>701</v>
      </c>
      <c r="I575" s="34" t="s">
        <v>3641</v>
      </c>
      <c r="J575" s="34" t="s">
        <v>3641</v>
      </c>
    </row>
    <row r="576" spans="1:10">
      <c r="A576" s="6" t="s">
        <v>1456</v>
      </c>
      <c r="B576" s="6">
        <v>575</v>
      </c>
      <c r="C576" s="34">
        <v>6</v>
      </c>
      <c r="D576" s="6" t="s">
        <v>679</v>
      </c>
      <c r="E576" s="7" t="s">
        <v>702</v>
      </c>
      <c r="F576" s="6" t="s">
        <v>1076</v>
      </c>
      <c r="G576" s="6" t="s">
        <v>1863</v>
      </c>
      <c r="H576" s="6" t="s">
        <v>703</v>
      </c>
      <c r="I576" s="34" t="s">
        <v>3641</v>
      </c>
      <c r="J576" s="34" t="s">
        <v>3641</v>
      </c>
    </row>
    <row r="577" spans="1:10">
      <c r="A577" s="6" t="s">
        <v>1457</v>
      </c>
      <c r="B577" s="6">
        <v>576</v>
      </c>
      <c r="C577" s="34">
        <v>6</v>
      </c>
      <c r="D577" s="6" t="s">
        <v>679</v>
      </c>
      <c r="E577" s="7" t="s">
        <v>704</v>
      </c>
      <c r="F577" s="6" t="s">
        <v>1077</v>
      </c>
      <c r="G577" s="6" t="s">
        <v>1864</v>
      </c>
      <c r="H577" s="6" t="s">
        <v>705</v>
      </c>
      <c r="I577" s="34" t="s">
        <v>3641</v>
      </c>
      <c r="J577" s="34" t="s">
        <v>3641</v>
      </c>
    </row>
    <row r="578" spans="1:10">
      <c r="A578" s="6" t="s">
        <v>1458</v>
      </c>
      <c r="B578" s="6">
        <v>577</v>
      </c>
      <c r="C578" s="34">
        <v>6</v>
      </c>
      <c r="D578" s="6" t="s">
        <v>679</v>
      </c>
      <c r="E578" s="7" t="s">
        <v>706</v>
      </c>
      <c r="F578" s="6" t="s">
        <v>1078</v>
      </c>
      <c r="G578" s="6" t="s">
        <v>1865</v>
      </c>
      <c r="H578" s="6" t="s">
        <v>707</v>
      </c>
      <c r="I578" s="34" t="s">
        <v>3641</v>
      </c>
      <c r="J578" s="34" t="s">
        <v>3641</v>
      </c>
    </row>
    <row r="579" spans="1:10">
      <c r="A579" s="6" t="s">
        <v>1459</v>
      </c>
      <c r="B579" s="6">
        <v>578</v>
      </c>
      <c r="C579" s="34">
        <v>6</v>
      </c>
      <c r="D579" s="6" t="s">
        <v>679</v>
      </c>
      <c r="E579" s="7" t="s">
        <v>708</v>
      </c>
      <c r="F579" s="6" t="s">
        <v>1079</v>
      </c>
      <c r="G579" s="6" t="s">
        <v>1866</v>
      </c>
      <c r="H579" s="6" t="s">
        <v>709</v>
      </c>
      <c r="I579" s="34" t="s">
        <v>3641</v>
      </c>
      <c r="J579" s="34" t="s">
        <v>3641</v>
      </c>
    </row>
    <row r="580" spans="1:10">
      <c r="A580" s="6" t="s">
        <v>1460</v>
      </c>
      <c r="B580" s="6">
        <v>579</v>
      </c>
      <c r="C580" s="34">
        <v>6</v>
      </c>
      <c r="D580" s="6" t="s">
        <v>679</v>
      </c>
      <c r="E580" s="7" t="s">
        <v>710</v>
      </c>
      <c r="F580" s="6" t="s">
        <v>1080</v>
      </c>
      <c r="G580" s="6" t="s">
        <v>1867</v>
      </c>
      <c r="H580" s="6" t="s">
        <v>711</v>
      </c>
      <c r="I580" s="34" t="s">
        <v>3641</v>
      </c>
      <c r="J580" s="34" t="s">
        <v>3641</v>
      </c>
    </row>
    <row r="581" spans="1:10">
      <c r="A581" s="6" t="s">
        <v>1461</v>
      </c>
      <c r="B581" s="6">
        <v>580</v>
      </c>
      <c r="C581" s="34">
        <v>6</v>
      </c>
      <c r="D581" s="6" t="s">
        <v>679</v>
      </c>
      <c r="E581" s="7" t="s">
        <v>712</v>
      </c>
      <c r="F581" s="6" t="s">
        <v>1081</v>
      </c>
      <c r="G581" s="6" t="s">
        <v>1868</v>
      </c>
      <c r="H581" s="6" t="s">
        <v>713</v>
      </c>
      <c r="I581" s="34" t="s">
        <v>3641</v>
      </c>
      <c r="J581" s="34" t="s">
        <v>3641</v>
      </c>
    </row>
    <row r="582" spans="1:10">
      <c r="A582" s="6" t="s">
        <v>1462</v>
      </c>
      <c r="B582" s="6">
        <v>581</v>
      </c>
      <c r="C582" s="34">
        <v>6</v>
      </c>
      <c r="D582" s="6" t="s">
        <v>679</v>
      </c>
      <c r="E582" s="7" t="s">
        <v>714</v>
      </c>
      <c r="F582" s="6" t="s">
        <v>1082</v>
      </c>
      <c r="G582" s="6" t="s">
        <v>1869</v>
      </c>
      <c r="H582" s="6" t="s">
        <v>715</v>
      </c>
      <c r="I582" s="34" t="s">
        <v>3641</v>
      </c>
      <c r="J582" s="34" t="s">
        <v>3641</v>
      </c>
    </row>
    <row r="583" spans="1:10">
      <c r="A583" s="6" t="s">
        <v>1463</v>
      </c>
      <c r="B583" s="6">
        <v>582</v>
      </c>
      <c r="C583" s="34">
        <v>6</v>
      </c>
      <c r="D583" s="6" t="s">
        <v>679</v>
      </c>
      <c r="E583" s="7" t="s">
        <v>716</v>
      </c>
      <c r="F583" s="6" t="s">
        <v>1083</v>
      </c>
      <c r="G583" s="6" t="s">
        <v>1870</v>
      </c>
      <c r="H583" s="6" t="s">
        <v>717</v>
      </c>
      <c r="I583" s="34" t="s">
        <v>3641</v>
      </c>
      <c r="J583" s="34" t="s">
        <v>3641</v>
      </c>
    </row>
    <row r="584" spans="1:10">
      <c r="A584" s="6" t="s">
        <v>1464</v>
      </c>
      <c r="B584" s="6">
        <v>583</v>
      </c>
      <c r="C584" s="34">
        <v>6</v>
      </c>
      <c r="D584" s="6" t="s">
        <v>679</v>
      </c>
      <c r="E584" s="7" t="s">
        <v>718</v>
      </c>
      <c r="F584" s="6" t="s">
        <v>1084</v>
      </c>
      <c r="G584" s="6" t="s">
        <v>1871</v>
      </c>
      <c r="H584" s="6" t="s">
        <v>719</v>
      </c>
      <c r="I584" s="34" t="s">
        <v>3641</v>
      </c>
      <c r="J584" s="34" t="s">
        <v>3641</v>
      </c>
    </row>
    <row r="585" spans="1:10">
      <c r="A585" s="6" t="s">
        <v>1465</v>
      </c>
      <c r="B585" s="6">
        <v>584</v>
      </c>
      <c r="C585" s="34">
        <v>6</v>
      </c>
      <c r="D585" s="6" t="s">
        <v>679</v>
      </c>
      <c r="E585" s="7" t="s">
        <v>720</v>
      </c>
      <c r="F585" s="6" t="s">
        <v>1085</v>
      </c>
      <c r="G585" s="6" t="s">
        <v>1872</v>
      </c>
      <c r="H585" s="6" t="s">
        <v>721</v>
      </c>
      <c r="I585" s="34" t="s">
        <v>3641</v>
      </c>
      <c r="J585" s="34" t="s">
        <v>3641</v>
      </c>
    </row>
    <row r="586" spans="1:10">
      <c r="A586" s="6" t="s">
        <v>1466</v>
      </c>
      <c r="B586" s="6">
        <v>585</v>
      </c>
      <c r="C586" s="34">
        <v>6</v>
      </c>
      <c r="D586" s="6" t="s">
        <v>679</v>
      </c>
      <c r="E586" s="7" t="s">
        <v>722</v>
      </c>
      <c r="F586" s="6" t="s">
        <v>1086</v>
      </c>
      <c r="G586" s="6" t="s">
        <v>1873</v>
      </c>
      <c r="H586" s="6" t="s">
        <v>723</v>
      </c>
      <c r="I586" s="34" t="s">
        <v>3641</v>
      </c>
      <c r="J586" s="34" t="s">
        <v>3641</v>
      </c>
    </row>
    <row r="587" spans="1:10">
      <c r="A587" s="6" t="s">
        <v>1467</v>
      </c>
      <c r="B587" s="6">
        <v>586</v>
      </c>
      <c r="C587" s="34">
        <v>6</v>
      </c>
      <c r="D587" s="6" t="s">
        <v>679</v>
      </c>
      <c r="E587" s="7" t="s">
        <v>724</v>
      </c>
      <c r="F587" s="6" t="s">
        <v>1087</v>
      </c>
      <c r="G587" s="6" t="s">
        <v>1874</v>
      </c>
      <c r="H587" s="6" t="s">
        <v>725</v>
      </c>
      <c r="I587" s="34" t="s">
        <v>3641</v>
      </c>
      <c r="J587" s="34" t="s">
        <v>3641</v>
      </c>
    </row>
    <row r="588" spans="1:10">
      <c r="A588" s="23" t="s">
        <v>4704</v>
      </c>
      <c r="B588" s="6">
        <v>587</v>
      </c>
      <c r="C588" s="104">
        <v>5</v>
      </c>
      <c r="D588" s="24" t="s">
        <v>3528</v>
      </c>
      <c r="E588" s="24" t="s">
        <v>5026</v>
      </c>
      <c r="F588" s="24" t="s">
        <v>40</v>
      </c>
      <c r="G588" s="24" t="s">
        <v>2288</v>
      </c>
      <c r="H588" s="24" t="s">
        <v>4285</v>
      </c>
      <c r="I588" s="34" t="s">
        <v>3641</v>
      </c>
      <c r="J588" s="34" t="s">
        <v>3641</v>
      </c>
    </row>
    <row r="589" spans="1:10">
      <c r="A589" s="23" t="s">
        <v>3713</v>
      </c>
      <c r="B589" s="6">
        <v>588</v>
      </c>
      <c r="C589" s="104">
        <v>6</v>
      </c>
      <c r="D589" s="24" t="s">
        <v>3528</v>
      </c>
      <c r="E589" s="24" t="s">
        <v>5027</v>
      </c>
      <c r="F589" s="24" t="s">
        <v>3602</v>
      </c>
      <c r="G589" s="24" t="s">
        <v>2291</v>
      </c>
      <c r="H589" s="24" t="s">
        <v>4834</v>
      </c>
      <c r="I589" s="34" t="s">
        <v>3641</v>
      </c>
      <c r="J589" s="34" t="s">
        <v>3641</v>
      </c>
    </row>
    <row r="590" spans="1:10">
      <c r="A590" s="23" t="s">
        <v>3714</v>
      </c>
      <c r="B590" s="6">
        <v>589</v>
      </c>
      <c r="C590" s="104">
        <v>6</v>
      </c>
      <c r="D590" s="24" t="s">
        <v>3528</v>
      </c>
      <c r="E590" s="24" t="s">
        <v>5028</v>
      </c>
      <c r="F590" s="24" t="s">
        <v>3602</v>
      </c>
      <c r="G590" s="24" t="s">
        <v>2293</v>
      </c>
      <c r="H590" s="24" t="s">
        <v>4835</v>
      </c>
      <c r="I590" s="34" t="s">
        <v>3641</v>
      </c>
      <c r="J590" s="34" t="s">
        <v>3641</v>
      </c>
    </row>
    <row r="591" spans="1:10">
      <c r="A591" s="23" t="s">
        <v>3715</v>
      </c>
      <c r="B591" s="6">
        <v>590</v>
      </c>
      <c r="C591" s="104">
        <v>6</v>
      </c>
      <c r="D591" s="24" t="s">
        <v>3528</v>
      </c>
      <c r="E591" s="24" t="s">
        <v>5029</v>
      </c>
      <c r="F591" s="24" t="s">
        <v>3602</v>
      </c>
      <c r="G591" s="24" t="s">
        <v>2295</v>
      </c>
      <c r="H591" s="24" t="s">
        <v>4295</v>
      </c>
      <c r="I591" s="34" t="s">
        <v>3641</v>
      </c>
      <c r="J591" s="34" t="s">
        <v>3641</v>
      </c>
    </row>
    <row r="592" spans="1:10">
      <c r="A592" s="23" t="s">
        <v>4705</v>
      </c>
      <c r="B592" s="6">
        <v>591</v>
      </c>
      <c r="C592" s="104">
        <v>6</v>
      </c>
      <c r="D592" s="24" t="s">
        <v>3528</v>
      </c>
      <c r="E592" s="24" t="s">
        <v>5030</v>
      </c>
      <c r="F592" s="24" t="s">
        <v>5087</v>
      </c>
      <c r="G592" s="24" t="s">
        <v>2297</v>
      </c>
      <c r="H592" s="24" t="s">
        <v>4296</v>
      </c>
      <c r="I592" s="34" t="s">
        <v>3641</v>
      </c>
      <c r="J592" s="34" t="s">
        <v>3641</v>
      </c>
    </row>
    <row r="593" spans="1:10">
      <c r="A593" s="23" t="s">
        <v>4706</v>
      </c>
      <c r="B593" s="6">
        <v>592</v>
      </c>
      <c r="C593" s="104">
        <v>6</v>
      </c>
      <c r="D593" s="24" t="s">
        <v>3528</v>
      </c>
      <c r="E593" s="24" t="s">
        <v>5031</v>
      </c>
      <c r="F593" s="24" t="s">
        <v>3595</v>
      </c>
      <c r="G593" s="24" t="s">
        <v>2299</v>
      </c>
      <c r="H593" s="24" t="s">
        <v>4836</v>
      </c>
      <c r="I593" s="34" t="s">
        <v>3641</v>
      </c>
      <c r="J593" s="34" t="s">
        <v>3641</v>
      </c>
    </row>
    <row r="594" spans="1:10">
      <c r="A594" s="23" t="s">
        <v>4707</v>
      </c>
      <c r="B594" s="6">
        <v>593</v>
      </c>
      <c r="C594" s="104">
        <v>5</v>
      </c>
      <c r="D594" s="24" t="s">
        <v>3528</v>
      </c>
      <c r="E594" s="24" t="s">
        <v>5035</v>
      </c>
      <c r="F594" s="24" t="s">
        <v>40</v>
      </c>
      <c r="G594" s="24" t="s">
        <v>2308</v>
      </c>
      <c r="H594" s="24" t="s">
        <v>4838</v>
      </c>
      <c r="I594" s="34" t="s">
        <v>3641</v>
      </c>
      <c r="J594" s="34" t="s">
        <v>3641</v>
      </c>
    </row>
    <row r="595" spans="1:10">
      <c r="A595" s="23" t="s">
        <v>5092</v>
      </c>
      <c r="B595" s="6">
        <v>594</v>
      </c>
      <c r="C595" s="104">
        <v>6</v>
      </c>
      <c r="D595" s="24" t="s">
        <v>3528</v>
      </c>
      <c r="E595" s="24" t="s">
        <v>5036</v>
      </c>
      <c r="F595" s="24" t="s">
        <v>3597</v>
      </c>
      <c r="G595" s="24" t="s">
        <v>2310</v>
      </c>
      <c r="H595" s="24" t="s">
        <v>4310</v>
      </c>
      <c r="I595" s="34" t="s">
        <v>3641</v>
      </c>
      <c r="J595" s="34" t="s">
        <v>3641</v>
      </c>
    </row>
    <row r="596" spans="1:10">
      <c r="A596" s="23" t="s">
        <v>3710</v>
      </c>
      <c r="B596" s="6">
        <v>595</v>
      </c>
      <c r="C596" s="104">
        <v>6</v>
      </c>
      <c r="D596" s="24" t="s">
        <v>3528</v>
      </c>
      <c r="E596" s="24" t="s">
        <v>5037</v>
      </c>
      <c r="F596" s="24" t="s">
        <v>3597</v>
      </c>
      <c r="G596" s="24" t="s">
        <v>2312</v>
      </c>
      <c r="H596" s="24" t="s">
        <v>4839</v>
      </c>
      <c r="I596" s="34" t="s">
        <v>3641</v>
      </c>
      <c r="J596" s="34" t="s">
        <v>3641</v>
      </c>
    </row>
    <row r="597" spans="1:10">
      <c r="A597" s="23" t="s">
        <v>4607</v>
      </c>
      <c r="B597" s="6">
        <v>596</v>
      </c>
      <c r="C597" s="104">
        <v>6</v>
      </c>
      <c r="D597" s="24" t="s">
        <v>3528</v>
      </c>
      <c r="E597" s="24" t="s">
        <v>5038</v>
      </c>
      <c r="F597" s="24" t="s">
        <v>3596</v>
      </c>
      <c r="G597" s="24" t="s">
        <v>2314</v>
      </c>
      <c r="H597" s="24" t="s">
        <v>4315</v>
      </c>
      <c r="I597" s="34" t="s">
        <v>3641</v>
      </c>
      <c r="J597" s="34" t="s">
        <v>3641</v>
      </c>
    </row>
    <row r="598" spans="1:10">
      <c r="A598" s="23" t="s">
        <v>4608</v>
      </c>
      <c r="B598" s="6">
        <v>597</v>
      </c>
      <c r="C598" s="104">
        <v>6</v>
      </c>
      <c r="D598" s="24" t="s">
        <v>3528</v>
      </c>
      <c r="E598" s="24" t="s">
        <v>5039</v>
      </c>
      <c r="F598" s="24" t="s">
        <v>3596</v>
      </c>
      <c r="G598" s="24" t="s">
        <v>2316</v>
      </c>
      <c r="H598" s="24" t="s">
        <v>4840</v>
      </c>
      <c r="I598" s="34" t="s">
        <v>3641</v>
      </c>
      <c r="J598" s="34" t="s">
        <v>3641</v>
      </c>
    </row>
    <row r="599" spans="1:10">
      <c r="A599" s="23" t="s">
        <v>5093</v>
      </c>
      <c r="B599" s="6">
        <v>598</v>
      </c>
      <c r="C599" s="104">
        <v>6</v>
      </c>
      <c r="D599" s="24" t="s">
        <v>3528</v>
      </c>
      <c r="E599" s="24" t="s">
        <v>5040</v>
      </c>
      <c r="F599" s="24" t="s">
        <v>3596</v>
      </c>
      <c r="G599" s="24" t="s">
        <v>2318</v>
      </c>
      <c r="H599" s="24" t="s">
        <v>4841</v>
      </c>
      <c r="I599" s="34" t="s">
        <v>3641</v>
      </c>
      <c r="J599" s="34" t="s">
        <v>3641</v>
      </c>
    </row>
    <row r="600" spans="1:10">
      <c r="A600" s="23" t="s">
        <v>5094</v>
      </c>
      <c r="B600" s="6">
        <v>599</v>
      </c>
      <c r="C600" s="104">
        <v>6</v>
      </c>
      <c r="D600" s="24" t="s">
        <v>3528</v>
      </c>
      <c r="E600" s="24" t="s">
        <v>4866</v>
      </c>
      <c r="F600" s="24" t="s">
        <v>40</v>
      </c>
      <c r="G600" s="24" t="s">
        <v>1952</v>
      </c>
      <c r="H600" s="24" t="s">
        <v>4842</v>
      </c>
      <c r="I600" s="34" t="s">
        <v>3641</v>
      </c>
      <c r="J600" s="34" t="s">
        <v>3641</v>
      </c>
    </row>
    <row r="601" spans="1:10">
      <c r="A601" s="23" t="s">
        <v>5095</v>
      </c>
      <c r="B601" s="6">
        <v>600</v>
      </c>
      <c r="C601" s="104">
        <v>6</v>
      </c>
      <c r="D601" s="24" t="s">
        <v>3528</v>
      </c>
      <c r="E601" s="24" t="s">
        <v>5041</v>
      </c>
      <c r="F601" s="24" t="s">
        <v>3596</v>
      </c>
      <c r="G601" s="103" t="s">
        <v>2321</v>
      </c>
      <c r="H601" s="24" t="s">
        <v>4843</v>
      </c>
      <c r="I601" s="34" t="s">
        <v>3641</v>
      </c>
      <c r="J601" s="34" t="s">
        <v>3641</v>
      </c>
    </row>
    <row r="602" spans="1:10">
      <c r="A602" s="23" t="s">
        <v>5096</v>
      </c>
      <c r="B602" s="6">
        <v>601</v>
      </c>
      <c r="C602" s="104">
        <v>6</v>
      </c>
      <c r="D602" s="24" t="s">
        <v>3528</v>
      </c>
      <c r="E602" s="24" t="s">
        <v>4866</v>
      </c>
      <c r="F602" s="24" t="s">
        <v>40</v>
      </c>
      <c r="G602" s="103" t="s">
        <v>1952</v>
      </c>
      <c r="H602" s="24" t="s">
        <v>4844</v>
      </c>
      <c r="I602" s="34" t="s">
        <v>3641</v>
      </c>
      <c r="J602" s="34" t="s">
        <v>3641</v>
      </c>
    </row>
    <row r="603" spans="1:10">
      <c r="A603" s="23" t="s">
        <v>5097</v>
      </c>
      <c r="B603" s="6">
        <v>602</v>
      </c>
      <c r="C603" s="104">
        <v>6</v>
      </c>
      <c r="D603" s="24" t="s">
        <v>3528</v>
      </c>
      <c r="E603" s="24" t="s">
        <v>5042</v>
      </c>
      <c r="F603" s="24" t="s">
        <v>40</v>
      </c>
      <c r="G603" s="103" t="s">
        <v>2324</v>
      </c>
      <c r="H603" s="24" t="s">
        <v>4845</v>
      </c>
      <c r="I603" s="34" t="s">
        <v>3641</v>
      </c>
      <c r="J603" s="34" t="s">
        <v>3641</v>
      </c>
    </row>
    <row r="604" spans="1:10">
      <c r="A604" s="23" t="s">
        <v>4609</v>
      </c>
      <c r="B604" s="6">
        <v>603</v>
      </c>
      <c r="C604" s="104">
        <v>6</v>
      </c>
      <c r="D604" s="24" t="s">
        <v>3528</v>
      </c>
      <c r="E604" s="24" t="s">
        <v>3760</v>
      </c>
      <c r="F604" s="24" t="s">
        <v>3595</v>
      </c>
      <c r="G604" s="24" t="s">
        <v>2326</v>
      </c>
      <c r="H604" s="24" t="s">
        <v>4846</v>
      </c>
      <c r="I604" s="34" t="s">
        <v>3641</v>
      </c>
      <c r="J604" s="34" t="s">
        <v>3641</v>
      </c>
    </row>
    <row r="605" spans="1:10">
      <c r="A605" s="23" t="s">
        <v>3658</v>
      </c>
      <c r="B605" s="6">
        <v>604</v>
      </c>
      <c r="C605" s="104">
        <v>6</v>
      </c>
      <c r="D605" s="24" t="s">
        <v>3528</v>
      </c>
      <c r="E605" s="24" t="s">
        <v>5043</v>
      </c>
      <c r="F605" s="24" t="s">
        <v>40</v>
      </c>
      <c r="G605" s="24" t="s">
        <v>2328</v>
      </c>
      <c r="H605" s="24" t="s">
        <v>4340</v>
      </c>
      <c r="I605" s="34" t="s">
        <v>3641</v>
      </c>
      <c r="J605" s="34" t="s">
        <v>3641</v>
      </c>
    </row>
    <row r="606" spans="1:10">
      <c r="A606" s="23" t="s">
        <v>3711</v>
      </c>
      <c r="B606" s="6">
        <v>605</v>
      </c>
      <c r="C606" s="104">
        <v>7</v>
      </c>
      <c r="D606" s="24" t="s">
        <v>3528</v>
      </c>
      <c r="E606" s="24" t="s">
        <v>5044</v>
      </c>
      <c r="F606" s="24" t="s">
        <v>3597</v>
      </c>
      <c r="G606" s="24" t="s">
        <v>2331</v>
      </c>
      <c r="H606" s="24" t="s">
        <v>4847</v>
      </c>
      <c r="I606" s="34" t="s">
        <v>3641</v>
      </c>
      <c r="J606" s="34" t="s">
        <v>3641</v>
      </c>
    </row>
    <row r="607" spans="1:10">
      <c r="A607" s="23" t="s">
        <v>3712</v>
      </c>
      <c r="B607" s="6">
        <v>606</v>
      </c>
      <c r="C607" s="104">
        <v>7</v>
      </c>
      <c r="D607" s="24" t="s">
        <v>3528</v>
      </c>
      <c r="E607" s="24" t="s">
        <v>5045</v>
      </c>
      <c r="F607" s="24" t="s">
        <v>3597</v>
      </c>
      <c r="G607" s="24" t="s">
        <v>2333</v>
      </c>
      <c r="H607" s="24" t="s">
        <v>4848</v>
      </c>
      <c r="I607" s="34" t="s">
        <v>3641</v>
      </c>
      <c r="J607" s="34" t="s">
        <v>3641</v>
      </c>
    </row>
    <row r="608" spans="1:10">
      <c r="A608" s="6" t="s">
        <v>835</v>
      </c>
      <c r="B608" s="6">
        <v>607</v>
      </c>
      <c r="C608" s="34">
        <v>4</v>
      </c>
      <c r="D608" s="6" t="s">
        <v>16</v>
      </c>
      <c r="E608" s="7" t="s">
        <v>650</v>
      </c>
      <c r="F608" s="34" t="s">
        <v>3457</v>
      </c>
      <c r="G608" s="6" t="s">
        <v>2955</v>
      </c>
      <c r="H608" s="6" t="s">
        <v>651</v>
      </c>
      <c r="I608" s="6" t="s">
        <v>2956</v>
      </c>
      <c r="J608" s="6" t="s">
        <v>3378</v>
      </c>
    </row>
    <row r="609" spans="1:10">
      <c r="A609" s="6" t="s">
        <v>1433</v>
      </c>
      <c r="B609" s="6">
        <v>608</v>
      </c>
      <c r="C609" s="34">
        <v>5</v>
      </c>
      <c r="D609" s="6" t="s">
        <v>314</v>
      </c>
      <c r="E609" s="7" t="s">
        <v>652</v>
      </c>
      <c r="F609" s="6" t="s">
        <v>1103</v>
      </c>
      <c r="G609" s="6" t="s">
        <v>2957</v>
      </c>
      <c r="H609" s="6" t="s">
        <v>653</v>
      </c>
      <c r="I609" s="6" t="s">
        <v>2958</v>
      </c>
      <c r="J609" s="6" t="s">
        <v>3379</v>
      </c>
    </row>
    <row r="610" spans="1:10">
      <c r="A610" s="6" t="s">
        <v>1434</v>
      </c>
      <c r="B610" s="6">
        <v>609</v>
      </c>
      <c r="C610" s="34">
        <v>5</v>
      </c>
      <c r="D610" s="6" t="s">
        <v>314</v>
      </c>
      <c r="E610" s="7" t="s">
        <v>654</v>
      </c>
      <c r="F610" s="6" t="s">
        <v>1104</v>
      </c>
      <c r="G610" s="6" t="s">
        <v>1839</v>
      </c>
      <c r="H610" s="6" t="s">
        <v>655</v>
      </c>
      <c r="I610" s="6" t="s">
        <v>2959</v>
      </c>
      <c r="J610" s="6" t="s">
        <v>3380</v>
      </c>
    </row>
    <row r="611" spans="1:10">
      <c r="A611" s="6" t="s">
        <v>1435</v>
      </c>
      <c r="B611" s="6">
        <v>610</v>
      </c>
      <c r="C611" s="34">
        <v>5</v>
      </c>
      <c r="D611" s="6" t="s">
        <v>314</v>
      </c>
      <c r="E611" s="7" t="s">
        <v>656</v>
      </c>
      <c r="F611" s="6" t="s">
        <v>1105</v>
      </c>
      <c r="G611" s="6" t="s">
        <v>2960</v>
      </c>
      <c r="H611" s="6" t="s">
        <v>657</v>
      </c>
      <c r="I611" s="6" t="s">
        <v>2961</v>
      </c>
      <c r="J611" s="6" t="s">
        <v>3381</v>
      </c>
    </row>
    <row r="612" spans="1:10">
      <c r="A612" s="6" t="s">
        <v>1436</v>
      </c>
      <c r="B612" s="6">
        <v>611</v>
      </c>
      <c r="C612" s="34">
        <v>5</v>
      </c>
      <c r="D612" s="6" t="s">
        <v>314</v>
      </c>
      <c r="E612" s="7" t="s">
        <v>658</v>
      </c>
      <c r="F612" s="6" t="s">
        <v>1106</v>
      </c>
      <c r="G612" s="6" t="s">
        <v>1841</v>
      </c>
      <c r="H612" s="6" t="s">
        <v>659</v>
      </c>
      <c r="I612" s="6" t="s">
        <v>2962</v>
      </c>
      <c r="J612" s="6" t="s">
        <v>3382</v>
      </c>
    </row>
    <row r="613" spans="1:10">
      <c r="A613" s="6" t="s">
        <v>1437</v>
      </c>
      <c r="B613" s="6">
        <v>612</v>
      </c>
      <c r="C613" s="34">
        <v>5</v>
      </c>
      <c r="D613" s="6" t="s">
        <v>314</v>
      </c>
      <c r="E613" s="7" t="s">
        <v>660</v>
      </c>
      <c r="F613" s="6" t="s">
        <v>852</v>
      </c>
      <c r="G613" s="6" t="s">
        <v>1842</v>
      </c>
      <c r="H613" s="6" t="s">
        <v>661</v>
      </c>
      <c r="I613" s="6" t="s">
        <v>2963</v>
      </c>
      <c r="J613" s="6" t="s">
        <v>3383</v>
      </c>
    </row>
    <row r="614" spans="1:10">
      <c r="A614" s="6" t="s">
        <v>836</v>
      </c>
      <c r="B614" s="6">
        <v>613</v>
      </c>
      <c r="C614" s="34">
        <v>4</v>
      </c>
      <c r="D614" s="6" t="s">
        <v>16</v>
      </c>
      <c r="E614" s="7" t="s">
        <v>2964</v>
      </c>
      <c r="F614" s="34" t="s">
        <v>3457</v>
      </c>
      <c r="G614" s="6" t="s">
        <v>1843</v>
      </c>
      <c r="H614" s="6" t="s">
        <v>663</v>
      </c>
      <c r="I614" s="6" t="s">
        <v>2965</v>
      </c>
      <c r="J614" s="6" t="s">
        <v>3384</v>
      </c>
    </row>
    <row r="615" spans="1:10">
      <c r="A615" s="6" t="s">
        <v>1438</v>
      </c>
      <c r="B615" s="6">
        <v>614</v>
      </c>
      <c r="C615" s="34">
        <v>5</v>
      </c>
      <c r="D615" s="6" t="s">
        <v>16</v>
      </c>
      <c r="E615" s="7" t="s">
        <v>664</v>
      </c>
      <c r="F615" s="6" t="s">
        <v>970</v>
      </c>
      <c r="G615" s="6" t="s">
        <v>2966</v>
      </c>
      <c r="H615" s="6" t="s">
        <v>3501</v>
      </c>
      <c r="I615" s="6" t="s">
        <v>2967</v>
      </c>
      <c r="J615" s="6" t="s">
        <v>3385</v>
      </c>
    </row>
    <row r="616" spans="1:10">
      <c r="A616" s="6" t="s">
        <v>1439</v>
      </c>
      <c r="B616" s="6">
        <v>615</v>
      </c>
      <c r="C616" s="34">
        <v>5</v>
      </c>
      <c r="D616" s="6" t="s">
        <v>16</v>
      </c>
      <c r="E616" s="7" t="s">
        <v>666</v>
      </c>
      <c r="F616" s="6" t="s">
        <v>972</v>
      </c>
      <c r="G616" s="6" t="s">
        <v>2968</v>
      </c>
      <c r="H616" s="6" t="s">
        <v>667</v>
      </c>
      <c r="I616" s="6" t="s">
        <v>2969</v>
      </c>
      <c r="J616" s="6" t="s">
        <v>3386</v>
      </c>
    </row>
    <row r="617" spans="1:10">
      <c r="A617" s="6" t="s">
        <v>1440</v>
      </c>
      <c r="B617" s="6">
        <v>616</v>
      </c>
      <c r="C617" s="34">
        <v>5</v>
      </c>
      <c r="D617" s="6" t="s">
        <v>16</v>
      </c>
      <c r="E617" s="7" t="s">
        <v>668</v>
      </c>
      <c r="F617" s="6" t="s">
        <v>971</v>
      </c>
      <c r="G617" s="6" t="s">
        <v>2970</v>
      </c>
      <c r="H617" s="6" t="s">
        <v>669</v>
      </c>
      <c r="I617" s="6" t="s">
        <v>2971</v>
      </c>
      <c r="J617" s="6" t="s">
        <v>3387</v>
      </c>
    </row>
    <row r="618" spans="1:10">
      <c r="A618" s="6" t="s">
        <v>1441</v>
      </c>
      <c r="B618" s="6">
        <v>617</v>
      </c>
      <c r="C618" s="34">
        <v>5</v>
      </c>
      <c r="D618" s="6" t="s">
        <v>16</v>
      </c>
      <c r="E618" s="7" t="s">
        <v>670</v>
      </c>
      <c r="F618" s="6" t="s">
        <v>973</v>
      </c>
      <c r="G618" s="6" t="s">
        <v>2356</v>
      </c>
      <c r="H618" s="6" t="s">
        <v>671</v>
      </c>
      <c r="I618" s="6" t="s">
        <v>2972</v>
      </c>
      <c r="J618" s="6" t="s">
        <v>3388</v>
      </c>
    </row>
    <row r="619" spans="1:10">
      <c r="A619" s="6" t="s">
        <v>1442</v>
      </c>
      <c r="B619" s="6">
        <v>618</v>
      </c>
      <c r="C619" s="34">
        <v>5</v>
      </c>
      <c r="D619" s="6" t="s">
        <v>16</v>
      </c>
      <c r="E619" s="7" t="s">
        <v>672</v>
      </c>
      <c r="F619" s="6" t="s">
        <v>974</v>
      </c>
      <c r="G619" s="6" t="s">
        <v>2973</v>
      </c>
      <c r="H619" s="6" t="s">
        <v>673</v>
      </c>
      <c r="I619" s="6" t="s">
        <v>2974</v>
      </c>
      <c r="J619" s="6" t="s">
        <v>3389</v>
      </c>
    </row>
    <row r="620" spans="1:10">
      <c r="A620" s="6" t="s">
        <v>1443</v>
      </c>
      <c r="B620" s="6">
        <v>619</v>
      </c>
      <c r="C620" s="34">
        <v>5</v>
      </c>
      <c r="D620" s="6" t="s">
        <v>16</v>
      </c>
      <c r="E620" s="7" t="s">
        <v>674</v>
      </c>
      <c r="F620" s="6" t="s">
        <v>974</v>
      </c>
      <c r="G620" s="6" t="s">
        <v>2975</v>
      </c>
      <c r="H620" s="6" t="s">
        <v>675</v>
      </c>
      <c r="I620" s="6" t="s">
        <v>2976</v>
      </c>
      <c r="J620" s="6" t="s">
        <v>3390</v>
      </c>
    </row>
    <row r="621" spans="1:10">
      <c r="A621" s="6" t="s">
        <v>1444</v>
      </c>
      <c r="B621" s="6">
        <v>620</v>
      </c>
      <c r="C621" s="34">
        <v>5</v>
      </c>
      <c r="D621" s="6" t="s">
        <v>16</v>
      </c>
      <c r="E621" s="7" t="s">
        <v>676</v>
      </c>
      <c r="F621" s="6" t="s">
        <v>975</v>
      </c>
      <c r="G621" s="6" t="s">
        <v>1699</v>
      </c>
      <c r="H621" s="6" t="s">
        <v>677</v>
      </c>
      <c r="I621" s="6" t="s">
        <v>2977</v>
      </c>
      <c r="J621" s="6" t="s">
        <v>3391</v>
      </c>
    </row>
    <row r="622" spans="1:10">
      <c r="A622" s="6" t="s">
        <v>838</v>
      </c>
      <c r="B622" s="6">
        <v>621</v>
      </c>
      <c r="C622" s="34">
        <v>4</v>
      </c>
      <c r="D622" s="6" t="s">
        <v>0</v>
      </c>
      <c r="E622" s="7" t="s">
        <v>726</v>
      </c>
      <c r="F622" s="34" t="s">
        <v>3457</v>
      </c>
      <c r="G622" s="6" t="s">
        <v>2979</v>
      </c>
      <c r="H622" s="6" t="s">
        <v>727</v>
      </c>
      <c r="I622" s="6" t="s">
        <v>2980</v>
      </c>
      <c r="J622" s="6" t="s">
        <v>3392</v>
      </c>
    </row>
    <row r="623" spans="1:10">
      <c r="A623" s="6" t="s">
        <v>1468</v>
      </c>
      <c r="B623" s="6">
        <v>622</v>
      </c>
      <c r="C623" s="34">
        <v>5</v>
      </c>
      <c r="D623" s="6" t="s">
        <v>0</v>
      </c>
      <c r="E623" s="7" t="s">
        <v>728</v>
      </c>
      <c r="F623" s="6" t="s">
        <v>910</v>
      </c>
      <c r="G623" s="6" t="s">
        <v>1876</v>
      </c>
      <c r="H623" s="6" t="s">
        <v>729</v>
      </c>
      <c r="I623" s="6" t="s">
        <v>2981</v>
      </c>
      <c r="J623" s="6" t="s">
        <v>3393</v>
      </c>
    </row>
    <row r="624" spans="1:10">
      <c r="A624" s="6" t="s">
        <v>1469</v>
      </c>
      <c r="B624" s="6">
        <v>623</v>
      </c>
      <c r="C624" s="34">
        <v>5</v>
      </c>
      <c r="D624" s="6" t="s">
        <v>0</v>
      </c>
      <c r="E624" s="7" t="s">
        <v>730</v>
      </c>
      <c r="F624" s="6" t="s">
        <v>911</v>
      </c>
      <c r="G624" s="6" t="s">
        <v>1877</v>
      </c>
      <c r="H624" s="6" t="s">
        <v>731</v>
      </c>
      <c r="I624" s="6" t="s">
        <v>2982</v>
      </c>
      <c r="J624" s="6" t="s">
        <v>3394</v>
      </c>
    </row>
    <row r="625" spans="1:10">
      <c r="A625" s="6" t="s">
        <v>1470</v>
      </c>
      <c r="B625" s="6">
        <v>624</v>
      </c>
      <c r="C625" s="34">
        <v>5</v>
      </c>
      <c r="D625" s="6" t="s">
        <v>0</v>
      </c>
      <c r="E625" s="7" t="s">
        <v>732</v>
      </c>
      <c r="F625" s="6" t="s">
        <v>916</v>
      </c>
      <c r="G625" s="6" t="s">
        <v>1878</v>
      </c>
      <c r="H625" s="6" t="s">
        <v>733</v>
      </c>
      <c r="I625" s="6" t="s">
        <v>2983</v>
      </c>
      <c r="J625" s="6" t="s">
        <v>3395</v>
      </c>
    </row>
    <row r="626" spans="1:10">
      <c r="A626" s="6" t="s">
        <v>1471</v>
      </c>
      <c r="B626" s="6">
        <v>625</v>
      </c>
      <c r="C626" s="34">
        <v>5</v>
      </c>
      <c r="D626" s="6" t="s">
        <v>0</v>
      </c>
      <c r="E626" s="7" t="s">
        <v>734</v>
      </c>
      <c r="F626" s="6" t="s">
        <v>912</v>
      </c>
      <c r="G626" s="6" t="s">
        <v>2984</v>
      </c>
      <c r="H626" s="6" t="s">
        <v>735</v>
      </c>
      <c r="I626" s="6" t="s">
        <v>2985</v>
      </c>
      <c r="J626" s="6" t="s">
        <v>3396</v>
      </c>
    </row>
    <row r="627" spans="1:10">
      <c r="A627" s="6" t="s">
        <v>1472</v>
      </c>
      <c r="B627" s="6">
        <v>626</v>
      </c>
      <c r="C627" s="34">
        <v>5</v>
      </c>
      <c r="D627" s="6" t="s">
        <v>0</v>
      </c>
      <c r="E627" s="7" t="s">
        <v>736</v>
      </c>
      <c r="F627" s="6" t="s">
        <v>913</v>
      </c>
      <c r="G627" s="6" t="s">
        <v>2986</v>
      </c>
      <c r="H627" s="6" t="s">
        <v>737</v>
      </c>
      <c r="I627" s="6" t="s">
        <v>2987</v>
      </c>
      <c r="J627" s="6" t="s">
        <v>3397</v>
      </c>
    </row>
    <row r="628" spans="1:10">
      <c r="A628" s="6" t="s">
        <v>1473</v>
      </c>
      <c r="B628" s="6">
        <v>627</v>
      </c>
      <c r="C628" s="34">
        <v>5</v>
      </c>
      <c r="D628" s="6" t="s">
        <v>0</v>
      </c>
      <c r="E628" s="7" t="s">
        <v>738</v>
      </c>
      <c r="F628" s="6" t="s">
        <v>918</v>
      </c>
      <c r="G628" s="6" t="s">
        <v>752</v>
      </c>
      <c r="H628" s="6" t="s">
        <v>3755</v>
      </c>
      <c r="I628" s="6" t="s">
        <v>2988</v>
      </c>
      <c r="J628" s="6" t="s">
        <v>3756</v>
      </c>
    </row>
    <row r="629" spans="1:10">
      <c r="A629" s="6" t="s">
        <v>1474</v>
      </c>
      <c r="B629" s="6">
        <v>628</v>
      </c>
      <c r="C629" s="34">
        <v>5</v>
      </c>
      <c r="D629" s="6" t="s">
        <v>0</v>
      </c>
      <c r="E629" s="7" t="s">
        <v>740</v>
      </c>
      <c r="F629" s="6" t="s">
        <v>919</v>
      </c>
      <c r="G629" s="6" t="s">
        <v>1882</v>
      </c>
      <c r="H629" s="6" t="s">
        <v>741</v>
      </c>
      <c r="I629" s="6" t="s">
        <v>2989</v>
      </c>
      <c r="J629" s="6" t="s">
        <v>3398</v>
      </c>
    </row>
    <row r="630" spans="1:10">
      <c r="A630" s="6" t="s">
        <v>1475</v>
      </c>
      <c r="B630" s="6">
        <v>629</v>
      </c>
      <c r="C630" s="34">
        <v>5</v>
      </c>
      <c r="D630" s="6" t="s">
        <v>0</v>
      </c>
      <c r="E630" s="7" t="s">
        <v>742</v>
      </c>
      <c r="F630" s="6" t="s">
        <v>914</v>
      </c>
      <c r="G630" s="6" t="s">
        <v>2990</v>
      </c>
      <c r="H630" s="6" t="s">
        <v>743</v>
      </c>
      <c r="I630" s="6" t="s">
        <v>2991</v>
      </c>
      <c r="J630" s="6" t="s">
        <v>3399</v>
      </c>
    </row>
    <row r="631" spans="1:10">
      <c r="A631" s="6" t="s">
        <v>1476</v>
      </c>
      <c r="B631" s="6">
        <v>630</v>
      </c>
      <c r="C631" s="34">
        <v>5</v>
      </c>
      <c r="D631" s="6" t="s">
        <v>0</v>
      </c>
      <c r="E631" s="7" t="s">
        <v>744</v>
      </c>
      <c r="F631" s="6" t="s">
        <v>915</v>
      </c>
      <c r="G631" s="6" t="s">
        <v>2992</v>
      </c>
      <c r="H631" s="6" t="s">
        <v>745</v>
      </c>
      <c r="I631" s="6" t="s">
        <v>2993</v>
      </c>
      <c r="J631" s="6" t="s">
        <v>3400</v>
      </c>
    </row>
    <row r="632" spans="1:10">
      <c r="A632" s="6" t="s">
        <v>1477</v>
      </c>
      <c r="B632" s="6">
        <v>631</v>
      </c>
      <c r="C632" s="34">
        <v>5</v>
      </c>
      <c r="D632" s="6" t="s">
        <v>35</v>
      </c>
      <c r="E632" s="7" t="s">
        <v>746</v>
      </c>
      <c r="F632" s="6" t="s">
        <v>857</v>
      </c>
      <c r="G632" s="6" t="s">
        <v>2994</v>
      </c>
      <c r="H632" s="6" t="s">
        <v>747</v>
      </c>
      <c r="I632" s="6" t="s">
        <v>2995</v>
      </c>
      <c r="J632" s="6" t="s">
        <v>3401</v>
      </c>
    </row>
    <row r="633" spans="1:10">
      <c r="A633" s="6" t="s">
        <v>1478</v>
      </c>
      <c r="B633" s="6">
        <v>632</v>
      </c>
      <c r="C633" s="34">
        <v>5</v>
      </c>
      <c r="D633" s="6" t="s">
        <v>35</v>
      </c>
      <c r="E633" s="7" t="s">
        <v>748</v>
      </c>
      <c r="F633" s="6" t="s">
        <v>1088</v>
      </c>
      <c r="G633" s="6" t="s">
        <v>2996</v>
      </c>
      <c r="H633" s="6" t="s">
        <v>749</v>
      </c>
      <c r="I633" s="6" t="s">
        <v>2997</v>
      </c>
      <c r="J633" s="6" t="s">
        <v>3402</v>
      </c>
    </row>
    <row r="634" spans="1:10">
      <c r="A634" s="6" t="s">
        <v>1479</v>
      </c>
      <c r="B634" s="6">
        <v>633</v>
      </c>
      <c r="C634" s="34">
        <v>5</v>
      </c>
      <c r="D634" s="6" t="s">
        <v>35</v>
      </c>
      <c r="E634" s="7" t="s">
        <v>750</v>
      </c>
      <c r="F634" s="6" t="s">
        <v>4393</v>
      </c>
      <c r="G634" s="6" t="s">
        <v>1887</v>
      </c>
      <c r="H634" s="6" t="s">
        <v>751</v>
      </c>
      <c r="I634" s="6" t="s">
        <v>2998</v>
      </c>
      <c r="J634" s="6" t="s">
        <v>3403</v>
      </c>
    </row>
    <row r="635" spans="1:10">
      <c r="A635" s="6" t="s">
        <v>3753</v>
      </c>
      <c r="B635" s="6">
        <v>634</v>
      </c>
      <c r="C635" s="34">
        <v>5</v>
      </c>
      <c r="D635" s="6" t="s">
        <v>35</v>
      </c>
      <c r="E635" s="7" t="s">
        <v>738</v>
      </c>
      <c r="F635" s="6" t="s">
        <v>3754</v>
      </c>
      <c r="G635" s="6" t="s">
        <v>4392</v>
      </c>
      <c r="H635" s="6" t="s">
        <v>3755</v>
      </c>
      <c r="I635" s="6" t="s">
        <v>2999</v>
      </c>
      <c r="J635" s="6" t="s">
        <v>3756</v>
      </c>
    </row>
    <row r="636" spans="1:10">
      <c r="A636" s="6" t="s">
        <v>1481</v>
      </c>
      <c r="B636" s="6">
        <v>635</v>
      </c>
      <c r="C636" s="34">
        <v>5</v>
      </c>
      <c r="D636" s="6" t="s">
        <v>35</v>
      </c>
      <c r="E636" s="7" t="s">
        <v>753</v>
      </c>
      <c r="F636" s="6" t="s">
        <v>1092</v>
      </c>
      <c r="G636" s="6" t="s">
        <v>1888</v>
      </c>
      <c r="H636" s="6" t="s">
        <v>754</v>
      </c>
      <c r="I636" s="6" t="s">
        <v>3000</v>
      </c>
      <c r="J636" s="6" t="s">
        <v>3447</v>
      </c>
    </row>
    <row r="637" spans="1:10">
      <c r="A637" s="6" t="s">
        <v>1482</v>
      </c>
      <c r="B637" s="6">
        <v>636</v>
      </c>
      <c r="C637" s="34">
        <v>5</v>
      </c>
      <c r="D637" s="6" t="s">
        <v>35</v>
      </c>
      <c r="E637" s="7" t="s">
        <v>755</v>
      </c>
      <c r="F637" s="6" t="s">
        <v>1093</v>
      </c>
      <c r="G637" s="6" t="s">
        <v>1889</v>
      </c>
      <c r="H637" s="6" t="s">
        <v>756</v>
      </c>
      <c r="I637" s="6" t="s">
        <v>3001</v>
      </c>
      <c r="J637" s="6" t="s">
        <v>3404</v>
      </c>
    </row>
    <row r="638" spans="1:10">
      <c r="A638" s="6" t="s">
        <v>1483</v>
      </c>
      <c r="B638" s="6">
        <v>637</v>
      </c>
      <c r="C638" s="34">
        <v>5</v>
      </c>
      <c r="D638" s="6" t="s">
        <v>35</v>
      </c>
      <c r="E638" s="7" t="s">
        <v>757</v>
      </c>
      <c r="F638" s="6" t="s">
        <v>1091</v>
      </c>
      <c r="G638" s="6" t="s">
        <v>1890</v>
      </c>
      <c r="H638" s="6" t="s">
        <v>3502</v>
      </c>
      <c r="I638" s="6" t="s">
        <v>3002</v>
      </c>
      <c r="J638" s="6" t="s">
        <v>3405</v>
      </c>
    </row>
    <row r="639" spans="1:10">
      <c r="A639" s="6" t="s">
        <v>1484</v>
      </c>
      <c r="B639" s="6">
        <v>638</v>
      </c>
      <c r="C639" s="34">
        <v>5</v>
      </c>
      <c r="D639" s="6" t="s">
        <v>35</v>
      </c>
      <c r="E639" s="7" t="s">
        <v>759</v>
      </c>
      <c r="F639" s="6" t="s">
        <v>857</v>
      </c>
      <c r="G639" s="6" t="s">
        <v>3003</v>
      </c>
      <c r="H639" s="6" t="s">
        <v>760</v>
      </c>
      <c r="I639" s="6" t="s">
        <v>3004</v>
      </c>
      <c r="J639" s="6" t="s">
        <v>3406</v>
      </c>
    </row>
    <row r="640" spans="1:10">
      <c r="A640" s="6" t="s">
        <v>1485</v>
      </c>
      <c r="B640" s="6">
        <v>639</v>
      </c>
      <c r="C640" s="34">
        <v>5</v>
      </c>
      <c r="D640" s="6" t="s">
        <v>35</v>
      </c>
      <c r="E640" s="7" t="s">
        <v>761</v>
      </c>
      <c r="F640" s="6" t="s">
        <v>1088</v>
      </c>
      <c r="G640" s="6" t="s">
        <v>1892</v>
      </c>
      <c r="H640" s="6" t="s">
        <v>762</v>
      </c>
      <c r="I640" s="6" t="s">
        <v>3005</v>
      </c>
      <c r="J640" s="6" t="s">
        <v>3407</v>
      </c>
    </row>
    <row r="641" spans="1:10">
      <c r="A641" s="6" t="s">
        <v>1486</v>
      </c>
      <c r="B641" s="6">
        <v>640</v>
      </c>
      <c r="C641" s="34">
        <v>5</v>
      </c>
      <c r="D641" s="6" t="s">
        <v>35</v>
      </c>
      <c r="E641" s="7" t="s">
        <v>763</v>
      </c>
      <c r="F641" s="6" t="s">
        <v>1089</v>
      </c>
      <c r="G641" s="6" t="s">
        <v>3006</v>
      </c>
      <c r="H641" s="6" t="s">
        <v>764</v>
      </c>
      <c r="I641" s="6" t="s">
        <v>3007</v>
      </c>
      <c r="J641" s="6" t="s">
        <v>3408</v>
      </c>
    </row>
    <row r="642" spans="1:10">
      <c r="A642" s="6" t="s">
        <v>1487</v>
      </c>
      <c r="B642" s="6">
        <v>641</v>
      </c>
      <c r="C642" s="34">
        <v>5</v>
      </c>
      <c r="D642" s="6" t="s">
        <v>35</v>
      </c>
      <c r="E642" s="7" t="s">
        <v>765</v>
      </c>
      <c r="F642" s="6" t="s">
        <v>1092</v>
      </c>
      <c r="G642" s="6" t="s">
        <v>3008</v>
      </c>
      <c r="H642" s="6" t="s">
        <v>766</v>
      </c>
      <c r="I642" s="6" t="s">
        <v>3009</v>
      </c>
      <c r="J642" s="6" t="s">
        <v>3081</v>
      </c>
    </row>
    <row r="643" spans="1:10">
      <c r="A643" s="6" t="s">
        <v>1488</v>
      </c>
      <c r="B643" s="6">
        <v>642</v>
      </c>
      <c r="C643" s="34">
        <v>5</v>
      </c>
      <c r="D643" s="6" t="s">
        <v>35</v>
      </c>
      <c r="E643" s="7" t="s">
        <v>767</v>
      </c>
      <c r="F643" s="6" t="s">
        <v>1093</v>
      </c>
      <c r="G643" s="6" t="s">
        <v>3010</v>
      </c>
      <c r="H643" s="6" t="s">
        <v>768</v>
      </c>
      <c r="I643" s="6" t="s">
        <v>3011</v>
      </c>
      <c r="J643" s="6" t="s">
        <v>3082</v>
      </c>
    </row>
    <row r="644" spans="1:10">
      <c r="A644" s="6" t="s">
        <v>1489</v>
      </c>
      <c r="B644" s="6">
        <v>643</v>
      </c>
      <c r="C644" s="34">
        <v>5</v>
      </c>
      <c r="D644" s="6" t="s">
        <v>35</v>
      </c>
      <c r="E644" s="7" t="s">
        <v>769</v>
      </c>
      <c r="F644" s="6" t="s">
        <v>1089</v>
      </c>
      <c r="G644" s="6" t="s">
        <v>3012</v>
      </c>
      <c r="H644" s="6" t="s">
        <v>770</v>
      </c>
      <c r="I644" s="6" t="s">
        <v>3013</v>
      </c>
      <c r="J644" s="6" t="s">
        <v>3409</v>
      </c>
    </row>
    <row r="645" spans="1:10">
      <c r="A645" s="6" t="s">
        <v>1490</v>
      </c>
      <c r="B645" s="6">
        <v>644</v>
      </c>
      <c r="C645" s="34">
        <v>5</v>
      </c>
      <c r="D645" s="6" t="s">
        <v>35</v>
      </c>
      <c r="E645" s="7" t="s">
        <v>771</v>
      </c>
      <c r="F645" s="6" t="s">
        <v>1092</v>
      </c>
      <c r="G645" s="6" t="s">
        <v>3014</v>
      </c>
      <c r="H645" s="6" t="s">
        <v>766</v>
      </c>
      <c r="I645" s="6" t="s">
        <v>3015</v>
      </c>
      <c r="J645" s="6" t="s">
        <v>3448</v>
      </c>
    </row>
    <row r="646" spans="1:10">
      <c r="A646" s="6" t="s">
        <v>1491</v>
      </c>
      <c r="B646" s="6">
        <v>645</v>
      </c>
      <c r="C646" s="34">
        <v>5</v>
      </c>
      <c r="D646" s="6" t="s">
        <v>35</v>
      </c>
      <c r="E646" s="7" t="s">
        <v>772</v>
      </c>
      <c r="F646" s="6" t="s">
        <v>1093</v>
      </c>
      <c r="G646" s="6" t="s">
        <v>3016</v>
      </c>
      <c r="H646" s="6" t="s">
        <v>768</v>
      </c>
      <c r="I646" s="6" t="s">
        <v>3017</v>
      </c>
      <c r="J646" s="6" t="s">
        <v>3410</v>
      </c>
    </row>
    <row r="647" spans="1:10">
      <c r="A647" s="6" t="s">
        <v>1492</v>
      </c>
      <c r="B647" s="6">
        <v>646</v>
      </c>
      <c r="C647" s="34">
        <v>4</v>
      </c>
      <c r="D647" s="6" t="s">
        <v>773</v>
      </c>
      <c r="E647" s="7" t="s">
        <v>774</v>
      </c>
      <c r="F647" s="6" t="s">
        <v>1099</v>
      </c>
      <c r="G647" s="6" t="s">
        <v>1899</v>
      </c>
      <c r="H647" s="6" t="s">
        <v>3503</v>
      </c>
      <c r="I647" s="6" t="s">
        <v>3018</v>
      </c>
      <c r="J647" s="6" t="s">
        <v>3411</v>
      </c>
    </row>
    <row r="648" spans="1:10">
      <c r="A648" s="6" t="s">
        <v>1493</v>
      </c>
      <c r="B648" s="6">
        <v>647</v>
      </c>
      <c r="C648" s="34">
        <v>4</v>
      </c>
      <c r="D648" s="6" t="s">
        <v>773</v>
      </c>
      <c r="E648" s="7" t="s">
        <v>776</v>
      </c>
      <c r="F648" s="6" t="s">
        <v>1100</v>
      </c>
      <c r="G648" s="6" t="s">
        <v>1900</v>
      </c>
      <c r="H648" s="6" t="s">
        <v>777</v>
      </c>
      <c r="I648" s="6" t="s">
        <v>3019</v>
      </c>
      <c r="J648" s="6" t="s">
        <v>3412</v>
      </c>
    </row>
    <row r="649" spans="1:10">
      <c r="A649" s="6" t="s">
        <v>1494</v>
      </c>
      <c r="B649" s="6">
        <v>648</v>
      </c>
      <c r="C649" s="34">
        <v>4</v>
      </c>
      <c r="D649" s="6" t="s">
        <v>773</v>
      </c>
      <c r="E649" s="7" t="s">
        <v>778</v>
      </c>
      <c r="F649" s="6" t="s">
        <v>1094</v>
      </c>
      <c r="G649" s="6" t="s">
        <v>3020</v>
      </c>
      <c r="H649" s="6" t="s">
        <v>779</v>
      </c>
      <c r="I649" s="6" t="s">
        <v>3021</v>
      </c>
      <c r="J649" s="6" t="s">
        <v>3413</v>
      </c>
    </row>
    <row r="650" spans="1:10">
      <c r="A650" s="6" t="s">
        <v>839</v>
      </c>
      <c r="B650" s="6">
        <v>649</v>
      </c>
      <c r="C650" s="34">
        <v>4</v>
      </c>
      <c r="D650" s="6" t="s">
        <v>773</v>
      </c>
      <c r="E650" s="7" t="s">
        <v>780</v>
      </c>
      <c r="F650" s="34" t="s">
        <v>3457</v>
      </c>
      <c r="G650" s="6" t="s">
        <v>3022</v>
      </c>
      <c r="H650" s="6" t="s">
        <v>781</v>
      </c>
      <c r="I650" s="6" t="s">
        <v>3023</v>
      </c>
      <c r="J650" s="6" t="s">
        <v>3414</v>
      </c>
    </row>
    <row r="651" spans="1:10">
      <c r="A651" s="6" t="s">
        <v>1495</v>
      </c>
      <c r="B651" s="6">
        <v>650</v>
      </c>
      <c r="C651" s="34">
        <v>5</v>
      </c>
      <c r="D651" s="6" t="s">
        <v>773</v>
      </c>
      <c r="E651" s="7" t="s">
        <v>782</v>
      </c>
      <c r="F651" s="6" t="s">
        <v>869</v>
      </c>
      <c r="G651" s="6" t="s">
        <v>1903</v>
      </c>
      <c r="H651" s="6" t="s">
        <v>3024</v>
      </c>
      <c r="I651" s="6" t="s">
        <v>3025</v>
      </c>
      <c r="J651" s="6" t="s">
        <v>3415</v>
      </c>
    </row>
    <row r="652" spans="1:10">
      <c r="A652" s="6" t="s">
        <v>1496</v>
      </c>
      <c r="B652" s="6">
        <v>651</v>
      </c>
      <c r="C652" s="34">
        <v>5</v>
      </c>
      <c r="D652" s="6" t="s">
        <v>773</v>
      </c>
      <c r="E652" s="7" t="s">
        <v>784</v>
      </c>
      <c r="F652" s="6" t="s">
        <v>1095</v>
      </c>
      <c r="G652" s="6" t="s">
        <v>1904</v>
      </c>
      <c r="H652" s="6" t="s">
        <v>785</v>
      </c>
      <c r="I652" s="6" t="s">
        <v>3026</v>
      </c>
      <c r="J652" s="6" t="s">
        <v>3416</v>
      </c>
    </row>
    <row r="653" spans="1:10">
      <c r="A653" s="6" t="s">
        <v>1497</v>
      </c>
      <c r="B653" s="6">
        <v>652</v>
      </c>
      <c r="C653" s="34">
        <v>5</v>
      </c>
      <c r="D653" s="6" t="s">
        <v>773</v>
      </c>
      <c r="E653" s="7" t="s">
        <v>786</v>
      </c>
      <c r="F653" s="6" t="s">
        <v>1096</v>
      </c>
      <c r="G653" s="6" t="s">
        <v>1905</v>
      </c>
      <c r="H653" s="6" t="s">
        <v>787</v>
      </c>
      <c r="I653" s="6" t="s">
        <v>3027</v>
      </c>
      <c r="J653" s="6" t="s">
        <v>3417</v>
      </c>
    </row>
    <row r="654" spans="1:10">
      <c r="A654" s="6" t="s">
        <v>1498</v>
      </c>
      <c r="B654" s="6">
        <v>653</v>
      </c>
      <c r="C654" s="34">
        <v>5</v>
      </c>
      <c r="D654" s="6" t="s">
        <v>773</v>
      </c>
      <c r="E654" s="7" t="s">
        <v>788</v>
      </c>
      <c r="F654" s="6" t="s">
        <v>890</v>
      </c>
      <c r="G654" s="6" t="s">
        <v>1906</v>
      </c>
      <c r="H654" s="6" t="s">
        <v>3028</v>
      </c>
      <c r="I654" s="6" t="s">
        <v>3029</v>
      </c>
      <c r="J654" s="6" t="s">
        <v>3418</v>
      </c>
    </row>
    <row r="655" spans="1:10">
      <c r="A655" s="6" t="s">
        <v>1499</v>
      </c>
      <c r="B655" s="6">
        <v>654</v>
      </c>
      <c r="C655" s="34">
        <v>5</v>
      </c>
      <c r="D655" s="6" t="s">
        <v>773</v>
      </c>
      <c r="E655" s="7" t="s">
        <v>790</v>
      </c>
      <c r="F655" s="6" t="s">
        <v>1097</v>
      </c>
      <c r="G655" s="6" t="s">
        <v>1907</v>
      </c>
      <c r="H655" s="6" t="s">
        <v>791</v>
      </c>
      <c r="I655" s="6" t="s">
        <v>3030</v>
      </c>
      <c r="J655" s="6" t="s">
        <v>3419</v>
      </c>
    </row>
    <row r="656" spans="1:10">
      <c r="A656" s="6" t="s">
        <v>1500</v>
      </c>
      <c r="B656" s="6">
        <v>655</v>
      </c>
      <c r="C656" s="34">
        <v>5</v>
      </c>
      <c r="D656" s="6" t="s">
        <v>773</v>
      </c>
      <c r="E656" s="7" t="s">
        <v>792</v>
      </c>
      <c r="F656" s="6" t="s">
        <v>1098</v>
      </c>
      <c r="G656" s="6" t="s">
        <v>1908</v>
      </c>
      <c r="H656" s="6" t="s">
        <v>793</v>
      </c>
      <c r="I656" s="6" t="s">
        <v>3031</v>
      </c>
      <c r="J656" s="6" t="s">
        <v>3420</v>
      </c>
    </row>
    <row r="657" spans="1:10">
      <c r="A657" s="6" t="s">
        <v>3504</v>
      </c>
      <c r="B657" s="6">
        <v>656</v>
      </c>
      <c r="C657" s="34">
        <v>4</v>
      </c>
      <c r="D657" s="6" t="s">
        <v>38</v>
      </c>
      <c r="E657" s="7" t="s">
        <v>794</v>
      </c>
      <c r="F657" s="34" t="s">
        <v>3457</v>
      </c>
      <c r="G657" s="6" t="s">
        <v>1909</v>
      </c>
      <c r="H657" s="6" t="s">
        <v>3032</v>
      </c>
      <c r="I657" s="6" t="s">
        <v>3033</v>
      </c>
      <c r="J657" s="6" t="s">
        <v>3421</v>
      </c>
    </row>
    <row r="658" spans="1:10">
      <c r="A658" s="6" t="s">
        <v>3505</v>
      </c>
      <c r="B658" s="6">
        <v>657</v>
      </c>
      <c r="C658" s="34">
        <v>5</v>
      </c>
      <c r="D658" s="6" t="s">
        <v>38</v>
      </c>
      <c r="E658" s="7" t="s">
        <v>3035</v>
      </c>
      <c r="F658" s="6" t="s">
        <v>3034</v>
      </c>
      <c r="G658" s="6" t="s">
        <v>3036</v>
      </c>
      <c r="H658" s="6" t="s">
        <v>3037</v>
      </c>
      <c r="I658" s="6" t="s">
        <v>3038</v>
      </c>
      <c r="J658" s="6" t="s">
        <v>3449</v>
      </c>
    </row>
    <row r="659" spans="1:10">
      <c r="A659" s="6" t="s">
        <v>3506</v>
      </c>
      <c r="B659" s="6">
        <v>658</v>
      </c>
      <c r="C659" s="34">
        <v>5</v>
      </c>
      <c r="D659" s="6" t="s">
        <v>38</v>
      </c>
      <c r="E659" s="7" t="s">
        <v>1119</v>
      </c>
      <c r="F659" s="6" t="s">
        <v>3039</v>
      </c>
      <c r="G659" s="6" t="s">
        <v>3040</v>
      </c>
      <c r="H659" s="6" t="s">
        <v>3041</v>
      </c>
      <c r="I659" s="6" t="s">
        <v>3042</v>
      </c>
      <c r="J659" s="6" t="s">
        <v>3422</v>
      </c>
    </row>
    <row r="660" spans="1:10">
      <c r="A660" s="6" t="s">
        <v>3507</v>
      </c>
      <c r="B660" s="6">
        <v>659</v>
      </c>
      <c r="C660" s="34">
        <v>5</v>
      </c>
      <c r="D660" s="6" t="s">
        <v>38</v>
      </c>
      <c r="E660" s="7" t="s">
        <v>1118</v>
      </c>
      <c r="F660" s="6" t="s">
        <v>3043</v>
      </c>
      <c r="G660" s="6" t="s">
        <v>3044</v>
      </c>
      <c r="H660" s="6" t="s">
        <v>3045</v>
      </c>
      <c r="I660" s="6" t="s">
        <v>3046</v>
      </c>
      <c r="J660" s="6" t="s">
        <v>3423</v>
      </c>
    </row>
    <row r="661" spans="1:10">
      <c r="A661" s="6" t="s">
        <v>3508</v>
      </c>
      <c r="B661" s="6">
        <v>660</v>
      </c>
      <c r="C661" s="34">
        <v>5</v>
      </c>
      <c r="D661" s="6" t="s">
        <v>38</v>
      </c>
      <c r="E661" s="7" t="s">
        <v>1120</v>
      </c>
      <c r="F661" s="6" t="s">
        <v>3047</v>
      </c>
      <c r="G661" s="6" t="s">
        <v>3048</v>
      </c>
      <c r="H661" s="6" t="s">
        <v>3049</v>
      </c>
      <c r="I661" s="6" t="s">
        <v>3050</v>
      </c>
      <c r="J661" s="6" t="s">
        <v>3424</v>
      </c>
    </row>
    <row r="664" spans="1:10" ht="22" customHeight="1">
      <c r="A664" s="23"/>
      <c r="B664" s="23"/>
      <c r="C664" s="24"/>
      <c r="D664" s="24"/>
      <c r="E664" s="24"/>
      <c r="F664" s="24"/>
      <c r="G664" s="24"/>
      <c r="H664" s="24"/>
      <c r="I664" s="104"/>
      <c r="J664" s="24"/>
    </row>
    <row r="665" spans="1:10">
      <c r="A665" s="23"/>
      <c r="B665" s="23"/>
      <c r="C665" s="24"/>
      <c r="D665" s="24"/>
      <c r="E665" s="24"/>
      <c r="F665" s="24"/>
      <c r="G665" s="24"/>
      <c r="H665" s="24"/>
      <c r="I665" s="24"/>
      <c r="J665" s="24"/>
    </row>
    <row r="666" spans="1:10">
      <c r="A666" s="23"/>
      <c r="B666" s="23"/>
      <c r="C666" s="24"/>
      <c r="D666" s="24"/>
      <c r="E666" s="24"/>
      <c r="F666" s="24"/>
      <c r="G666" s="24"/>
      <c r="H666" s="24"/>
      <c r="I666" s="24"/>
      <c r="J666" s="24"/>
    </row>
    <row r="667" spans="1:10">
      <c r="A667" s="23"/>
      <c r="B667" s="23"/>
      <c r="C667" s="24"/>
      <c r="D667" s="24"/>
      <c r="E667" s="24"/>
      <c r="F667" s="24"/>
      <c r="G667" s="24"/>
      <c r="H667" s="24"/>
      <c r="I667" s="24"/>
      <c r="J667" s="24"/>
    </row>
    <row r="668" spans="1:10">
      <c r="A668" s="23"/>
      <c r="B668" s="23"/>
      <c r="C668" s="24"/>
      <c r="D668" s="24"/>
      <c r="E668" s="24"/>
      <c r="F668" s="24"/>
      <c r="G668" s="24"/>
      <c r="H668" s="24"/>
      <c r="I668" s="24"/>
      <c r="J668" s="24"/>
    </row>
    <row r="669" spans="1:10">
      <c r="A669" s="23"/>
      <c r="B669" s="23"/>
      <c r="C669" s="24"/>
      <c r="D669" s="24"/>
      <c r="E669" s="24"/>
      <c r="F669" s="24"/>
      <c r="G669" s="24"/>
      <c r="H669" s="24"/>
      <c r="I669" s="24"/>
      <c r="J669" s="24"/>
    </row>
  </sheetData>
  <autoFilter ref="A1:J664" xr:uid="{6DBEE19F-990A-374B-A882-F13C09B4D11B}"/>
  <phoneticPr fontId="3"/>
  <conditionalFormatting sqref="D1:D1048576">
    <cfRule type="containsText" dxfId="5" priority="10" operator="containsText" text="cen">
      <formula>NOT(ISERROR(SEARCH("cen",D1)))</formula>
    </cfRule>
  </conditionalFormatting>
  <conditionalFormatting sqref="C1:C1048576">
    <cfRule type="containsText" dxfId="4" priority="6" operator="containsText" text="5">
      <formula>NOT(ISERROR(SEARCH("5",C1)))</formula>
    </cfRule>
    <cfRule type="containsText" dxfId="3" priority="7" operator="containsText" text="4">
      <formula>NOT(ISERROR(SEARCH("4",C1)))</formula>
    </cfRule>
    <cfRule type="containsText" dxfId="2" priority="8" operator="containsText" text="3">
      <formula>NOT(ISERROR(SEARCH("3",C1)))</formula>
    </cfRule>
    <cfRule type="containsText" dxfId="1"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codeName="Sheet7">
    <outlinePr summaryBelow="0" summaryRight="0"/>
  </sheetPr>
  <dimension ref="A1:G419"/>
  <sheetViews>
    <sheetView workbookViewId="0">
      <pane ySplit="1" topLeftCell="A2" activePane="bottomLeft" state="frozen"/>
      <selection pane="bottomLeft" activeCell="C9" sqref="C9"/>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2335</v>
      </c>
      <c r="B1" s="1" t="s">
        <v>2341</v>
      </c>
      <c r="C1" s="1" t="s">
        <v>2336</v>
      </c>
      <c r="D1" s="1" t="s">
        <v>2337</v>
      </c>
      <c r="E1" s="1" t="s">
        <v>2338</v>
      </c>
      <c r="F1" s="2" t="s">
        <v>2339</v>
      </c>
      <c r="G1" s="1" t="s">
        <v>2340</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3718</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2344</v>
      </c>
      <c r="G331" s="2" t="s">
        <v>629</v>
      </c>
    </row>
    <row r="332" spans="1:7" ht="19" customHeight="1">
      <c r="A332" s="1" t="s">
        <v>1423</v>
      </c>
      <c r="B332" s="1">
        <v>5</v>
      </c>
      <c r="C332" s="1" t="s">
        <v>999</v>
      </c>
      <c r="D332" s="1" t="s">
        <v>16</v>
      </c>
      <c r="E332" s="1" t="s">
        <v>630</v>
      </c>
      <c r="F332" s="1" t="s">
        <v>2345</v>
      </c>
      <c r="G332" s="2" t="s">
        <v>631</v>
      </c>
    </row>
    <row r="333" spans="1:7" ht="19" customHeight="1">
      <c r="A333" s="1" t="s">
        <v>1424</v>
      </c>
      <c r="B333" s="1">
        <v>5</v>
      </c>
      <c r="C333" s="1" t="s">
        <v>1000</v>
      </c>
      <c r="D333" s="1" t="s">
        <v>16</v>
      </c>
      <c r="E333" s="1" t="s">
        <v>632</v>
      </c>
      <c r="F333" s="1" t="s">
        <v>2346</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2348</v>
      </c>
      <c r="B415" s="1">
        <v>4</v>
      </c>
      <c r="C415" s="1" t="s">
        <v>1117</v>
      </c>
      <c r="D415" s="1" t="s">
        <v>38</v>
      </c>
      <c r="E415" s="1" t="s">
        <v>794</v>
      </c>
      <c r="F415" s="1" t="s">
        <v>1909</v>
      </c>
      <c r="G415" s="2" t="s">
        <v>40</v>
      </c>
    </row>
    <row r="416" spans="1:7" ht="19" customHeight="1">
      <c r="A416" s="1" t="s">
        <v>2349</v>
      </c>
      <c r="B416" s="1">
        <v>5</v>
      </c>
      <c r="C416" s="1" t="s">
        <v>2347</v>
      </c>
      <c r="D416" s="1" t="s">
        <v>38</v>
      </c>
      <c r="E416" s="1" t="s">
        <v>2347</v>
      </c>
      <c r="F416" s="1"/>
      <c r="G416" s="2"/>
    </row>
    <row r="417" spans="1:5" ht="19" customHeight="1">
      <c r="A417" s="1" t="s">
        <v>2350</v>
      </c>
      <c r="B417" s="1">
        <v>5</v>
      </c>
      <c r="C417" s="1" t="s">
        <v>1119</v>
      </c>
      <c r="D417" s="1" t="s">
        <v>38</v>
      </c>
      <c r="E417" s="1" t="s">
        <v>1119</v>
      </c>
    </row>
    <row r="418" spans="1:5" ht="19" customHeight="1">
      <c r="A418" s="1" t="s">
        <v>2351</v>
      </c>
      <c r="B418" s="1">
        <v>5</v>
      </c>
      <c r="C418" s="1" t="s">
        <v>1118</v>
      </c>
      <c r="D418" s="1" t="s">
        <v>38</v>
      </c>
      <c r="E418" s="1" t="s">
        <v>1118</v>
      </c>
    </row>
    <row r="419" spans="1:5" ht="19" customHeight="1">
      <c r="A419" s="1" t="s">
        <v>2352</v>
      </c>
      <c r="B419" s="1">
        <v>5</v>
      </c>
      <c r="C419" s="1" t="s">
        <v>1120</v>
      </c>
      <c r="D419" s="1" t="s">
        <v>38</v>
      </c>
      <c r="E419" s="1" t="s">
        <v>1120</v>
      </c>
    </row>
  </sheetData>
  <autoFilter ref="A1:G419" xr:uid="{8C85F480-C2AC-A247-9D4F-F141CB5D2DEE}"/>
  <phoneticPr fontId="3"/>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dimension ref="A1:L213"/>
  <sheetViews>
    <sheetView tabSelected="1" topLeftCell="B1" zoomScaleNormal="100" workbookViewId="0">
      <selection activeCell="L33" sqref="L33"/>
    </sheetView>
  </sheetViews>
  <sheetFormatPr baseColWidth="10" defaultColWidth="7.7109375" defaultRowHeight="16" customHeight="1"/>
  <cols>
    <col min="1" max="2" width="8.85546875" style="23" customWidth="1"/>
    <col min="3" max="3" width="4.140625" style="23" bestFit="1" customWidth="1"/>
    <col min="4" max="5" width="3.140625" style="23" customWidth="1"/>
    <col min="6" max="6" width="31.85546875" style="24" customWidth="1"/>
    <col min="7" max="7" width="24.7109375" style="24" customWidth="1"/>
    <col min="8" max="9" width="31.85546875" style="24" customWidth="1"/>
    <col min="10" max="10" width="15.42578125" style="23" bestFit="1" customWidth="1"/>
    <col min="11" max="11" width="4.7109375" style="23" customWidth="1"/>
    <col min="12" max="16384" width="7.7109375" style="23"/>
  </cols>
  <sheetData>
    <row r="1" spans="1:12" ht="16" customHeight="1">
      <c r="A1" s="23" t="s">
        <v>3790</v>
      </c>
      <c r="B1" s="23" t="s">
        <v>4713</v>
      </c>
      <c r="C1" s="23" t="s">
        <v>3051</v>
      </c>
      <c r="D1" s="23" t="s">
        <v>4383</v>
      </c>
      <c r="E1" s="23" t="s">
        <v>2354</v>
      </c>
      <c r="F1" s="24" t="s">
        <v>3786</v>
      </c>
      <c r="G1" s="24" t="s">
        <v>2353</v>
      </c>
      <c r="H1" s="24" t="s">
        <v>2339</v>
      </c>
      <c r="I1" s="24" t="s">
        <v>4716</v>
      </c>
      <c r="J1" s="23" t="s">
        <v>3796</v>
      </c>
      <c r="K1" s="23" t="s">
        <v>3791</v>
      </c>
      <c r="L1" s="23" t="s">
        <v>5098</v>
      </c>
    </row>
    <row r="2" spans="1:12" ht="16" customHeight="1">
      <c r="A2" s="31" t="s">
        <v>1915</v>
      </c>
      <c r="B2" s="31" t="str">
        <f>IF("BT"=MID(A2,1,2),"cen-"&amp;MID(A2,4,LEN(A2)-3),"cenG-"&amp;MID(A2,4,LEN(A2)-3))</f>
        <v>cen-1</v>
      </c>
      <c r="C2" s="31"/>
      <c r="D2" s="22">
        <v>1</v>
      </c>
      <c r="E2" s="22" t="s">
        <v>3640</v>
      </c>
      <c r="F2" s="22" t="str">
        <f t="shared" ref="F2:F65" si="0">LOWER(LEFT(H2,1))&amp;MID(SUBSTITUTE(PROPER(H2)," ",""),2,LEN(H2))</f>
        <v>invoiceNumber</v>
      </c>
      <c r="G2" s="22" t="str">
        <f>IF(ISTEXT(J2),LOWER(LEFT(J2,1))&amp;MID(SUBSTITUTE(PROPER(J2)," ",""),2,LEN(J2))&amp;"ItemType","")</f>
        <v>identifierItemType</v>
      </c>
      <c r="H2" s="22" t="s">
        <v>3797</v>
      </c>
      <c r="I2" s="22" t="s">
        <v>4717</v>
      </c>
      <c r="J2" s="22" t="s">
        <v>1918</v>
      </c>
      <c r="K2" s="22" t="s">
        <v>1917</v>
      </c>
    </row>
    <row r="3" spans="1:12" ht="16" customHeight="1">
      <c r="A3" s="31" t="s">
        <v>1920</v>
      </c>
      <c r="B3" s="31" t="str">
        <f t="shared" ref="B3:B66" si="1">IF("BT"=MID(A3,1,2),"cen-"&amp;MID(A3,4,LEN(A3)-3),"cenG-"&amp;MID(A3,4,LEN(A3)-3))</f>
        <v>cen-2</v>
      </c>
      <c r="C3" s="31"/>
      <c r="D3" s="22">
        <v>1</v>
      </c>
      <c r="E3" s="22" t="s">
        <v>3640</v>
      </c>
      <c r="F3" s="22" t="str">
        <f t="shared" si="0"/>
        <v>invoiceIssueDate</v>
      </c>
      <c r="G3" s="22" t="str">
        <f t="shared" ref="G3:G66" si="2">IF(ISTEXT(J3),LOWER(LEFT(J3,1))&amp;MID(SUBSTITUTE(PROPER(J3)," ",""),2,LEN(J3))&amp;"ItemType","")</f>
        <v>dateItemType</v>
      </c>
      <c r="H3" s="22" t="s">
        <v>1922</v>
      </c>
      <c r="I3" s="22" t="s">
        <v>3801</v>
      </c>
      <c r="J3" s="22" t="s">
        <v>1921</v>
      </c>
      <c r="K3" s="22" t="s">
        <v>1917</v>
      </c>
    </row>
    <row r="4" spans="1:12" ht="16" customHeight="1">
      <c r="A4" s="31" t="s">
        <v>1923</v>
      </c>
      <c r="B4" s="31" t="str">
        <f t="shared" si="1"/>
        <v>cen-3</v>
      </c>
      <c r="C4" s="31"/>
      <c r="D4" s="22">
        <v>1</v>
      </c>
      <c r="E4" s="22" t="s">
        <v>3640</v>
      </c>
      <c r="F4" s="22" t="str">
        <f t="shared" si="0"/>
        <v>invoiceTypeCode</v>
      </c>
      <c r="G4" s="22" t="str">
        <f t="shared" si="2"/>
        <v>codeItemType</v>
      </c>
      <c r="H4" s="22" t="s">
        <v>3802</v>
      </c>
      <c r="I4" s="22" t="s">
        <v>4718</v>
      </c>
      <c r="J4" s="22" t="s">
        <v>1924</v>
      </c>
      <c r="K4" s="22" t="s">
        <v>1917</v>
      </c>
    </row>
    <row r="5" spans="1:12" ht="16" customHeight="1">
      <c r="A5" s="31" t="s">
        <v>1926</v>
      </c>
      <c r="B5" s="31" t="str">
        <f t="shared" si="1"/>
        <v>cen-5</v>
      </c>
      <c r="C5" s="31"/>
      <c r="D5" s="22">
        <v>1</v>
      </c>
      <c r="E5" s="22" t="s">
        <v>3640</v>
      </c>
      <c r="F5" s="22" t="str">
        <f t="shared" si="0"/>
        <v>invoiceCurrencyCode</v>
      </c>
      <c r="G5" s="22" t="str">
        <f t="shared" si="2"/>
        <v>codeItemType</v>
      </c>
      <c r="H5" s="22" t="s">
        <v>3806</v>
      </c>
      <c r="I5" s="22" t="s">
        <v>4719</v>
      </c>
      <c r="J5" s="22" t="s">
        <v>1924</v>
      </c>
      <c r="K5" s="22" t="s">
        <v>1917</v>
      </c>
    </row>
    <row r="6" spans="1:12" ht="16" customHeight="1">
      <c r="A6" s="31" t="s">
        <v>1928</v>
      </c>
      <c r="B6" s="31" t="str">
        <f t="shared" si="1"/>
        <v>cen-6</v>
      </c>
      <c r="C6" s="31"/>
      <c r="D6" s="22">
        <v>1</v>
      </c>
      <c r="E6" s="22" t="s">
        <v>3640</v>
      </c>
      <c r="F6" s="22" t="str">
        <f t="shared" si="0"/>
        <v>vatAccountingCurrencyCode</v>
      </c>
      <c r="G6" s="22" t="str">
        <f t="shared" si="2"/>
        <v>codeItemType</v>
      </c>
      <c r="H6" s="22" t="s">
        <v>3810</v>
      </c>
      <c r="I6" s="22" t="s">
        <v>4720</v>
      </c>
      <c r="J6" s="22" t="s">
        <v>1924</v>
      </c>
      <c r="K6" s="22" t="s">
        <v>1929</v>
      </c>
    </row>
    <row r="7" spans="1:12" ht="16" customHeight="1">
      <c r="A7" s="31" t="s">
        <v>1931</v>
      </c>
      <c r="B7" s="31" t="str">
        <f t="shared" si="1"/>
        <v>cen-7</v>
      </c>
      <c r="C7" s="31"/>
      <c r="D7" s="22">
        <v>1</v>
      </c>
      <c r="E7" s="22" t="s">
        <v>3640</v>
      </c>
      <c r="F7" s="22" t="str">
        <f t="shared" si="0"/>
        <v>valueAddedTaxPointDate</v>
      </c>
      <c r="G7" s="22" t="str">
        <f t="shared" si="2"/>
        <v>dateItemType</v>
      </c>
      <c r="H7" s="22" t="s">
        <v>3814</v>
      </c>
      <c r="I7" s="22" t="s">
        <v>4721</v>
      </c>
      <c r="J7" s="22" t="s">
        <v>1921</v>
      </c>
      <c r="K7" s="22" t="s">
        <v>1929</v>
      </c>
    </row>
    <row r="8" spans="1:12" ht="16" customHeight="1">
      <c r="A8" s="31" t="s">
        <v>1933</v>
      </c>
      <c r="B8" s="31" t="str">
        <f t="shared" si="1"/>
        <v>cen-8</v>
      </c>
      <c r="C8" s="31"/>
      <c r="D8" s="22">
        <v>1</v>
      </c>
      <c r="E8" s="22" t="s">
        <v>3640</v>
      </c>
      <c r="F8" s="22" t="str">
        <f t="shared" si="0"/>
        <v>valueAddedTaxPointDateCode</v>
      </c>
      <c r="G8" s="22" t="str">
        <f t="shared" si="2"/>
        <v>codeItemType</v>
      </c>
      <c r="H8" s="22" t="s">
        <v>3818</v>
      </c>
      <c r="I8" s="22" t="s">
        <v>4722</v>
      </c>
      <c r="J8" s="22" t="s">
        <v>1924</v>
      </c>
      <c r="K8" s="22" t="s">
        <v>1929</v>
      </c>
      <c r="L8" s="23" t="s">
        <v>40</v>
      </c>
    </row>
    <row r="9" spans="1:12" ht="16" customHeight="1">
      <c r="A9" s="31" t="s">
        <v>1935</v>
      </c>
      <c r="B9" s="31" t="str">
        <f t="shared" si="1"/>
        <v>cen-9</v>
      </c>
      <c r="C9" s="31"/>
      <c r="D9" s="22">
        <v>1</v>
      </c>
      <c r="E9" s="22" t="s">
        <v>3640</v>
      </c>
      <c r="F9" s="22" t="str">
        <f t="shared" si="0"/>
        <v>paymentDueDate</v>
      </c>
      <c r="G9" s="22" t="str">
        <f t="shared" si="2"/>
        <v>dateItemType</v>
      </c>
      <c r="H9" s="22" t="s">
        <v>3821</v>
      </c>
      <c r="I9" s="22" t="s">
        <v>4723</v>
      </c>
      <c r="J9" s="22" t="s">
        <v>1921</v>
      </c>
      <c r="K9" s="22" t="s">
        <v>1929</v>
      </c>
    </row>
    <row r="10" spans="1:12" ht="16" customHeight="1">
      <c r="A10" s="31" t="s">
        <v>1937</v>
      </c>
      <c r="B10" s="31" t="str">
        <f t="shared" si="1"/>
        <v>cen-10</v>
      </c>
      <c r="C10" s="31"/>
      <c r="D10" s="22">
        <v>1</v>
      </c>
      <c r="E10" s="22" t="s">
        <v>3640</v>
      </c>
      <c r="F10" s="22" t="str">
        <f t="shared" si="0"/>
        <v>buyerReference</v>
      </c>
      <c r="G10" s="22" t="str">
        <f t="shared" si="2"/>
        <v>textItemType</v>
      </c>
      <c r="H10" s="22" t="s">
        <v>3825</v>
      </c>
      <c r="I10" s="22" t="s">
        <v>4724</v>
      </c>
      <c r="J10" s="22" t="s">
        <v>1938</v>
      </c>
      <c r="K10" s="22" t="s">
        <v>1929</v>
      </c>
    </row>
    <row r="11" spans="1:12" ht="16" customHeight="1">
      <c r="A11" s="31" t="s">
        <v>1940</v>
      </c>
      <c r="B11" s="31" t="str">
        <f t="shared" si="1"/>
        <v>cen-11</v>
      </c>
      <c r="C11" s="31"/>
      <c r="D11" s="22">
        <v>1</v>
      </c>
      <c r="E11" s="22" t="s">
        <v>3640</v>
      </c>
      <c r="F11" s="22" t="str">
        <f t="shared" si="0"/>
        <v>projectReference</v>
      </c>
      <c r="G11" s="22" t="str">
        <f t="shared" si="2"/>
        <v>documentReferenceItemType</v>
      </c>
      <c r="H11" s="22" t="s">
        <v>1942</v>
      </c>
      <c r="I11" s="22" t="s">
        <v>4725</v>
      </c>
      <c r="J11" s="22" t="s">
        <v>3830</v>
      </c>
      <c r="K11" s="22" t="s">
        <v>1929</v>
      </c>
    </row>
    <row r="12" spans="1:12" ht="16" customHeight="1">
      <c r="A12" s="31" t="s">
        <v>3831</v>
      </c>
      <c r="B12" s="31" t="str">
        <f t="shared" si="1"/>
        <v>cen-12</v>
      </c>
      <c r="C12" s="31"/>
      <c r="D12" s="22">
        <v>1</v>
      </c>
      <c r="E12" s="22" t="s">
        <v>3640</v>
      </c>
      <c r="F12" s="22" t="str">
        <f t="shared" si="0"/>
        <v>contractReference</v>
      </c>
      <c r="G12" s="22" t="str">
        <f t="shared" si="2"/>
        <v>documentReferenceItemType</v>
      </c>
      <c r="H12" s="22" t="s">
        <v>3832</v>
      </c>
      <c r="I12" s="22" t="s">
        <v>4726</v>
      </c>
      <c r="J12" s="22" t="s">
        <v>3830</v>
      </c>
      <c r="K12" s="22" t="s">
        <v>1929</v>
      </c>
    </row>
    <row r="13" spans="1:12" ht="16" customHeight="1">
      <c r="A13" s="31" t="s">
        <v>1943</v>
      </c>
      <c r="B13" s="31" t="str">
        <f t="shared" si="1"/>
        <v>cen-13</v>
      </c>
      <c r="C13" s="31"/>
      <c r="D13" s="22">
        <v>1</v>
      </c>
      <c r="E13" s="22" t="s">
        <v>3640</v>
      </c>
      <c r="F13" s="22" t="str">
        <f t="shared" si="0"/>
        <v>purchaseOrderReference</v>
      </c>
      <c r="G13" s="22" t="str">
        <f t="shared" si="2"/>
        <v>documentReferenceItemType</v>
      </c>
      <c r="H13" s="22" t="s">
        <v>1944</v>
      </c>
      <c r="I13" s="22" t="s">
        <v>3836</v>
      </c>
      <c r="J13" s="22" t="s">
        <v>3830</v>
      </c>
      <c r="K13" s="22" t="s">
        <v>1929</v>
      </c>
    </row>
    <row r="14" spans="1:12" ht="16" customHeight="1">
      <c r="A14" s="31" t="s">
        <v>3838</v>
      </c>
      <c r="B14" s="31" t="str">
        <f t="shared" si="1"/>
        <v>cen-14</v>
      </c>
      <c r="C14" s="31"/>
      <c r="D14" s="22">
        <v>1</v>
      </c>
      <c r="E14" s="22" t="s">
        <v>3640</v>
      </c>
      <c r="F14" s="22" t="str">
        <f t="shared" si="0"/>
        <v>salesOrderReference</v>
      </c>
      <c r="G14" s="22" t="str">
        <f t="shared" si="2"/>
        <v>documentReferenceItemType</v>
      </c>
      <c r="H14" s="22" t="s">
        <v>3839</v>
      </c>
      <c r="I14" s="22" t="s">
        <v>3840</v>
      </c>
      <c r="J14" s="22" t="s">
        <v>3830</v>
      </c>
      <c r="K14" s="22" t="s">
        <v>1929</v>
      </c>
    </row>
    <row r="15" spans="1:12" ht="16" customHeight="1">
      <c r="A15" s="31" t="s">
        <v>1945</v>
      </c>
      <c r="B15" s="31" t="str">
        <f t="shared" si="1"/>
        <v>cen-15</v>
      </c>
      <c r="C15" s="31"/>
      <c r="D15" s="22">
        <v>1</v>
      </c>
      <c r="E15" s="22" t="s">
        <v>3640</v>
      </c>
      <c r="F15" s="22" t="str">
        <f t="shared" si="0"/>
        <v>receivingAdviceReference</v>
      </c>
      <c r="G15" s="22" t="str">
        <f t="shared" si="2"/>
        <v>documentReferenceItemType</v>
      </c>
      <c r="H15" s="22" t="s">
        <v>1946</v>
      </c>
      <c r="I15" s="22" t="s">
        <v>3842</v>
      </c>
      <c r="J15" s="22" t="s">
        <v>3830</v>
      </c>
      <c r="K15" s="22" t="s">
        <v>1929</v>
      </c>
    </row>
    <row r="16" spans="1:12" ht="16" customHeight="1">
      <c r="A16" s="31" t="s">
        <v>3844</v>
      </c>
      <c r="B16" s="31" t="str">
        <f t="shared" si="1"/>
        <v>cen-16</v>
      </c>
      <c r="C16" s="31"/>
      <c r="D16" s="22">
        <v>1</v>
      </c>
      <c r="E16" s="22" t="s">
        <v>3640</v>
      </c>
      <c r="F16" s="22" t="str">
        <f t="shared" si="0"/>
        <v>despatchAdviceReference</v>
      </c>
      <c r="G16" s="22" t="str">
        <f t="shared" si="2"/>
        <v>documentReferenceItemType</v>
      </c>
      <c r="H16" s="22" t="s">
        <v>3845</v>
      </c>
      <c r="I16" s="22" t="s">
        <v>3846</v>
      </c>
      <c r="J16" s="22" t="s">
        <v>3830</v>
      </c>
      <c r="K16" s="22" t="s">
        <v>1929</v>
      </c>
    </row>
    <row r="17" spans="1:12" ht="16" customHeight="1">
      <c r="A17" s="31" t="s">
        <v>1947</v>
      </c>
      <c r="B17" s="31" t="str">
        <f t="shared" si="1"/>
        <v>cen-17</v>
      </c>
      <c r="C17" s="31"/>
      <c r="D17" s="22">
        <v>1</v>
      </c>
      <c r="E17" s="22" t="s">
        <v>3640</v>
      </c>
      <c r="F17" s="22" t="str">
        <f t="shared" si="0"/>
        <v>tenderOrLotReference</v>
      </c>
      <c r="G17" s="22" t="str">
        <f t="shared" si="2"/>
        <v>documentReferenceItemType</v>
      </c>
      <c r="H17" s="22" t="s">
        <v>1948</v>
      </c>
      <c r="I17" s="22" t="s">
        <v>4727</v>
      </c>
      <c r="J17" s="22" t="s">
        <v>3830</v>
      </c>
      <c r="K17" s="22" t="s">
        <v>1929</v>
      </c>
    </row>
    <row r="18" spans="1:12" ht="16" customHeight="1">
      <c r="A18" s="31" t="s">
        <v>1949</v>
      </c>
      <c r="B18" s="31" t="str">
        <f t="shared" si="1"/>
        <v>cen-18</v>
      </c>
      <c r="C18" s="31"/>
      <c r="D18" s="22">
        <v>1</v>
      </c>
      <c r="E18" s="22" t="s">
        <v>3640</v>
      </c>
      <c r="F18" s="22" t="str">
        <f t="shared" si="0"/>
        <v>invoicedObjectIdentifier</v>
      </c>
      <c r="G18" s="22" t="str">
        <f t="shared" si="2"/>
        <v>identifierItemType</v>
      </c>
      <c r="H18" s="22" t="s">
        <v>3852</v>
      </c>
      <c r="I18" s="22" t="s">
        <v>4728</v>
      </c>
      <c r="J18" s="22" t="s">
        <v>1918</v>
      </c>
      <c r="K18" s="22" t="s">
        <v>3851</v>
      </c>
      <c r="L18" s="23" t="s">
        <v>40</v>
      </c>
    </row>
    <row r="19" spans="1:12" ht="16" customHeight="1">
      <c r="A19" s="31" t="s">
        <v>3856</v>
      </c>
      <c r="B19" s="31" t="str">
        <f t="shared" si="1"/>
        <v>cen-18A</v>
      </c>
      <c r="C19" s="31"/>
      <c r="D19" s="22">
        <v>1</v>
      </c>
      <c r="E19" s="22" t="s">
        <v>3640</v>
      </c>
      <c r="F19" s="22" t="str">
        <f t="shared" si="0"/>
        <v>schemeIdentifier</v>
      </c>
      <c r="G19" s="22" t="str">
        <f t="shared" si="2"/>
        <v/>
      </c>
      <c r="H19" s="22" t="s">
        <v>3857</v>
      </c>
      <c r="I19" s="22" t="s">
        <v>4729</v>
      </c>
      <c r="J19" s="22"/>
      <c r="K19" s="22" t="s">
        <v>3851</v>
      </c>
    </row>
    <row r="20" spans="1:12" ht="16" customHeight="1">
      <c r="A20" s="31" t="s">
        <v>1953</v>
      </c>
      <c r="B20" s="31" t="str">
        <f t="shared" si="1"/>
        <v>cen-19</v>
      </c>
      <c r="C20" s="31"/>
      <c r="D20" s="22">
        <v>1</v>
      </c>
      <c r="E20" s="22" t="s">
        <v>3640</v>
      </c>
      <c r="F20" s="22" t="str">
        <f t="shared" si="0"/>
        <v>buyerAccountingReference</v>
      </c>
      <c r="G20" s="22" t="str">
        <f t="shared" si="2"/>
        <v>textItemType</v>
      </c>
      <c r="H20" s="22" t="s">
        <v>3860</v>
      </c>
      <c r="I20" s="22" t="s">
        <v>3861</v>
      </c>
      <c r="J20" s="22" t="s">
        <v>1938</v>
      </c>
      <c r="K20" s="22" t="s">
        <v>1929</v>
      </c>
    </row>
    <row r="21" spans="1:12" ht="16" customHeight="1">
      <c r="A21" s="31" t="s">
        <v>1955</v>
      </c>
      <c r="B21" s="31" t="str">
        <f t="shared" si="1"/>
        <v>cen-20</v>
      </c>
      <c r="C21" s="31"/>
      <c r="D21" s="22">
        <v>1</v>
      </c>
      <c r="E21" s="22" t="s">
        <v>3640</v>
      </c>
      <c r="F21" s="22" t="str">
        <f t="shared" si="0"/>
        <v>paymentTerms</v>
      </c>
      <c r="G21" s="22" t="str">
        <f t="shared" si="2"/>
        <v>textItemType</v>
      </c>
      <c r="H21" s="22" t="s">
        <v>3863</v>
      </c>
      <c r="I21" s="22" t="s">
        <v>4730</v>
      </c>
      <c r="J21" s="22" t="s">
        <v>1938</v>
      </c>
      <c r="K21" s="22" t="s">
        <v>1929</v>
      </c>
    </row>
    <row r="22" spans="1:12" ht="16" customHeight="1">
      <c r="A22" s="31" t="s">
        <v>1957</v>
      </c>
      <c r="B22" s="31" t="str">
        <f t="shared" si="1"/>
        <v>cenG-1</v>
      </c>
      <c r="C22" s="31"/>
      <c r="D22" s="22">
        <v>1</v>
      </c>
      <c r="E22" s="22" t="s">
        <v>3640</v>
      </c>
      <c r="F22" s="22" t="str">
        <f t="shared" si="0"/>
        <v>invoiceNote</v>
      </c>
      <c r="G22" s="22" t="str">
        <f t="shared" si="2"/>
        <v/>
      </c>
      <c r="H22" s="22" t="s">
        <v>3866</v>
      </c>
      <c r="I22" s="22" t="s">
        <v>3867</v>
      </c>
      <c r="J22" s="30"/>
      <c r="K22" s="22" t="s">
        <v>1958</v>
      </c>
      <c r="L22" s="23" t="s">
        <v>40</v>
      </c>
    </row>
    <row r="23" spans="1:12" ht="16" customHeight="1">
      <c r="A23" s="31" t="s">
        <v>1960</v>
      </c>
      <c r="B23" s="31" t="str">
        <f t="shared" si="1"/>
        <v>cen-21</v>
      </c>
      <c r="C23" s="31"/>
      <c r="D23" s="22">
        <v>2</v>
      </c>
      <c r="E23" s="22" t="s">
        <v>3640</v>
      </c>
      <c r="F23" s="22" t="str">
        <f t="shared" si="0"/>
        <v>invoiceNoteSubjectCode</v>
      </c>
      <c r="G23" s="22" t="str">
        <f t="shared" si="2"/>
        <v>codeItemType</v>
      </c>
      <c r="H23" s="22" t="s">
        <v>1962</v>
      </c>
      <c r="I23" s="22" t="s">
        <v>4731</v>
      </c>
      <c r="J23" s="22" t="s">
        <v>2335</v>
      </c>
      <c r="K23" s="22" t="s">
        <v>1929</v>
      </c>
      <c r="L23" s="23" t="s">
        <v>40</v>
      </c>
    </row>
    <row r="24" spans="1:12" ht="16" customHeight="1">
      <c r="A24" s="31" t="s">
        <v>1963</v>
      </c>
      <c r="B24" s="31" t="str">
        <f t="shared" si="1"/>
        <v>cen-22</v>
      </c>
      <c r="C24" s="31"/>
      <c r="D24" s="22">
        <v>2</v>
      </c>
      <c r="E24" s="22" t="s">
        <v>3640</v>
      </c>
      <c r="F24" s="22" t="str">
        <f t="shared" si="0"/>
        <v>invoiceNote</v>
      </c>
      <c r="G24" s="22" t="str">
        <f t="shared" si="2"/>
        <v>textItemType</v>
      </c>
      <c r="H24" s="22" t="s">
        <v>3870</v>
      </c>
      <c r="I24" s="22" t="s">
        <v>4732</v>
      </c>
      <c r="J24" s="22" t="s">
        <v>1938</v>
      </c>
      <c r="K24" s="22" t="s">
        <v>1917</v>
      </c>
      <c r="L24" s="23" t="s">
        <v>40</v>
      </c>
    </row>
    <row r="25" spans="1:12" ht="16" customHeight="1">
      <c r="A25" s="31" t="s">
        <v>1965</v>
      </c>
      <c r="B25" s="31" t="str">
        <f t="shared" si="1"/>
        <v>cenG-2</v>
      </c>
      <c r="C25" s="31"/>
      <c r="D25" s="22">
        <v>1</v>
      </c>
      <c r="E25" s="22" t="s">
        <v>3640</v>
      </c>
      <c r="F25" s="22" t="str">
        <f t="shared" si="0"/>
        <v>processControl</v>
      </c>
      <c r="G25" s="22" t="str">
        <f t="shared" si="2"/>
        <v/>
      </c>
      <c r="H25" s="22" t="s">
        <v>3873</v>
      </c>
      <c r="I25" s="22" t="s">
        <v>3874</v>
      </c>
      <c r="J25" s="30"/>
      <c r="K25" s="22" t="s">
        <v>1917</v>
      </c>
      <c r="L25" s="23" t="s">
        <v>40</v>
      </c>
    </row>
    <row r="26" spans="1:12" ht="16" customHeight="1">
      <c r="A26" s="31" t="s">
        <v>1967</v>
      </c>
      <c r="B26" s="31" t="str">
        <f t="shared" si="1"/>
        <v>cen-23</v>
      </c>
      <c r="C26" s="31"/>
      <c r="D26" s="22">
        <v>2</v>
      </c>
      <c r="E26" s="22" t="s">
        <v>3640</v>
      </c>
      <c r="F26" s="22" t="str">
        <f t="shared" si="0"/>
        <v>businessProcessType</v>
      </c>
      <c r="G26" s="22" t="str">
        <f t="shared" si="2"/>
        <v>textItemType</v>
      </c>
      <c r="H26" s="22" t="s">
        <v>3875</v>
      </c>
      <c r="I26" s="22" t="s">
        <v>4733</v>
      </c>
      <c r="J26" s="22" t="s">
        <v>1938</v>
      </c>
      <c r="K26" s="22" t="s">
        <v>1929</v>
      </c>
      <c r="L26" s="23" t="s">
        <v>40</v>
      </c>
    </row>
    <row r="27" spans="1:12" ht="16" customHeight="1">
      <c r="A27" s="31" t="s">
        <v>1969</v>
      </c>
      <c r="B27" s="31" t="str">
        <f t="shared" si="1"/>
        <v>cen-24</v>
      </c>
      <c r="C27" s="31"/>
      <c r="D27" s="22">
        <v>2</v>
      </c>
      <c r="E27" s="22" t="s">
        <v>3640</v>
      </c>
      <c r="F27" s="22" t="str">
        <f t="shared" si="0"/>
        <v>specificationIdentifier</v>
      </c>
      <c r="G27" s="22" t="str">
        <f t="shared" si="2"/>
        <v>identifierItemType</v>
      </c>
      <c r="H27" s="22" t="s">
        <v>3878</v>
      </c>
      <c r="I27" s="22" t="s">
        <v>4734</v>
      </c>
      <c r="J27" s="22" t="s">
        <v>1918</v>
      </c>
      <c r="K27" s="22" t="s">
        <v>1917</v>
      </c>
      <c r="L27" s="23" t="s">
        <v>40</v>
      </c>
    </row>
    <row r="28" spans="1:12" ht="16" customHeight="1">
      <c r="A28" s="31" t="s">
        <v>1971</v>
      </c>
      <c r="B28" s="31" t="str">
        <f t="shared" si="1"/>
        <v>cenG-3</v>
      </c>
      <c r="C28" s="31"/>
      <c r="D28" s="22">
        <v>1</v>
      </c>
      <c r="E28" s="22" t="s">
        <v>3640</v>
      </c>
      <c r="F28" s="22" t="str">
        <f t="shared" si="0"/>
        <v>precedingInvoiceReference</v>
      </c>
      <c r="G28" s="22" t="str">
        <f t="shared" si="2"/>
        <v/>
      </c>
      <c r="H28" s="22" t="s">
        <v>3881</v>
      </c>
      <c r="I28" s="22" t="s">
        <v>4735</v>
      </c>
      <c r="J28" s="30"/>
      <c r="K28" s="22" t="s">
        <v>1958</v>
      </c>
      <c r="L28" s="23" t="s">
        <v>40</v>
      </c>
    </row>
    <row r="29" spans="1:12" ht="16" customHeight="1">
      <c r="A29" s="31" t="s">
        <v>1973</v>
      </c>
      <c r="B29" s="31" t="str">
        <f t="shared" si="1"/>
        <v>cen-25</v>
      </c>
      <c r="C29" s="31"/>
      <c r="D29" s="22">
        <v>2</v>
      </c>
      <c r="E29" s="22" t="s">
        <v>3640</v>
      </c>
      <c r="F29" s="22" t="str">
        <f t="shared" si="0"/>
        <v>precedingInvoiceReference</v>
      </c>
      <c r="G29" s="22" t="str">
        <f t="shared" si="2"/>
        <v>documentReferenceItemType</v>
      </c>
      <c r="H29" s="22" t="s">
        <v>1974</v>
      </c>
      <c r="I29" s="22" t="s">
        <v>3885</v>
      </c>
      <c r="J29" s="22" t="s">
        <v>3830</v>
      </c>
      <c r="K29" s="22" t="s">
        <v>1917</v>
      </c>
    </row>
    <row r="30" spans="1:12" ht="16" customHeight="1">
      <c r="A30" s="31" t="s">
        <v>1975</v>
      </c>
      <c r="B30" s="31" t="str">
        <f t="shared" si="1"/>
        <v>cen-26</v>
      </c>
      <c r="C30" s="31"/>
      <c r="D30" s="22">
        <v>2</v>
      </c>
      <c r="E30" s="22" t="s">
        <v>3640</v>
      </c>
      <c r="F30" s="22" t="str">
        <f t="shared" si="0"/>
        <v>precedingInvoiceIssueDate</v>
      </c>
      <c r="G30" s="22" t="str">
        <f t="shared" si="2"/>
        <v>dateItemType</v>
      </c>
      <c r="H30" s="22" t="s">
        <v>3886</v>
      </c>
      <c r="I30" s="22" t="s">
        <v>4736</v>
      </c>
      <c r="J30" s="22" t="s">
        <v>1921</v>
      </c>
      <c r="K30" s="22" t="s">
        <v>1929</v>
      </c>
      <c r="L30" s="23" t="s">
        <v>1497</v>
      </c>
    </row>
    <row r="31" spans="1:12" ht="16" customHeight="1">
      <c r="A31" s="31" t="s">
        <v>1977</v>
      </c>
      <c r="B31" s="31" t="str">
        <f t="shared" si="1"/>
        <v>cenG-4</v>
      </c>
      <c r="C31" s="31"/>
      <c r="D31" s="22">
        <v>1</v>
      </c>
      <c r="E31" s="22" t="s">
        <v>3640</v>
      </c>
      <c r="F31" s="22" t="str">
        <f t="shared" si="0"/>
        <v>seller</v>
      </c>
      <c r="G31" s="22" t="str">
        <f t="shared" si="2"/>
        <v/>
      </c>
      <c r="H31" s="22" t="s">
        <v>1978</v>
      </c>
      <c r="I31" s="22" t="s">
        <v>3889</v>
      </c>
      <c r="J31" s="30"/>
      <c r="K31" s="22" t="s">
        <v>1917</v>
      </c>
      <c r="L31" s="23" t="s">
        <v>823</v>
      </c>
    </row>
    <row r="32" spans="1:12" ht="16" customHeight="1">
      <c r="A32" s="31" t="s">
        <v>1979</v>
      </c>
      <c r="B32" s="31" t="str">
        <f t="shared" si="1"/>
        <v>cen-27</v>
      </c>
      <c r="C32" s="31"/>
      <c r="D32" s="22">
        <v>2</v>
      </c>
      <c r="E32" s="22" t="s">
        <v>3640</v>
      </c>
      <c r="F32" s="22" t="str">
        <f t="shared" si="0"/>
        <v>sellerName</v>
      </c>
      <c r="G32" s="22" t="str">
        <f t="shared" si="2"/>
        <v>textItemType</v>
      </c>
      <c r="H32" s="22" t="s">
        <v>3891</v>
      </c>
      <c r="I32" s="22" t="s">
        <v>3892</v>
      </c>
      <c r="J32" s="22" t="s">
        <v>1938</v>
      </c>
      <c r="K32" s="22" t="s">
        <v>1917</v>
      </c>
      <c r="L32" s="23" t="s">
        <v>1346</v>
      </c>
    </row>
    <row r="33" spans="1:12" ht="16" customHeight="1">
      <c r="A33" s="31" t="s">
        <v>1981</v>
      </c>
      <c r="B33" s="31" t="str">
        <f t="shared" si="1"/>
        <v>cen-28</v>
      </c>
      <c r="C33" s="31"/>
      <c r="D33" s="22">
        <v>2</v>
      </c>
      <c r="E33" s="22" t="s">
        <v>3640</v>
      </c>
      <c r="F33" s="22" t="str">
        <f t="shared" si="0"/>
        <v>sellerTradingName</v>
      </c>
      <c r="G33" s="22" t="str">
        <f t="shared" si="2"/>
        <v>textItemType</v>
      </c>
      <c r="H33" s="22" t="s">
        <v>3893</v>
      </c>
      <c r="I33" s="22" t="s">
        <v>4737</v>
      </c>
      <c r="J33" s="22" t="s">
        <v>1938</v>
      </c>
      <c r="K33" s="22" t="s">
        <v>1929</v>
      </c>
    </row>
    <row r="34" spans="1:12" ht="16" customHeight="1">
      <c r="A34" s="31" t="s">
        <v>1983</v>
      </c>
      <c r="B34" s="31" t="str">
        <f t="shared" si="1"/>
        <v>cen-29</v>
      </c>
      <c r="C34" s="31"/>
      <c r="D34" s="22">
        <v>2</v>
      </c>
      <c r="E34" s="22" t="s">
        <v>3640</v>
      </c>
      <c r="F34" s="22" t="str">
        <f t="shared" si="0"/>
        <v>sellerIdentifier</v>
      </c>
      <c r="G34" s="22" t="str">
        <f t="shared" si="2"/>
        <v>identifierItemType</v>
      </c>
      <c r="H34" s="22" t="s">
        <v>3897</v>
      </c>
      <c r="I34" s="22" t="s">
        <v>4738</v>
      </c>
      <c r="J34" s="22" t="s">
        <v>1918</v>
      </c>
      <c r="K34" s="22" t="s">
        <v>3896</v>
      </c>
      <c r="L34" s="23" t="s">
        <v>1340</v>
      </c>
    </row>
    <row r="35" spans="1:12" ht="16" customHeight="1">
      <c r="A35" s="31" t="s">
        <v>3901</v>
      </c>
      <c r="B35" s="31" t="str">
        <f t="shared" si="1"/>
        <v>cen-29A</v>
      </c>
      <c r="C35" s="31"/>
      <c r="D35" s="22">
        <v>2</v>
      </c>
      <c r="E35" s="22" t="s">
        <v>3640</v>
      </c>
      <c r="F35" s="22" t="str">
        <f t="shared" si="0"/>
        <v>schemeIdentifier</v>
      </c>
      <c r="G35" s="22" t="str">
        <f t="shared" si="2"/>
        <v/>
      </c>
      <c r="H35" s="22" t="s">
        <v>3857</v>
      </c>
      <c r="I35" s="22" t="s">
        <v>4739</v>
      </c>
      <c r="J35" s="22"/>
      <c r="K35" s="22" t="s">
        <v>3851</v>
      </c>
    </row>
    <row r="36" spans="1:12" ht="16" customHeight="1">
      <c r="A36" s="31" t="s">
        <v>1986</v>
      </c>
      <c r="B36" s="31" t="str">
        <f t="shared" si="1"/>
        <v>cen-30</v>
      </c>
      <c r="C36" s="31"/>
      <c r="D36" s="22">
        <v>2</v>
      </c>
      <c r="E36" s="22" t="s">
        <v>3640</v>
      </c>
      <c r="F36" s="22" t="str">
        <f t="shared" si="0"/>
        <v>sellerLegalRegistrationIdentifier</v>
      </c>
      <c r="G36" s="22" t="str">
        <f t="shared" si="2"/>
        <v>identifierItemType</v>
      </c>
      <c r="H36" s="22" t="s">
        <v>3904</v>
      </c>
      <c r="I36" s="22" t="s">
        <v>4740</v>
      </c>
      <c r="J36" s="22" t="s">
        <v>1918</v>
      </c>
      <c r="K36" s="22" t="s">
        <v>3851</v>
      </c>
      <c r="L36" s="23" t="s">
        <v>1341</v>
      </c>
    </row>
    <row r="37" spans="1:12" ht="16" customHeight="1">
      <c r="A37" s="31" t="s">
        <v>3908</v>
      </c>
      <c r="B37" s="31" t="str">
        <f t="shared" si="1"/>
        <v>cen-30A</v>
      </c>
      <c r="C37" s="31"/>
      <c r="D37" s="22">
        <v>2</v>
      </c>
      <c r="E37" s="22" t="s">
        <v>3640</v>
      </c>
      <c r="F37" s="22" t="str">
        <f t="shared" si="0"/>
        <v>schemeIdentifier</v>
      </c>
      <c r="G37" s="22" t="str">
        <f t="shared" si="2"/>
        <v/>
      </c>
      <c r="H37" s="22" t="s">
        <v>3857</v>
      </c>
      <c r="I37" s="22" t="s">
        <v>4741</v>
      </c>
      <c r="J37" s="22"/>
      <c r="K37" s="22" t="s">
        <v>1929</v>
      </c>
    </row>
    <row r="38" spans="1:12" ht="16" customHeight="1">
      <c r="A38" s="31" t="s">
        <v>1989</v>
      </c>
      <c r="B38" s="31" t="str">
        <f t="shared" si="1"/>
        <v>cen-31</v>
      </c>
      <c r="C38" s="31"/>
      <c r="D38" s="22">
        <v>2</v>
      </c>
      <c r="E38" s="22" t="s">
        <v>3640</v>
      </c>
      <c r="F38" s="22" t="str">
        <f t="shared" si="0"/>
        <v>sellerVatIdentifier</v>
      </c>
      <c r="G38" s="22" t="str">
        <f t="shared" si="2"/>
        <v>identifierItemType</v>
      </c>
      <c r="H38" s="22" t="s">
        <v>3911</v>
      </c>
      <c r="I38" s="22" t="s">
        <v>4742</v>
      </c>
      <c r="J38" s="22" t="s">
        <v>1918</v>
      </c>
      <c r="K38" s="22" t="s">
        <v>1929</v>
      </c>
      <c r="L38" s="23" t="s">
        <v>1341</v>
      </c>
    </row>
    <row r="39" spans="1:12" ht="16" customHeight="1">
      <c r="A39" s="31" t="s">
        <v>1991</v>
      </c>
      <c r="B39" s="31" t="str">
        <f t="shared" si="1"/>
        <v>cen-32</v>
      </c>
      <c r="C39" s="31"/>
      <c r="D39" s="22">
        <v>2</v>
      </c>
      <c r="E39" s="22" t="s">
        <v>3640</v>
      </c>
      <c r="F39" s="22" t="str">
        <f t="shared" si="0"/>
        <v>sellerTaxRegistrationIdentifier</v>
      </c>
      <c r="G39" s="22" t="str">
        <f t="shared" si="2"/>
        <v>identifierItemType</v>
      </c>
      <c r="H39" s="22" t="s">
        <v>3914</v>
      </c>
      <c r="I39" s="22" t="s">
        <v>4743</v>
      </c>
      <c r="J39" s="22" t="s">
        <v>1918</v>
      </c>
      <c r="K39" s="22" t="s">
        <v>1929</v>
      </c>
      <c r="L39" s="23" t="s">
        <v>1341</v>
      </c>
    </row>
    <row r="40" spans="1:12" ht="16" customHeight="1">
      <c r="A40" s="31" t="s">
        <v>1993</v>
      </c>
      <c r="B40" s="31" t="str">
        <f t="shared" si="1"/>
        <v>cen-33</v>
      </c>
      <c r="C40" s="31"/>
      <c r="D40" s="22">
        <v>2</v>
      </c>
      <c r="E40" s="22" t="s">
        <v>3640</v>
      </c>
      <c r="F40" s="22" t="str">
        <f t="shared" si="0"/>
        <v>sellerAdditionalLegalInformation</v>
      </c>
      <c r="G40" s="22" t="str">
        <f t="shared" si="2"/>
        <v>textItemType</v>
      </c>
      <c r="H40" s="22" t="s">
        <v>1994</v>
      </c>
      <c r="I40" s="22" t="s">
        <v>4744</v>
      </c>
      <c r="J40" s="22" t="s">
        <v>1938</v>
      </c>
      <c r="K40" s="22" t="s">
        <v>1929</v>
      </c>
      <c r="L40" s="23" t="s">
        <v>40</v>
      </c>
    </row>
    <row r="41" spans="1:12" ht="16" customHeight="1">
      <c r="A41" s="31" t="s">
        <v>1995</v>
      </c>
      <c r="B41" s="31" t="str">
        <f t="shared" si="1"/>
        <v>cen-34</v>
      </c>
      <c r="C41" s="31"/>
      <c r="D41" s="22">
        <v>2</v>
      </c>
      <c r="E41" s="22" t="s">
        <v>3640</v>
      </c>
      <c r="F41" s="22" t="str">
        <f t="shared" si="0"/>
        <v>sellerElectronicAddress</v>
      </c>
      <c r="G41" s="22" t="str">
        <f t="shared" si="2"/>
        <v>identifierItemType</v>
      </c>
      <c r="H41" s="22" t="s">
        <v>3920</v>
      </c>
      <c r="I41" s="22" t="s">
        <v>4745</v>
      </c>
      <c r="J41" s="22" t="s">
        <v>1918</v>
      </c>
      <c r="K41" s="22" t="s">
        <v>3851</v>
      </c>
      <c r="L41" s="23" t="s">
        <v>40</v>
      </c>
    </row>
    <row r="42" spans="1:12" ht="16" customHeight="1">
      <c r="A42" s="31" t="s">
        <v>3923</v>
      </c>
      <c r="B42" s="31" t="str">
        <f t="shared" si="1"/>
        <v>cen-34A</v>
      </c>
      <c r="C42" s="31"/>
      <c r="D42" s="22">
        <v>2</v>
      </c>
      <c r="E42" s="22" t="s">
        <v>3640</v>
      </c>
      <c r="F42" s="22" t="str">
        <f t="shared" si="0"/>
        <v>schemeIdentifier</v>
      </c>
      <c r="G42" s="22" t="str">
        <f t="shared" si="2"/>
        <v/>
      </c>
      <c r="H42" s="22" t="s">
        <v>3857</v>
      </c>
      <c r="I42" s="22" t="s">
        <v>4746</v>
      </c>
      <c r="J42" s="22"/>
      <c r="K42" s="22" t="s">
        <v>3924</v>
      </c>
    </row>
    <row r="43" spans="1:12" ht="16" customHeight="1">
      <c r="A43" s="31" t="s">
        <v>1997</v>
      </c>
      <c r="B43" s="31" t="str">
        <f t="shared" si="1"/>
        <v>cenG-5</v>
      </c>
      <c r="C43" s="31"/>
      <c r="D43" s="22">
        <v>2</v>
      </c>
      <c r="E43" s="22" t="s">
        <v>3640</v>
      </c>
      <c r="F43" s="22" t="str">
        <f t="shared" si="0"/>
        <v>sellerPostalAddress</v>
      </c>
      <c r="G43" s="22" t="str">
        <f t="shared" si="2"/>
        <v/>
      </c>
      <c r="H43" s="22" t="s">
        <v>3927</v>
      </c>
      <c r="I43" s="22" t="s">
        <v>4747</v>
      </c>
      <c r="J43" s="30"/>
      <c r="K43" s="22" t="s">
        <v>1917</v>
      </c>
      <c r="L43" s="23" t="s">
        <v>828</v>
      </c>
    </row>
    <row r="44" spans="1:12" ht="16" customHeight="1">
      <c r="A44" s="31" t="s">
        <v>1999</v>
      </c>
      <c r="B44" s="31" t="str">
        <f t="shared" si="1"/>
        <v>cen-35</v>
      </c>
      <c r="C44" s="31"/>
      <c r="D44" s="22">
        <v>3</v>
      </c>
      <c r="E44" s="22" t="s">
        <v>3640</v>
      </c>
      <c r="F44" s="22" t="str">
        <f t="shared" si="0"/>
        <v>sellerAddressLine1</v>
      </c>
      <c r="G44" s="22" t="str">
        <f t="shared" si="2"/>
        <v>textItemType</v>
      </c>
      <c r="H44" s="22" t="s">
        <v>2001</v>
      </c>
      <c r="I44" s="22" t="s">
        <v>4748</v>
      </c>
      <c r="J44" s="22" t="s">
        <v>1938</v>
      </c>
      <c r="K44" s="22" t="s">
        <v>1929</v>
      </c>
      <c r="L44" s="23" t="s">
        <v>1359</v>
      </c>
    </row>
    <row r="45" spans="1:12" ht="16" customHeight="1">
      <c r="A45" s="31" t="s">
        <v>2002</v>
      </c>
      <c r="B45" s="31" t="str">
        <f t="shared" si="1"/>
        <v>cen-36</v>
      </c>
      <c r="C45" s="31"/>
      <c r="D45" s="22">
        <v>3</v>
      </c>
      <c r="E45" s="22" t="s">
        <v>3640</v>
      </c>
      <c r="F45" s="22" t="str">
        <f t="shared" si="0"/>
        <v>sellerAddressLine2</v>
      </c>
      <c r="G45" s="22" t="str">
        <f t="shared" si="2"/>
        <v>textItemType</v>
      </c>
      <c r="H45" s="22" t="s">
        <v>3933</v>
      </c>
      <c r="I45" s="22" t="s">
        <v>3934</v>
      </c>
      <c r="J45" s="22" t="s">
        <v>1938</v>
      </c>
      <c r="K45" s="22" t="s">
        <v>1929</v>
      </c>
      <c r="L45" s="23" t="s">
        <v>1360</v>
      </c>
    </row>
    <row r="46" spans="1:12" ht="16" customHeight="1">
      <c r="A46" s="31" t="s">
        <v>3935</v>
      </c>
      <c r="B46" s="31" t="str">
        <f t="shared" si="1"/>
        <v>cen-162</v>
      </c>
      <c r="C46" s="31"/>
      <c r="D46" s="22">
        <v>3</v>
      </c>
      <c r="E46" s="22" t="s">
        <v>3640</v>
      </c>
      <c r="F46" s="22" t="str">
        <f t="shared" si="0"/>
        <v>sellerAddressLine3</v>
      </c>
      <c r="G46" s="22" t="str">
        <f t="shared" si="2"/>
        <v>textItemType</v>
      </c>
      <c r="H46" s="22" t="s">
        <v>3936</v>
      </c>
      <c r="I46" s="22" t="s">
        <v>3934</v>
      </c>
      <c r="J46" s="22" t="s">
        <v>1938</v>
      </c>
      <c r="K46" s="22" t="s">
        <v>1929</v>
      </c>
      <c r="L46" s="23" t="s">
        <v>3659</v>
      </c>
    </row>
    <row r="47" spans="1:12" ht="16" customHeight="1">
      <c r="A47" s="31" t="s">
        <v>2005</v>
      </c>
      <c r="B47" s="31" t="str">
        <f t="shared" si="1"/>
        <v>cen-37</v>
      </c>
      <c r="C47" s="31"/>
      <c r="D47" s="22">
        <v>3</v>
      </c>
      <c r="E47" s="22" t="s">
        <v>3640</v>
      </c>
      <c r="F47" s="22" t="str">
        <f t="shared" si="0"/>
        <v>sellerCity</v>
      </c>
      <c r="G47" s="22" t="str">
        <f t="shared" si="2"/>
        <v>textItemType</v>
      </c>
      <c r="H47" s="22" t="s">
        <v>3937</v>
      </c>
      <c r="I47" s="22" t="s">
        <v>3938</v>
      </c>
      <c r="J47" s="22" t="s">
        <v>1938</v>
      </c>
      <c r="K47" s="22" t="s">
        <v>1929</v>
      </c>
      <c r="L47" s="23" t="s">
        <v>1361</v>
      </c>
    </row>
    <row r="48" spans="1:12" ht="16" customHeight="1">
      <c r="A48" s="31" t="s">
        <v>2007</v>
      </c>
      <c r="B48" s="31" t="str">
        <f t="shared" si="1"/>
        <v>cen-38</v>
      </c>
      <c r="C48" s="31"/>
      <c r="D48" s="22">
        <v>3</v>
      </c>
      <c r="E48" s="22" t="s">
        <v>3640</v>
      </c>
      <c r="F48" s="22" t="str">
        <f t="shared" si="0"/>
        <v>sellerPostCode</v>
      </c>
      <c r="G48" s="22" t="str">
        <f t="shared" si="2"/>
        <v>textItemType</v>
      </c>
      <c r="H48" s="22" t="s">
        <v>3939</v>
      </c>
      <c r="I48" s="22" t="s">
        <v>4749</v>
      </c>
      <c r="J48" s="22" t="s">
        <v>1938</v>
      </c>
      <c r="K48" s="22" t="s">
        <v>1929</v>
      </c>
      <c r="L48" s="23" t="s">
        <v>1364</v>
      </c>
    </row>
    <row r="49" spans="1:12" ht="16" customHeight="1">
      <c r="A49" s="31" t="s">
        <v>2009</v>
      </c>
      <c r="B49" s="31" t="str">
        <f t="shared" si="1"/>
        <v>cen-39</v>
      </c>
      <c r="C49" s="31"/>
      <c r="D49" s="22">
        <v>3</v>
      </c>
      <c r="E49" s="22" t="s">
        <v>3640</v>
      </c>
      <c r="F49" s="22" t="str">
        <f t="shared" si="0"/>
        <v>sellerCountrySubdivision</v>
      </c>
      <c r="G49" s="22" t="str">
        <f t="shared" si="2"/>
        <v>textItemType</v>
      </c>
      <c r="H49" s="22" t="s">
        <v>3942</v>
      </c>
      <c r="I49" s="22" t="s">
        <v>4750</v>
      </c>
      <c r="J49" s="22" t="s">
        <v>1938</v>
      </c>
      <c r="K49" s="22" t="s">
        <v>1929</v>
      </c>
      <c r="L49" s="23" t="s">
        <v>1362</v>
      </c>
    </row>
    <row r="50" spans="1:12" ht="16" customHeight="1">
      <c r="A50" s="31" t="s">
        <v>2011</v>
      </c>
      <c r="B50" s="31" t="str">
        <f t="shared" si="1"/>
        <v>cen-40</v>
      </c>
      <c r="C50" s="31"/>
      <c r="D50" s="22">
        <v>3</v>
      </c>
      <c r="E50" s="22" t="s">
        <v>3640</v>
      </c>
      <c r="F50" s="22" t="str">
        <f t="shared" si="0"/>
        <v>sellerCountryCode</v>
      </c>
      <c r="G50" s="22" t="str">
        <f t="shared" si="2"/>
        <v>codeItemType</v>
      </c>
      <c r="H50" s="22" t="s">
        <v>3945</v>
      </c>
      <c r="I50" s="22" t="s">
        <v>4751</v>
      </c>
      <c r="J50" s="22" t="s">
        <v>1924</v>
      </c>
      <c r="K50" s="22" t="s">
        <v>1917</v>
      </c>
      <c r="L50" s="23" t="s">
        <v>1363</v>
      </c>
    </row>
    <row r="51" spans="1:12" ht="16" customHeight="1">
      <c r="A51" s="31" t="s">
        <v>2013</v>
      </c>
      <c r="B51" s="31" t="str">
        <f t="shared" si="1"/>
        <v>cenG-6</v>
      </c>
      <c r="C51" s="31"/>
      <c r="D51" s="22">
        <v>2</v>
      </c>
      <c r="E51" s="22" t="s">
        <v>3640</v>
      </c>
      <c r="F51" s="22" t="str">
        <f t="shared" si="0"/>
        <v>sellerContact</v>
      </c>
      <c r="G51" s="22" t="str">
        <f t="shared" si="2"/>
        <v/>
      </c>
      <c r="H51" s="22" t="s">
        <v>2014</v>
      </c>
      <c r="I51" s="22" t="s">
        <v>3948</v>
      </c>
      <c r="J51" s="30"/>
      <c r="K51" s="22" t="s">
        <v>1929</v>
      </c>
      <c r="L51" s="23" t="s">
        <v>829</v>
      </c>
    </row>
    <row r="52" spans="1:12" ht="16" customHeight="1">
      <c r="A52" s="31" t="s">
        <v>2015</v>
      </c>
      <c r="B52" s="31" t="str">
        <f t="shared" si="1"/>
        <v>cen-41</v>
      </c>
      <c r="C52" s="31"/>
      <c r="D52" s="22">
        <v>3</v>
      </c>
      <c r="E52" s="22" t="s">
        <v>3640</v>
      </c>
      <c r="F52" s="22" t="str">
        <f t="shared" si="0"/>
        <v>sellerContactPoint</v>
      </c>
      <c r="G52" s="22" t="str">
        <f t="shared" si="2"/>
        <v>textItemType</v>
      </c>
      <c r="H52" s="22" t="s">
        <v>2016</v>
      </c>
      <c r="I52" s="22" t="s">
        <v>4752</v>
      </c>
      <c r="J52" s="22" t="s">
        <v>1938</v>
      </c>
      <c r="K52" s="22" t="s">
        <v>1929</v>
      </c>
      <c r="L52" s="23" t="s">
        <v>1370</v>
      </c>
    </row>
    <row r="53" spans="1:12" ht="16" customHeight="1">
      <c r="A53" s="31" t="s">
        <v>2017</v>
      </c>
      <c r="B53" s="31" t="str">
        <f t="shared" si="1"/>
        <v>cen-42</v>
      </c>
      <c r="C53" s="31"/>
      <c r="D53" s="22">
        <v>3</v>
      </c>
      <c r="E53" s="22" t="s">
        <v>3640</v>
      </c>
      <c r="F53" s="22" t="str">
        <f t="shared" si="0"/>
        <v>sellerContactTelephoneNumber</v>
      </c>
      <c r="G53" s="22" t="str">
        <f t="shared" si="2"/>
        <v>textItemType</v>
      </c>
      <c r="H53" s="22" t="s">
        <v>2018</v>
      </c>
      <c r="I53" s="22" t="s">
        <v>3951</v>
      </c>
      <c r="J53" s="22" t="s">
        <v>1938</v>
      </c>
      <c r="K53" s="22" t="s">
        <v>1929</v>
      </c>
      <c r="L53" s="23" t="s">
        <v>1373</v>
      </c>
    </row>
    <row r="54" spans="1:12" ht="16" customHeight="1">
      <c r="A54" s="31" t="s">
        <v>2019</v>
      </c>
      <c r="B54" s="31" t="str">
        <f t="shared" si="1"/>
        <v>cen-43</v>
      </c>
      <c r="C54" s="31"/>
      <c r="D54" s="22">
        <v>3</v>
      </c>
      <c r="E54" s="22" t="s">
        <v>3640</v>
      </c>
      <c r="F54" s="22" t="str">
        <f t="shared" si="0"/>
        <v>sellerContactEmailAddress</v>
      </c>
      <c r="G54" s="22" t="str">
        <f t="shared" si="2"/>
        <v>textItemType</v>
      </c>
      <c r="H54" s="22" t="s">
        <v>2020</v>
      </c>
      <c r="I54" s="22" t="s">
        <v>3952</v>
      </c>
      <c r="J54" s="22" t="s">
        <v>1938</v>
      </c>
      <c r="K54" s="22" t="s">
        <v>1929</v>
      </c>
      <c r="L54" s="23" t="s">
        <v>1377</v>
      </c>
    </row>
    <row r="55" spans="1:12" ht="16" customHeight="1">
      <c r="A55" s="31" t="s">
        <v>2021</v>
      </c>
      <c r="B55" s="31" t="str">
        <f t="shared" si="1"/>
        <v>cenG-7</v>
      </c>
      <c r="C55" s="31"/>
      <c r="D55" s="22">
        <v>1</v>
      </c>
      <c r="E55" s="22" t="s">
        <v>3640</v>
      </c>
      <c r="F55" s="22" t="str">
        <f t="shared" si="0"/>
        <v>buyer</v>
      </c>
      <c r="G55" s="22" t="str">
        <f t="shared" si="2"/>
        <v/>
      </c>
      <c r="H55" s="22" t="s">
        <v>2022</v>
      </c>
      <c r="I55" s="22" t="s">
        <v>3953</v>
      </c>
      <c r="J55" s="30"/>
      <c r="K55" s="22" t="s">
        <v>1917</v>
      </c>
      <c r="L55" s="23" t="s">
        <v>1347</v>
      </c>
    </row>
    <row r="56" spans="1:12" ht="16" customHeight="1">
      <c r="A56" s="31" t="s">
        <v>2023</v>
      </c>
      <c r="B56" s="31" t="str">
        <f t="shared" si="1"/>
        <v>cen-44</v>
      </c>
      <c r="C56" s="31"/>
      <c r="D56" s="22">
        <v>2</v>
      </c>
      <c r="E56" s="22" t="s">
        <v>3640</v>
      </c>
      <c r="F56" s="22" t="str">
        <f t="shared" si="0"/>
        <v>buyerName</v>
      </c>
      <c r="G56" s="22" t="str">
        <f t="shared" si="2"/>
        <v>textItemType</v>
      </c>
      <c r="H56" s="22" t="s">
        <v>2024</v>
      </c>
      <c r="I56" s="22" t="s">
        <v>3954</v>
      </c>
      <c r="J56" s="22" t="s">
        <v>1938</v>
      </c>
      <c r="K56" s="22" t="s">
        <v>1917</v>
      </c>
      <c r="L56" s="23" t="s">
        <v>1346</v>
      </c>
    </row>
    <row r="57" spans="1:12" ht="16" customHeight="1">
      <c r="A57" s="31" t="s">
        <v>3955</v>
      </c>
      <c r="B57" s="31" t="str">
        <f t="shared" si="1"/>
        <v>cen-45</v>
      </c>
      <c r="C57" s="31"/>
      <c r="D57" s="22">
        <v>2</v>
      </c>
      <c r="E57" s="22" t="s">
        <v>3640</v>
      </c>
      <c r="F57" s="22" t="str">
        <f t="shared" si="0"/>
        <v>buyerTradingName</v>
      </c>
      <c r="G57" s="22" t="str">
        <f t="shared" si="2"/>
        <v>textItemType</v>
      </c>
      <c r="H57" s="22" t="s">
        <v>3956</v>
      </c>
      <c r="I57" s="22" t="s">
        <v>4753</v>
      </c>
      <c r="J57" s="22" t="s">
        <v>1938</v>
      </c>
      <c r="K57" s="22" t="s">
        <v>1929</v>
      </c>
      <c r="L57" s="23" t="s">
        <v>3664</v>
      </c>
    </row>
    <row r="58" spans="1:12" ht="16" customHeight="1">
      <c r="A58" s="31" t="s">
        <v>2026</v>
      </c>
      <c r="B58" s="31" t="str">
        <f t="shared" si="1"/>
        <v>cen-46</v>
      </c>
      <c r="C58" s="31"/>
      <c r="D58" s="22">
        <v>2</v>
      </c>
      <c r="E58" s="22" t="s">
        <v>3640</v>
      </c>
      <c r="F58" s="22" t="str">
        <f t="shared" si="0"/>
        <v>buyerIdentifier</v>
      </c>
      <c r="G58" s="22" t="str">
        <f t="shared" si="2"/>
        <v>identifierItemType</v>
      </c>
      <c r="H58" s="22" t="s">
        <v>3959</v>
      </c>
      <c r="I58" s="22" t="s">
        <v>4754</v>
      </c>
      <c r="J58" s="22" t="s">
        <v>1918</v>
      </c>
      <c r="K58" s="22" t="s">
        <v>3851</v>
      </c>
      <c r="L58" s="23" t="s">
        <v>1340</v>
      </c>
    </row>
    <row r="59" spans="1:12" ht="16" customHeight="1">
      <c r="A59" s="31" t="s">
        <v>3962</v>
      </c>
      <c r="B59" s="31" t="str">
        <f t="shared" si="1"/>
        <v>cen-46A</v>
      </c>
      <c r="C59" s="31"/>
      <c r="D59" s="22">
        <v>2</v>
      </c>
      <c r="E59" s="22" t="s">
        <v>3640</v>
      </c>
      <c r="F59" s="22" t="str">
        <f t="shared" si="0"/>
        <v>schemeIdentifier</v>
      </c>
      <c r="G59" s="22" t="str">
        <f t="shared" si="2"/>
        <v/>
      </c>
      <c r="H59" s="22" t="s">
        <v>3857</v>
      </c>
      <c r="I59" s="22" t="s">
        <v>4755</v>
      </c>
      <c r="J59" s="22"/>
      <c r="K59" s="22" t="s">
        <v>3851</v>
      </c>
    </row>
    <row r="60" spans="1:12" ht="16" customHeight="1">
      <c r="A60" s="31" t="s">
        <v>2029</v>
      </c>
      <c r="B60" s="31" t="str">
        <f t="shared" si="1"/>
        <v>cen-47</v>
      </c>
      <c r="C60" s="31"/>
      <c r="D60" s="22">
        <v>2</v>
      </c>
      <c r="E60" s="22" t="s">
        <v>3640</v>
      </c>
      <c r="F60" s="22" t="str">
        <f t="shared" si="0"/>
        <v>buyerLegalRegistrationIdentifier</v>
      </c>
      <c r="G60" s="22" t="str">
        <f t="shared" si="2"/>
        <v>identifierItemType</v>
      </c>
      <c r="H60" s="22" t="s">
        <v>3964</v>
      </c>
      <c r="I60" s="22" t="s">
        <v>4756</v>
      </c>
      <c r="J60" s="22" t="s">
        <v>1918</v>
      </c>
      <c r="K60" s="22" t="s">
        <v>3851</v>
      </c>
      <c r="L60" s="23" t="s">
        <v>1341</v>
      </c>
    </row>
    <row r="61" spans="1:12" ht="16" customHeight="1">
      <c r="A61" s="31" t="s">
        <v>3968</v>
      </c>
      <c r="B61" s="31" t="str">
        <f t="shared" si="1"/>
        <v>cen-47A</v>
      </c>
      <c r="C61" s="31"/>
      <c r="D61" s="22">
        <v>2</v>
      </c>
      <c r="E61" s="22" t="s">
        <v>3640</v>
      </c>
      <c r="F61" s="22" t="str">
        <f t="shared" si="0"/>
        <v>schemeIdentifier</v>
      </c>
      <c r="G61" s="22" t="str">
        <f t="shared" si="2"/>
        <v/>
      </c>
      <c r="H61" s="22" t="s">
        <v>3857</v>
      </c>
      <c r="I61" s="22" t="s">
        <v>4757</v>
      </c>
      <c r="J61" s="22"/>
      <c r="K61" s="22" t="s">
        <v>3851</v>
      </c>
      <c r="L61" s="23" t="s">
        <v>1342</v>
      </c>
    </row>
    <row r="62" spans="1:12" ht="16" customHeight="1">
      <c r="A62" s="31" t="s">
        <v>2032</v>
      </c>
      <c r="B62" s="31" t="str">
        <f t="shared" si="1"/>
        <v>cen-48</v>
      </c>
      <c r="C62" s="31"/>
      <c r="D62" s="22">
        <v>2</v>
      </c>
      <c r="E62" s="22" t="s">
        <v>3640</v>
      </c>
      <c r="F62" s="22" t="str">
        <f t="shared" si="0"/>
        <v>buyerVatIdentifier</v>
      </c>
      <c r="G62" s="22" t="str">
        <f t="shared" si="2"/>
        <v>identifierItemType</v>
      </c>
      <c r="H62" s="22" t="s">
        <v>3971</v>
      </c>
      <c r="I62" s="22" t="s">
        <v>4758</v>
      </c>
      <c r="J62" s="22" t="s">
        <v>1918</v>
      </c>
      <c r="K62" s="22" t="s">
        <v>1929</v>
      </c>
      <c r="L62" s="23" t="s">
        <v>1341</v>
      </c>
    </row>
    <row r="63" spans="1:12" ht="16" customHeight="1">
      <c r="A63" s="31" t="s">
        <v>2034</v>
      </c>
      <c r="B63" s="31" t="str">
        <f t="shared" si="1"/>
        <v>cen-49</v>
      </c>
      <c r="C63" s="31"/>
      <c r="D63" s="22">
        <v>2</v>
      </c>
      <c r="E63" s="22" t="s">
        <v>3640</v>
      </c>
      <c r="F63" s="22" t="str">
        <f t="shared" si="0"/>
        <v>buyerElectronicAddress</v>
      </c>
      <c r="G63" s="22" t="str">
        <f t="shared" si="2"/>
        <v>identifierItemType</v>
      </c>
      <c r="H63" s="22" t="s">
        <v>3975</v>
      </c>
      <c r="I63" s="22" t="s">
        <v>4759</v>
      </c>
      <c r="J63" s="22" t="s">
        <v>1918</v>
      </c>
      <c r="K63" s="22" t="s">
        <v>3851</v>
      </c>
      <c r="L63" s="23" t="s">
        <v>40</v>
      </c>
    </row>
    <row r="64" spans="1:12" ht="16" customHeight="1">
      <c r="A64" s="31" t="s">
        <v>3977</v>
      </c>
      <c r="B64" s="31" t="str">
        <f t="shared" si="1"/>
        <v>cen-49A</v>
      </c>
      <c r="C64" s="31"/>
      <c r="D64" s="22">
        <v>2</v>
      </c>
      <c r="E64" s="22" t="s">
        <v>3640</v>
      </c>
      <c r="F64" s="22" t="str">
        <f t="shared" si="0"/>
        <v>schemeIdentifier</v>
      </c>
      <c r="G64" s="22" t="str">
        <f t="shared" si="2"/>
        <v/>
      </c>
      <c r="H64" s="22" t="s">
        <v>3857</v>
      </c>
      <c r="I64" s="22" t="s">
        <v>4760</v>
      </c>
      <c r="J64" s="22"/>
      <c r="K64" s="22" t="s">
        <v>3924</v>
      </c>
    </row>
    <row r="65" spans="1:12" ht="16" customHeight="1">
      <c r="A65" s="31" t="s">
        <v>2037</v>
      </c>
      <c r="B65" s="31" t="str">
        <f t="shared" si="1"/>
        <v>cenG-8</v>
      </c>
      <c r="C65" s="31"/>
      <c r="D65" s="22">
        <v>2</v>
      </c>
      <c r="E65" s="22" t="s">
        <v>3640</v>
      </c>
      <c r="F65" s="22" t="str">
        <f t="shared" si="0"/>
        <v>buyerPostalAddress</v>
      </c>
      <c r="G65" s="22" t="str">
        <f t="shared" si="2"/>
        <v/>
      </c>
      <c r="H65" s="22" t="s">
        <v>3979</v>
      </c>
      <c r="I65" s="22" t="s">
        <v>4761</v>
      </c>
      <c r="J65" s="30"/>
      <c r="K65" s="22" t="s">
        <v>1917</v>
      </c>
      <c r="L65" s="23" t="s">
        <v>828</v>
      </c>
    </row>
    <row r="66" spans="1:12" ht="16" customHeight="1">
      <c r="A66" s="31" t="s">
        <v>2039</v>
      </c>
      <c r="B66" s="31" t="str">
        <f t="shared" si="1"/>
        <v>cen-50</v>
      </c>
      <c r="C66" s="31"/>
      <c r="D66" s="22">
        <v>3</v>
      </c>
      <c r="E66" s="22" t="s">
        <v>3640</v>
      </c>
      <c r="F66" s="22" t="str">
        <f t="shared" ref="F66:F129" si="3">LOWER(LEFT(H66,1))&amp;MID(SUBSTITUTE(PROPER(H66)," ",""),2,LEN(H66))</f>
        <v>buyerAddressLine1</v>
      </c>
      <c r="G66" s="22" t="str">
        <f t="shared" si="2"/>
        <v>textItemType</v>
      </c>
      <c r="H66" s="22" t="s">
        <v>2040</v>
      </c>
      <c r="I66" s="22" t="s">
        <v>4748</v>
      </c>
      <c r="J66" s="22" t="s">
        <v>1938</v>
      </c>
      <c r="K66" s="22" t="s">
        <v>1929</v>
      </c>
      <c r="L66" s="23" t="s">
        <v>1359</v>
      </c>
    </row>
    <row r="67" spans="1:12" ht="16" customHeight="1">
      <c r="A67" s="31" t="s">
        <v>2041</v>
      </c>
      <c r="B67" s="31" t="str">
        <f t="shared" ref="B67:B130" si="4">IF("BT"=MID(A67,1,2),"cen-"&amp;MID(A67,4,LEN(A67)-3),"cenG-"&amp;MID(A67,4,LEN(A67)-3))</f>
        <v>cen-51</v>
      </c>
      <c r="C67" s="31"/>
      <c r="D67" s="22">
        <v>3</v>
      </c>
      <c r="E67" s="22" t="s">
        <v>3640</v>
      </c>
      <c r="F67" s="22" t="str">
        <f t="shared" si="3"/>
        <v>buyerAddressLine2</v>
      </c>
      <c r="G67" s="22" t="str">
        <f t="shared" ref="G67:G130" si="5">IF(ISTEXT(J67),LOWER(LEFT(J67,1))&amp;MID(SUBSTITUTE(PROPER(J67)," ",""),2,LEN(J67))&amp;"ItemType","")</f>
        <v>textItemType</v>
      </c>
      <c r="H67" s="22" t="s">
        <v>3981</v>
      </c>
      <c r="I67" s="22" t="s">
        <v>3934</v>
      </c>
      <c r="J67" s="22" t="s">
        <v>1938</v>
      </c>
      <c r="K67" s="22" t="s">
        <v>1929</v>
      </c>
      <c r="L67" s="23" t="s">
        <v>1360</v>
      </c>
    </row>
    <row r="68" spans="1:12" ht="16" customHeight="1">
      <c r="A68" s="31" t="s">
        <v>2043</v>
      </c>
      <c r="B68" s="31" t="str">
        <f t="shared" si="4"/>
        <v>cen-163</v>
      </c>
      <c r="C68" s="31"/>
      <c r="D68" s="22">
        <v>3</v>
      </c>
      <c r="E68" s="22" t="s">
        <v>3640</v>
      </c>
      <c r="F68" s="22" t="str">
        <f t="shared" si="3"/>
        <v>buyerAddressLine3</v>
      </c>
      <c r="G68" s="22" t="str">
        <f t="shared" si="5"/>
        <v>textItemType</v>
      </c>
      <c r="H68" s="22" t="s">
        <v>3982</v>
      </c>
      <c r="I68" s="22" t="s">
        <v>3934</v>
      </c>
      <c r="J68" s="22" t="s">
        <v>1938</v>
      </c>
      <c r="K68" s="22" t="s">
        <v>1929</v>
      </c>
      <c r="L68" s="23" t="s">
        <v>3659</v>
      </c>
    </row>
    <row r="69" spans="1:12" ht="16" customHeight="1">
      <c r="A69" s="31" t="s">
        <v>2045</v>
      </c>
      <c r="B69" s="31" t="str">
        <f t="shared" si="4"/>
        <v>cen-52</v>
      </c>
      <c r="C69" s="31"/>
      <c r="D69" s="22">
        <v>3</v>
      </c>
      <c r="E69" s="22" t="s">
        <v>3640</v>
      </c>
      <c r="F69" s="22" t="str">
        <f t="shared" si="3"/>
        <v>buyerCity</v>
      </c>
      <c r="G69" s="22" t="str">
        <f t="shared" si="5"/>
        <v>textItemType</v>
      </c>
      <c r="H69" s="22" t="s">
        <v>3983</v>
      </c>
      <c r="I69" s="22" t="s">
        <v>3984</v>
      </c>
      <c r="J69" s="22" t="s">
        <v>1938</v>
      </c>
      <c r="K69" s="22" t="s">
        <v>1929</v>
      </c>
      <c r="L69" s="23" t="s">
        <v>1361</v>
      </c>
    </row>
    <row r="70" spans="1:12" ht="16" customHeight="1">
      <c r="A70" s="31" t="s">
        <v>2047</v>
      </c>
      <c r="B70" s="31" t="str">
        <f t="shared" si="4"/>
        <v>cen-53</v>
      </c>
      <c r="C70" s="31"/>
      <c r="D70" s="22">
        <v>3</v>
      </c>
      <c r="E70" s="22" t="s">
        <v>3640</v>
      </c>
      <c r="F70" s="22" t="str">
        <f t="shared" si="3"/>
        <v>buyerPostCode</v>
      </c>
      <c r="G70" s="22" t="str">
        <f t="shared" si="5"/>
        <v>textItemType</v>
      </c>
      <c r="H70" s="22" t="s">
        <v>3985</v>
      </c>
      <c r="I70" s="22" t="s">
        <v>4749</v>
      </c>
      <c r="J70" s="22" t="s">
        <v>1938</v>
      </c>
      <c r="K70" s="22" t="s">
        <v>1929</v>
      </c>
      <c r="L70" s="23" t="s">
        <v>1364</v>
      </c>
    </row>
    <row r="71" spans="1:12" ht="16" customHeight="1">
      <c r="A71" s="31" t="s">
        <v>2049</v>
      </c>
      <c r="B71" s="31" t="str">
        <f t="shared" si="4"/>
        <v>cen-54</v>
      </c>
      <c r="C71" s="31"/>
      <c r="D71" s="22">
        <v>3</v>
      </c>
      <c r="E71" s="22" t="s">
        <v>3640</v>
      </c>
      <c r="F71" s="22" t="str">
        <f t="shared" si="3"/>
        <v>buyerCountrySubdivision</v>
      </c>
      <c r="G71" s="22" t="str">
        <f t="shared" si="5"/>
        <v>textItemType</v>
      </c>
      <c r="H71" s="22" t="s">
        <v>2050</v>
      </c>
      <c r="I71" s="22" t="s">
        <v>4750</v>
      </c>
      <c r="J71" s="22" t="s">
        <v>1938</v>
      </c>
      <c r="K71" s="22" t="s">
        <v>1929</v>
      </c>
      <c r="L71" s="23" t="s">
        <v>1362</v>
      </c>
    </row>
    <row r="72" spans="1:12" ht="16" customHeight="1">
      <c r="A72" s="31" t="s">
        <v>2051</v>
      </c>
      <c r="B72" s="31" t="str">
        <f t="shared" si="4"/>
        <v>cen-55</v>
      </c>
      <c r="C72" s="31"/>
      <c r="D72" s="22">
        <v>3</v>
      </c>
      <c r="E72" s="22" t="s">
        <v>3640</v>
      </c>
      <c r="F72" s="22" t="str">
        <f t="shared" si="3"/>
        <v>buyerCountryCode</v>
      </c>
      <c r="G72" s="22" t="str">
        <f t="shared" si="5"/>
        <v>codeItemType</v>
      </c>
      <c r="H72" s="22" t="s">
        <v>3986</v>
      </c>
      <c r="I72" s="22" t="s">
        <v>4762</v>
      </c>
      <c r="J72" s="22" t="s">
        <v>1924</v>
      </c>
      <c r="K72" s="22" t="s">
        <v>1917</v>
      </c>
      <c r="L72" s="23" t="s">
        <v>1363</v>
      </c>
    </row>
    <row r="73" spans="1:12" ht="16" customHeight="1">
      <c r="A73" s="31" t="s">
        <v>2053</v>
      </c>
      <c r="B73" s="31" t="str">
        <f t="shared" si="4"/>
        <v>cenG-9</v>
      </c>
      <c r="C73" s="31"/>
      <c r="D73" s="22">
        <v>2</v>
      </c>
      <c r="E73" s="22" t="s">
        <v>3640</v>
      </c>
      <c r="F73" s="22" t="str">
        <f t="shared" si="3"/>
        <v>buyerContact</v>
      </c>
      <c r="G73" s="22" t="str">
        <f t="shared" si="5"/>
        <v/>
      </c>
      <c r="H73" s="22" t="s">
        <v>3988</v>
      </c>
      <c r="I73" s="22" t="s">
        <v>4763</v>
      </c>
      <c r="J73" s="30"/>
      <c r="K73" s="22" t="s">
        <v>1929</v>
      </c>
      <c r="L73" s="23" t="s">
        <v>829</v>
      </c>
    </row>
    <row r="74" spans="1:12" ht="16" customHeight="1">
      <c r="A74" s="31" t="s">
        <v>2055</v>
      </c>
      <c r="B74" s="31" t="str">
        <f t="shared" si="4"/>
        <v>cen-56</v>
      </c>
      <c r="C74" s="31"/>
      <c r="D74" s="22">
        <v>3</v>
      </c>
      <c r="E74" s="22" t="s">
        <v>3640</v>
      </c>
      <c r="F74" s="22" t="str">
        <f t="shared" si="3"/>
        <v>buyerContactPoint</v>
      </c>
      <c r="G74" s="22" t="str">
        <f t="shared" si="5"/>
        <v>textItemType</v>
      </c>
      <c r="H74" s="22" t="s">
        <v>2056</v>
      </c>
      <c r="I74" s="22" t="s">
        <v>4752</v>
      </c>
      <c r="J74" s="22" t="s">
        <v>1938</v>
      </c>
      <c r="K74" s="22" t="s">
        <v>1929</v>
      </c>
      <c r="L74" s="23" t="s">
        <v>1370</v>
      </c>
    </row>
    <row r="75" spans="1:12" ht="16" customHeight="1">
      <c r="A75" s="31" t="s">
        <v>2057</v>
      </c>
      <c r="B75" s="31" t="str">
        <f t="shared" si="4"/>
        <v>cen-57</v>
      </c>
      <c r="C75" s="31"/>
      <c r="D75" s="22">
        <v>3</v>
      </c>
      <c r="E75" s="22" t="s">
        <v>3640</v>
      </c>
      <c r="F75" s="22" t="str">
        <f t="shared" si="3"/>
        <v>buyerContactTelephoneNumber</v>
      </c>
      <c r="G75" s="22" t="str">
        <f t="shared" si="5"/>
        <v>textItemType</v>
      </c>
      <c r="H75" s="22" t="s">
        <v>2058</v>
      </c>
      <c r="I75" s="22" t="s">
        <v>3951</v>
      </c>
      <c r="J75" s="22" t="s">
        <v>1938</v>
      </c>
      <c r="K75" s="22" t="s">
        <v>1929</v>
      </c>
      <c r="L75" s="23" t="s">
        <v>1373</v>
      </c>
    </row>
    <row r="76" spans="1:12" ht="16" customHeight="1">
      <c r="A76" s="31" t="s">
        <v>2059</v>
      </c>
      <c r="B76" s="31" t="str">
        <f t="shared" si="4"/>
        <v>cen-58</v>
      </c>
      <c r="C76" s="31"/>
      <c r="D76" s="22">
        <v>3</v>
      </c>
      <c r="E76" s="22" t="s">
        <v>3640</v>
      </c>
      <c r="F76" s="22" t="str">
        <f t="shared" si="3"/>
        <v>buyerContactEmailAddress</v>
      </c>
      <c r="G76" s="22" t="str">
        <f t="shared" si="5"/>
        <v>textItemType</v>
      </c>
      <c r="H76" s="22" t="s">
        <v>2060</v>
      </c>
      <c r="I76" s="22" t="s">
        <v>3952</v>
      </c>
      <c r="J76" s="22" t="s">
        <v>1938</v>
      </c>
      <c r="K76" s="22" t="s">
        <v>1929</v>
      </c>
      <c r="L76" s="23" t="s">
        <v>1377</v>
      </c>
    </row>
    <row r="77" spans="1:12" ht="16" customHeight="1">
      <c r="A77" s="31" t="s">
        <v>2061</v>
      </c>
      <c r="B77" s="31" t="str">
        <f t="shared" si="4"/>
        <v>cenG-10</v>
      </c>
      <c r="C77" s="31"/>
      <c r="D77" s="22">
        <v>1</v>
      </c>
      <c r="E77" s="22" t="s">
        <v>3640</v>
      </c>
      <c r="F77" s="22" t="str">
        <f t="shared" si="3"/>
        <v>payee</v>
      </c>
      <c r="G77" s="22" t="str">
        <f t="shared" si="5"/>
        <v/>
      </c>
      <c r="H77" s="22" t="s">
        <v>3991</v>
      </c>
      <c r="I77" s="22" t="s">
        <v>4764</v>
      </c>
      <c r="J77" s="30"/>
      <c r="K77" s="22" t="s">
        <v>1929</v>
      </c>
    </row>
    <row r="78" spans="1:12" ht="16" customHeight="1">
      <c r="A78" s="31" t="s">
        <v>2063</v>
      </c>
      <c r="B78" s="31" t="str">
        <f t="shared" si="4"/>
        <v>cen-59</v>
      </c>
      <c r="C78" s="31"/>
      <c r="D78" s="22">
        <v>2</v>
      </c>
      <c r="E78" s="22" t="s">
        <v>3640</v>
      </c>
      <c r="F78" s="22" t="str">
        <f t="shared" si="3"/>
        <v>payeeName</v>
      </c>
      <c r="G78" s="22" t="str">
        <f t="shared" si="5"/>
        <v>textItemType</v>
      </c>
      <c r="H78" s="22" t="s">
        <v>3995</v>
      </c>
      <c r="I78" s="22" t="s">
        <v>4765</v>
      </c>
      <c r="J78" s="22" t="s">
        <v>1938</v>
      </c>
      <c r="K78" s="22" t="s">
        <v>1917</v>
      </c>
      <c r="L78" s="23" t="s">
        <v>1346</v>
      </c>
    </row>
    <row r="79" spans="1:12" ht="16" customHeight="1">
      <c r="A79" s="31" t="s">
        <v>2065</v>
      </c>
      <c r="B79" s="31" t="str">
        <f t="shared" si="4"/>
        <v>cen-60</v>
      </c>
      <c r="C79" s="31"/>
      <c r="D79" s="22">
        <v>2</v>
      </c>
      <c r="E79" s="22" t="s">
        <v>3640</v>
      </c>
      <c r="F79" s="22" t="str">
        <f t="shared" si="3"/>
        <v>payeeIdentifier</v>
      </c>
      <c r="G79" s="22" t="str">
        <f t="shared" si="5"/>
        <v>identifierItemType</v>
      </c>
      <c r="H79" s="22" t="s">
        <v>3998</v>
      </c>
      <c r="I79" s="22" t="s">
        <v>4766</v>
      </c>
      <c r="J79" s="22" t="s">
        <v>1918</v>
      </c>
      <c r="K79" s="22" t="s">
        <v>3851</v>
      </c>
      <c r="L79" s="23" t="s">
        <v>1340</v>
      </c>
    </row>
    <row r="80" spans="1:12" ht="16" customHeight="1">
      <c r="A80" s="31" t="s">
        <v>4001</v>
      </c>
      <c r="B80" s="31" t="str">
        <f t="shared" si="4"/>
        <v>cen-60A</v>
      </c>
      <c r="C80" s="31"/>
      <c r="D80" s="22">
        <v>2</v>
      </c>
      <c r="E80" s="22" t="s">
        <v>3640</v>
      </c>
      <c r="F80" s="22" t="str">
        <f t="shared" si="3"/>
        <v>schemeIdentifier</v>
      </c>
      <c r="G80" s="22" t="str">
        <f t="shared" si="5"/>
        <v/>
      </c>
      <c r="H80" s="22" t="s">
        <v>3857</v>
      </c>
      <c r="I80" s="22" t="s">
        <v>4767</v>
      </c>
      <c r="J80" s="22"/>
      <c r="K80" s="22" t="s">
        <v>3851</v>
      </c>
    </row>
    <row r="81" spans="1:12" ht="16" customHeight="1">
      <c r="A81" s="31" t="s">
        <v>2068</v>
      </c>
      <c r="B81" s="31" t="str">
        <f t="shared" si="4"/>
        <v>cen-61</v>
      </c>
      <c r="C81" s="31"/>
      <c r="D81" s="22">
        <v>2</v>
      </c>
      <c r="E81" s="22" t="s">
        <v>3640</v>
      </c>
      <c r="F81" s="22" t="str">
        <f t="shared" si="3"/>
        <v>payeeLegalRegistrationIdentifier</v>
      </c>
      <c r="G81" s="22" t="str">
        <f t="shared" si="5"/>
        <v>identifierItemType</v>
      </c>
      <c r="H81" s="22" t="s">
        <v>4003</v>
      </c>
      <c r="I81" s="22" t="s">
        <v>4768</v>
      </c>
      <c r="J81" s="22" t="s">
        <v>1918</v>
      </c>
      <c r="K81" s="22" t="s">
        <v>3851</v>
      </c>
      <c r="L81" s="23" t="s">
        <v>1341</v>
      </c>
    </row>
    <row r="82" spans="1:12" ht="16" customHeight="1">
      <c r="A82" s="31" t="s">
        <v>4007</v>
      </c>
      <c r="B82" s="31" t="str">
        <f t="shared" si="4"/>
        <v>cen-61A</v>
      </c>
      <c r="C82" s="31"/>
      <c r="D82" s="22">
        <v>2</v>
      </c>
      <c r="E82" s="22" t="s">
        <v>3640</v>
      </c>
      <c r="F82" s="22" t="str">
        <f t="shared" si="3"/>
        <v>schemeIdentifier</v>
      </c>
      <c r="G82" s="22" t="str">
        <f t="shared" si="5"/>
        <v/>
      </c>
      <c r="H82" s="22" t="s">
        <v>3857</v>
      </c>
      <c r="I82" s="22" t="s">
        <v>4769</v>
      </c>
      <c r="J82" s="22"/>
      <c r="K82" s="22" t="s">
        <v>3851</v>
      </c>
      <c r="L82" s="23" t="s">
        <v>1342</v>
      </c>
    </row>
    <row r="83" spans="1:12" ht="16" customHeight="1">
      <c r="A83" s="31" t="s">
        <v>2071</v>
      </c>
      <c r="B83" s="31" t="str">
        <f t="shared" si="4"/>
        <v>cenG-11</v>
      </c>
      <c r="C83" s="31"/>
      <c r="D83" s="22">
        <v>1</v>
      </c>
      <c r="E83" s="22" t="s">
        <v>3640</v>
      </c>
      <c r="F83" s="22" t="str">
        <f t="shared" si="3"/>
        <v>sellerTaxRepresentativeParty</v>
      </c>
      <c r="G83" s="22" t="str">
        <f t="shared" si="5"/>
        <v/>
      </c>
      <c r="H83" s="22" t="s">
        <v>2072</v>
      </c>
      <c r="I83" s="22" t="s">
        <v>4009</v>
      </c>
      <c r="J83" s="30"/>
      <c r="K83" s="22" t="s">
        <v>1929</v>
      </c>
      <c r="L83" s="23" t="s">
        <v>1347</v>
      </c>
    </row>
    <row r="84" spans="1:12" ht="16" customHeight="1">
      <c r="A84" s="31" t="s">
        <v>2073</v>
      </c>
      <c r="B84" s="31" t="str">
        <f t="shared" si="4"/>
        <v>cen-62</v>
      </c>
      <c r="C84" s="31"/>
      <c r="D84" s="22">
        <v>2</v>
      </c>
      <c r="E84" s="22" t="s">
        <v>3640</v>
      </c>
      <c r="F84" s="22" t="str">
        <f t="shared" si="3"/>
        <v>sellerTaxRepresentativeName</v>
      </c>
      <c r="G84" s="22" t="str">
        <f t="shared" si="5"/>
        <v>textItemType</v>
      </c>
      <c r="H84" s="22" t="s">
        <v>2074</v>
      </c>
      <c r="I84" s="22" t="s">
        <v>4010</v>
      </c>
      <c r="J84" s="22" t="s">
        <v>1938</v>
      </c>
      <c r="K84" s="22" t="s">
        <v>1917</v>
      </c>
      <c r="L84" s="23" t="s">
        <v>1346</v>
      </c>
    </row>
    <row r="85" spans="1:12" ht="16" customHeight="1">
      <c r="A85" s="31" t="s">
        <v>2075</v>
      </c>
      <c r="B85" s="31" t="str">
        <f t="shared" si="4"/>
        <v>cen-63</v>
      </c>
      <c r="C85" s="31"/>
      <c r="D85" s="22">
        <v>2</v>
      </c>
      <c r="E85" s="22" t="s">
        <v>3640</v>
      </c>
      <c r="F85" s="22" t="str">
        <f t="shared" si="3"/>
        <v>sellerTaxRepresentativeVatIdentifier</v>
      </c>
      <c r="G85" s="22" t="str">
        <f t="shared" si="5"/>
        <v>identifierItemType</v>
      </c>
      <c r="H85" s="22" t="s">
        <v>4011</v>
      </c>
      <c r="I85" s="22" t="s">
        <v>4770</v>
      </c>
      <c r="J85" s="22" t="s">
        <v>1918</v>
      </c>
      <c r="K85" s="22" t="s">
        <v>1917</v>
      </c>
      <c r="L85" s="23" t="s">
        <v>1341</v>
      </c>
    </row>
    <row r="86" spans="1:12" ht="16" customHeight="1">
      <c r="A86" s="31" t="s">
        <v>2077</v>
      </c>
      <c r="B86" s="31" t="str">
        <f t="shared" si="4"/>
        <v>cenG-12</v>
      </c>
      <c r="C86" s="31"/>
      <c r="D86" s="22">
        <v>2</v>
      </c>
      <c r="E86" s="22" t="s">
        <v>3640</v>
      </c>
      <c r="F86" s="22" t="str">
        <f t="shared" si="3"/>
        <v>sellerTaxRepresentativePostalAddress</v>
      </c>
      <c r="G86" s="22" t="str">
        <f t="shared" si="5"/>
        <v/>
      </c>
      <c r="H86" s="22" t="s">
        <v>4014</v>
      </c>
      <c r="I86" s="22" t="s">
        <v>4771</v>
      </c>
      <c r="J86" s="30"/>
      <c r="K86" s="22" t="s">
        <v>1917</v>
      </c>
      <c r="L86" s="23" t="s">
        <v>828</v>
      </c>
    </row>
    <row r="87" spans="1:12" ht="16" customHeight="1">
      <c r="A87" s="31" t="s">
        <v>2079</v>
      </c>
      <c r="B87" s="31" t="str">
        <f t="shared" si="4"/>
        <v>cen-64</v>
      </c>
      <c r="C87" s="31"/>
      <c r="D87" s="22">
        <v>3</v>
      </c>
      <c r="E87" s="22" t="s">
        <v>3640</v>
      </c>
      <c r="F87" s="22" t="str">
        <f t="shared" si="3"/>
        <v>taxRepresentativeAddressLine1</v>
      </c>
      <c r="G87" s="22" t="str">
        <f t="shared" si="5"/>
        <v>textItemType</v>
      </c>
      <c r="H87" s="22" t="s">
        <v>2080</v>
      </c>
      <c r="I87" s="22" t="s">
        <v>4772</v>
      </c>
      <c r="J87" s="22" t="s">
        <v>1938</v>
      </c>
      <c r="K87" s="22" t="s">
        <v>1929</v>
      </c>
      <c r="L87" s="23" t="s">
        <v>1359</v>
      </c>
    </row>
    <row r="88" spans="1:12" ht="16" customHeight="1">
      <c r="A88" s="31" t="s">
        <v>2081</v>
      </c>
      <c r="B88" s="31" t="str">
        <f t="shared" si="4"/>
        <v>cen-65</v>
      </c>
      <c r="C88" s="31"/>
      <c r="D88" s="22">
        <v>3</v>
      </c>
      <c r="E88" s="22" t="s">
        <v>3640</v>
      </c>
      <c r="F88" s="22" t="str">
        <f t="shared" si="3"/>
        <v>taxRepresentativeAddressLine2</v>
      </c>
      <c r="G88" s="22" t="str">
        <f t="shared" si="5"/>
        <v>textItemType</v>
      </c>
      <c r="H88" s="22" t="s">
        <v>4018</v>
      </c>
      <c r="I88" s="22" t="s">
        <v>3934</v>
      </c>
      <c r="J88" s="22" t="s">
        <v>1938</v>
      </c>
      <c r="K88" s="22" t="s">
        <v>1929</v>
      </c>
      <c r="L88" s="23" t="s">
        <v>1360</v>
      </c>
    </row>
    <row r="89" spans="1:12" ht="16" customHeight="1">
      <c r="A89" s="31" t="s">
        <v>2083</v>
      </c>
      <c r="B89" s="31" t="str">
        <f t="shared" si="4"/>
        <v>cen-164</v>
      </c>
      <c r="C89" s="31"/>
      <c r="D89" s="22">
        <v>3</v>
      </c>
      <c r="E89" s="22" t="s">
        <v>3640</v>
      </c>
      <c r="F89" s="22" t="str">
        <f t="shared" si="3"/>
        <v>taxRepresentativeAddressLine3</v>
      </c>
      <c r="G89" s="22" t="str">
        <f t="shared" si="5"/>
        <v>textItemType</v>
      </c>
      <c r="H89" s="22" t="s">
        <v>4019</v>
      </c>
      <c r="I89" s="22" t="s">
        <v>3934</v>
      </c>
      <c r="J89" s="22" t="s">
        <v>1938</v>
      </c>
      <c r="K89" s="22" t="s">
        <v>1929</v>
      </c>
      <c r="L89" s="23" t="s">
        <v>3659</v>
      </c>
    </row>
    <row r="90" spans="1:12" ht="16" customHeight="1">
      <c r="A90" s="31" t="s">
        <v>2085</v>
      </c>
      <c r="B90" s="31" t="str">
        <f t="shared" si="4"/>
        <v>cen-66</v>
      </c>
      <c r="C90" s="31"/>
      <c r="D90" s="22">
        <v>3</v>
      </c>
      <c r="E90" s="22" t="s">
        <v>3640</v>
      </c>
      <c r="F90" s="22" t="str">
        <f t="shared" si="3"/>
        <v>taxRepresentativeCity</v>
      </c>
      <c r="G90" s="22" t="str">
        <f t="shared" si="5"/>
        <v>textItemType</v>
      </c>
      <c r="H90" s="22" t="s">
        <v>4020</v>
      </c>
      <c r="I90" s="22" t="s">
        <v>4021</v>
      </c>
      <c r="J90" s="22" t="s">
        <v>1938</v>
      </c>
      <c r="K90" s="22" t="s">
        <v>1929</v>
      </c>
      <c r="L90" s="23" t="s">
        <v>1361</v>
      </c>
    </row>
    <row r="91" spans="1:12" ht="16" customHeight="1">
      <c r="A91" s="31" t="s">
        <v>2087</v>
      </c>
      <c r="B91" s="31" t="str">
        <f t="shared" si="4"/>
        <v>cen-67</v>
      </c>
      <c r="C91" s="31"/>
      <c r="D91" s="22">
        <v>3</v>
      </c>
      <c r="E91" s="22" t="s">
        <v>3640</v>
      </c>
      <c r="F91" s="22" t="str">
        <f t="shared" si="3"/>
        <v>taxRepresentativePostCode</v>
      </c>
      <c r="G91" s="22" t="str">
        <f t="shared" si="5"/>
        <v>textItemType</v>
      </c>
      <c r="H91" s="22" t="s">
        <v>4022</v>
      </c>
      <c r="I91" s="22" t="s">
        <v>4749</v>
      </c>
      <c r="J91" s="22" t="s">
        <v>1938</v>
      </c>
      <c r="K91" s="22" t="s">
        <v>1929</v>
      </c>
      <c r="L91" s="23" t="s">
        <v>1364</v>
      </c>
    </row>
    <row r="92" spans="1:12" ht="16" customHeight="1">
      <c r="A92" s="31" t="s">
        <v>2089</v>
      </c>
      <c r="B92" s="31" t="str">
        <f t="shared" si="4"/>
        <v>cen-68</v>
      </c>
      <c r="C92" s="31"/>
      <c r="D92" s="22">
        <v>3</v>
      </c>
      <c r="E92" s="22" t="s">
        <v>3640</v>
      </c>
      <c r="F92" s="22" t="str">
        <f t="shared" si="3"/>
        <v>taxRepresentativeCountrySubdivision</v>
      </c>
      <c r="G92" s="22" t="str">
        <f t="shared" si="5"/>
        <v>textItemType</v>
      </c>
      <c r="H92" s="22" t="s">
        <v>2090</v>
      </c>
      <c r="I92" s="22" t="s">
        <v>4773</v>
      </c>
      <c r="J92" s="22" t="s">
        <v>1938</v>
      </c>
      <c r="K92" s="22" t="s">
        <v>1929</v>
      </c>
      <c r="L92" s="23" t="s">
        <v>1362</v>
      </c>
    </row>
    <row r="93" spans="1:12" ht="16" customHeight="1">
      <c r="A93" s="31" t="s">
        <v>2091</v>
      </c>
      <c r="B93" s="31" t="str">
        <f t="shared" si="4"/>
        <v>cen-69</v>
      </c>
      <c r="C93" s="31"/>
      <c r="D93" s="22">
        <v>3</v>
      </c>
      <c r="E93" s="22" t="s">
        <v>3640</v>
      </c>
      <c r="F93" s="22" t="str">
        <f t="shared" si="3"/>
        <v>taxRepresentativeCountryCode</v>
      </c>
      <c r="G93" s="22" t="str">
        <f t="shared" si="5"/>
        <v>codeItemType</v>
      </c>
      <c r="H93" s="22" t="s">
        <v>4024</v>
      </c>
      <c r="I93" s="22" t="s">
        <v>4774</v>
      </c>
      <c r="J93" s="22" t="s">
        <v>1924</v>
      </c>
      <c r="K93" s="22" t="s">
        <v>1917</v>
      </c>
      <c r="L93" s="23" t="s">
        <v>1363</v>
      </c>
    </row>
    <row r="94" spans="1:12" ht="16" customHeight="1">
      <c r="A94" s="31" t="s">
        <v>2093</v>
      </c>
      <c r="B94" s="31" t="str">
        <f t="shared" si="4"/>
        <v>cenG-13</v>
      </c>
      <c r="C94" s="31"/>
      <c r="D94" s="22">
        <v>1</v>
      </c>
      <c r="E94" s="22" t="s">
        <v>3640</v>
      </c>
      <c r="F94" s="22" t="str">
        <f t="shared" si="3"/>
        <v>deliveryInformation</v>
      </c>
      <c r="G94" s="22" t="str">
        <f t="shared" si="5"/>
        <v/>
      </c>
      <c r="H94" s="22" t="s">
        <v>4026</v>
      </c>
      <c r="I94" s="22" t="s">
        <v>4027</v>
      </c>
      <c r="J94" s="30"/>
      <c r="K94" s="22" t="s">
        <v>1929</v>
      </c>
    </row>
    <row r="95" spans="1:12" ht="16" customHeight="1">
      <c r="A95" s="31" t="s">
        <v>2095</v>
      </c>
      <c r="B95" s="31" t="str">
        <f t="shared" si="4"/>
        <v>cen-70</v>
      </c>
      <c r="C95" s="31"/>
      <c r="D95" s="22">
        <v>2</v>
      </c>
      <c r="E95" s="22" t="s">
        <v>3640</v>
      </c>
      <c r="F95" s="22" t="str">
        <f t="shared" si="3"/>
        <v>deliverToPartyName</v>
      </c>
      <c r="G95" s="22" t="str">
        <f t="shared" si="5"/>
        <v>textItemType</v>
      </c>
      <c r="H95" s="22" t="s">
        <v>2096</v>
      </c>
      <c r="I95" s="22" t="s">
        <v>4775</v>
      </c>
      <c r="J95" s="22" t="s">
        <v>1938</v>
      </c>
      <c r="K95" s="22" t="s">
        <v>1929</v>
      </c>
      <c r="L95" s="23" t="s">
        <v>1346</v>
      </c>
    </row>
    <row r="96" spans="1:12" ht="16" customHeight="1">
      <c r="A96" s="31" t="s">
        <v>2097</v>
      </c>
      <c r="B96" s="31" t="str">
        <f t="shared" si="4"/>
        <v>cen-71</v>
      </c>
      <c r="C96" s="31"/>
      <c r="D96" s="22">
        <v>2</v>
      </c>
      <c r="E96" s="22" t="s">
        <v>3640</v>
      </c>
      <c r="F96" s="22" t="str">
        <f t="shared" si="3"/>
        <v>deliverToLocationIdentifier</v>
      </c>
      <c r="G96" s="22" t="str">
        <f t="shared" si="5"/>
        <v>identifierItemType</v>
      </c>
      <c r="H96" s="22" t="s">
        <v>4031</v>
      </c>
      <c r="I96" s="22" t="s">
        <v>4776</v>
      </c>
      <c r="J96" s="22" t="s">
        <v>1918</v>
      </c>
      <c r="K96" s="22" t="s">
        <v>3851</v>
      </c>
      <c r="L96" s="23" t="s">
        <v>1365</v>
      </c>
    </row>
    <row r="97" spans="1:12" ht="16" customHeight="1">
      <c r="A97" s="31" t="s">
        <v>4034</v>
      </c>
      <c r="B97" s="31" t="str">
        <f t="shared" si="4"/>
        <v>cen-71A</v>
      </c>
      <c r="C97" s="31"/>
      <c r="D97" s="22">
        <v>2</v>
      </c>
      <c r="E97" s="22" t="s">
        <v>3640</v>
      </c>
      <c r="F97" s="22" t="str">
        <f t="shared" si="3"/>
        <v>schemeIdentifier</v>
      </c>
      <c r="G97" s="22" t="str">
        <f t="shared" si="5"/>
        <v/>
      </c>
      <c r="H97" s="22" t="s">
        <v>3857</v>
      </c>
      <c r="I97" s="22" t="s">
        <v>4777</v>
      </c>
      <c r="J97" s="22"/>
      <c r="K97" s="22" t="s">
        <v>1929</v>
      </c>
    </row>
    <row r="98" spans="1:12" ht="16" customHeight="1">
      <c r="A98" s="31" t="s">
        <v>2100</v>
      </c>
      <c r="B98" s="31" t="str">
        <f t="shared" si="4"/>
        <v>cen-72</v>
      </c>
      <c r="C98" s="31"/>
      <c r="D98" s="22">
        <v>2</v>
      </c>
      <c r="E98" s="22" t="s">
        <v>3640</v>
      </c>
      <c r="F98" s="22" t="str">
        <f t="shared" si="3"/>
        <v>actualDeliveryDate</v>
      </c>
      <c r="G98" s="22" t="str">
        <f t="shared" si="5"/>
        <v>dateItemType</v>
      </c>
      <c r="H98" s="22" t="s">
        <v>4037</v>
      </c>
      <c r="I98" s="22" t="s">
        <v>4038</v>
      </c>
      <c r="J98" s="22" t="s">
        <v>1921</v>
      </c>
      <c r="K98" s="22" t="s">
        <v>1929</v>
      </c>
    </row>
    <row r="99" spans="1:12" ht="16" customHeight="1">
      <c r="A99" s="31" t="s">
        <v>2102</v>
      </c>
      <c r="B99" s="31" t="str">
        <f t="shared" si="4"/>
        <v>cenG-14</v>
      </c>
      <c r="C99" s="31"/>
      <c r="D99" s="22">
        <v>2</v>
      </c>
      <c r="E99" s="22" t="s">
        <v>3640</v>
      </c>
      <c r="F99" s="22" t="str">
        <f t="shared" si="3"/>
        <v>invoicingPeriod</v>
      </c>
      <c r="G99" s="22" t="str">
        <f t="shared" si="5"/>
        <v/>
      </c>
      <c r="H99" s="22" t="s">
        <v>4040</v>
      </c>
      <c r="I99" s="22" t="s">
        <v>4778</v>
      </c>
      <c r="J99" s="30"/>
      <c r="K99" s="22" t="s">
        <v>1929</v>
      </c>
      <c r="L99" s="23" t="s">
        <v>40</v>
      </c>
    </row>
    <row r="100" spans="1:12" ht="16" customHeight="1">
      <c r="A100" s="31" t="s">
        <v>2104</v>
      </c>
      <c r="B100" s="31" t="str">
        <f t="shared" si="4"/>
        <v>cen-73</v>
      </c>
      <c r="C100" s="31"/>
      <c r="D100" s="22">
        <v>3</v>
      </c>
      <c r="E100" s="22" t="s">
        <v>3640</v>
      </c>
      <c r="F100" s="22" t="str">
        <f t="shared" si="3"/>
        <v>invoicingPeriodStartDate</v>
      </c>
      <c r="G100" s="22" t="str">
        <f t="shared" si="5"/>
        <v>dateItemType</v>
      </c>
      <c r="H100" s="22" t="s">
        <v>2105</v>
      </c>
      <c r="I100" s="22" t="s">
        <v>4779</v>
      </c>
      <c r="J100" s="22" t="s">
        <v>1921</v>
      </c>
      <c r="K100" s="22" t="s">
        <v>1929</v>
      </c>
    </row>
    <row r="101" spans="1:12" ht="16" customHeight="1">
      <c r="A101" s="31" t="s">
        <v>2106</v>
      </c>
      <c r="B101" s="31" t="str">
        <f t="shared" si="4"/>
        <v>cen-74</v>
      </c>
      <c r="C101" s="31"/>
      <c r="D101" s="22">
        <v>3</v>
      </c>
      <c r="E101" s="22" t="s">
        <v>3640</v>
      </c>
      <c r="F101" s="22" t="str">
        <f t="shared" si="3"/>
        <v>invoicingPeriodEndDate</v>
      </c>
      <c r="G101" s="22" t="str">
        <f t="shared" si="5"/>
        <v>dateItemType</v>
      </c>
      <c r="H101" s="22" t="s">
        <v>2107</v>
      </c>
      <c r="I101" s="22" t="s">
        <v>4780</v>
      </c>
      <c r="J101" s="22" t="s">
        <v>1921</v>
      </c>
      <c r="K101" s="22" t="s">
        <v>1929</v>
      </c>
    </row>
    <row r="102" spans="1:12" ht="16" customHeight="1">
      <c r="A102" s="31" t="s">
        <v>2108</v>
      </c>
      <c r="B102" s="31" t="str">
        <f t="shared" si="4"/>
        <v>cenG-15</v>
      </c>
      <c r="C102" s="31"/>
      <c r="D102" s="22">
        <v>2</v>
      </c>
      <c r="E102" s="22" t="s">
        <v>3640</v>
      </c>
      <c r="F102" s="22" t="str">
        <f t="shared" si="3"/>
        <v>deliverToAddress</v>
      </c>
      <c r="G102" s="22" t="str">
        <f t="shared" si="5"/>
        <v/>
      </c>
      <c r="H102" s="22" t="s">
        <v>4048</v>
      </c>
      <c r="I102" s="22" t="s">
        <v>4781</v>
      </c>
      <c r="J102" s="30"/>
      <c r="K102" s="22" t="s">
        <v>1929</v>
      </c>
      <c r="L102" s="23" t="s">
        <v>828</v>
      </c>
    </row>
    <row r="103" spans="1:12" ht="16" customHeight="1">
      <c r="A103" s="31" t="s">
        <v>2110</v>
      </c>
      <c r="B103" s="31" t="str">
        <f t="shared" si="4"/>
        <v>cen-75</v>
      </c>
      <c r="C103" s="31"/>
      <c r="D103" s="22">
        <v>3</v>
      </c>
      <c r="E103" s="22" t="s">
        <v>3640</v>
      </c>
      <c r="F103" s="22" t="str">
        <f t="shared" si="3"/>
        <v>deliverToAddressLine1</v>
      </c>
      <c r="G103" s="22" t="str">
        <f t="shared" si="5"/>
        <v>textItemType</v>
      </c>
      <c r="H103" s="22" t="s">
        <v>2111</v>
      </c>
      <c r="I103" s="22" t="s">
        <v>4782</v>
      </c>
      <c r="J103" s="22" t="s">
        <v>1938</v>
      </c>
      <c r="K103" s="22" t="s">
        <v>1929</v>
      </c>
      <c r="L103" s="23" t="s">
        <v>1359</v>
      </c>
    </row>
    <row r="104" spans="1:12" ht="16" customHeight="1">
      <c r="A104" s="31" t="s">
        <v>2112</v>
      </c>
      <c r="B104" s="31" t="str">
        <f t="shared" si="4"/>
        <v>cen-76</v>
      </c>
      <c r="C104" s="31"/>
      <c r="D104" s="22">
        <v>3</v>
      </c>
      <c r="E104" s="22" t="s">
        <v>3640</v>
      </c>
      <c r="F104" s="22" t="str">
        <f t="shared" si="3"/>
        <v>deliverToAddressLine2</v>
      </c>
      <c r="G104" s="22" t="str">
        <f t="shared" si="5"/>
        <v>textItemType</v>
      </c>
      <c r="H104" s="22" t="s">
        <v>4052</v>
      </c>
      <c r="I104" s="22" t="s">
        <v>3934</v>
      </c>
      <c r="J104" s="22" t="s">
        <v>1938</v>
      </c>
      <c r="K104" s="22" t="s">
        <v>1929</v>
      </c>
      <c r="L104" s="23" t="s">
        <v>1360</v>
      </c>
    </row>
    <row r="105" spans="1:12" ht="16" customHeight="1">
      <c r="A105" s="31" t="s">
        <v>2114</v>
      </c>
      <c r="B105" s="31" t="str">
        <f t="shared" si="4"/>
        <v>cen-165</v>
      </c>
      <c r="C105" s="31"/>
      <c r="D105" s="22">
        <v>3</v>
      </c>
      <c r="E105" s="22" t="s">
        <v>3640</v>
      </c>
      <c r="F105" s="22" t="str">
        <f t="shared" si="3"/>
        <v>deliverToAddressLine3</v>
      </c>
      <c r="G105" s="22" t="str">
        <f t="shared" si="5"/>
        <v>textItemType</v>
      </c>
      <c r="H105" s="22" t="s">
        <v>4053</v>
      </c>
      <c r="I105" s="22" t="s">
        <v>3934</v>
      </c>
      <c r="J105" s="22" t="s">
        <v>1938</v>
      </c>
      <c r="K105" s="22" t="s">
        <v>1929</v>
      </c>
      <c r="L105" s="23" t="s">
        <v>3659</v>
      </c>
    </row>
    <row r="106" spans="1:12" ht="16" customHeight="1">
      <c r="A106" s="31" t="s">
        <v>2116</v>
      </c>
      <c r="B106" s="31" t="str">
        <f t="shared" si="4"/>
        <v>cen-77</v>
      </c>
      <c r="C106" s="31"/>
      <c r="D106" s="22">
        <v>3</v>
      </c>
      <c r="E106" s="22" t="s">
        <v>3640</v>
      </c>
      <c r="F106" s="22" t="str">
        <f t="shared" si="3"/>
        <v>deliverToCity</v>
      </c>
      <c r="G106" s="22" t="str">
        <f t="shared" si="5"/>
        <v>textItemType</v>
      </c>
      <c r="H106" s="22" t="s">
        <v>4054</v>
      </c>
      <c r="I106" s="22" t="s">
        <v>4055</v>
      </c>
      <c r="J106" s="22" t="s">
        <v>1938</v>
      </c>
      <c r="K106" s="22" t="s">
        <v>1929</v>
      </c>
      <c r="L106" s="23" t="s">
        <v>1361</v>
      </c>
    </row>
    <row r="107" spans="1:12" ht="16" customHeight="1">
      <c r="A107" s="31" t="s">
        <v>2118</v>
      </c>
      <c r="B107" s="31" t="str">
        <f t="shared" si="4"/>
        <v>cen-78</v>
      </c>
      <c r="C107" s="31"/>
      <c r="D107" s="22">
        <v>3</v>
      </c>
      <c r="E107" s="22" t="s">
        <v>3640</v>
      </c>
      <c r="F107" s="22" t="str">
        <f t="shared" si="3"/>
        <v>deliverToPostCode</v>
      </c>
      <c r="G107" s="22" t="str">
        <f t="shared" si="5"/>
        <v>textItemType</v>
      </c>
      <c r="H107" s="22" t="s">
        <v>4056</v>
      </c>
      <c r="I107" s="22" t="s">
        <v>4749</v>
      </c>
      <c r="J107" s="22" t="s">
        <v>1938</v>
      </c>
      <c r="K107" s="22" t="s">
        <v>1929</v>
      </c>
      <c r="L107" s="23" t="s">
        <v>1364</v>
      </c>
    </row>
    <row r="108" spans="1:12" ht="16" customHeight="1">
      <c r="A108" s="31" t="s">
        <v>2120</v>
      </c>
      <c r="B108" s="31" t="str">
        <f t="shared" si="4"/>
        <v>cen-79</v>
      </c>
      <c r="C108" s="31"/>
      <c r="D108" s="22">
        <v>3</v>
      </c>
      <c r="E108" s="22" t="s">
        <v>3640</v>
      </c>
      <c r="F108" s="22" t="str">
        <f t="shared" si="3"/>
        <v>deliverToCountrySubdivision</v>
      </c>
      <c r="G108" s="22" t="str">
        <f t="shared" si="5"/>
        <v>textItemType</v>
      </c>
      <c r="H108" s="22" t="s">
        <v>2121</v>
      </c>
      <c r="I108" s="22" t="s">
        <v>4750</v>
      </c>
      <c r="J108" s="22" t="s">
        <v>1938</v>
      </c>
      <c r="K108" s="22" t="s">
        <v>1929</v>
      </c>
      <c r="L108" s="23" t="s">
        <v>1362</v>
      </c>
    </row>
    <row r="109" spans="1:12" ht="16" customHeight="1">
      <c r="A109" s="31" t="s">
        <v>2122</v>
      </c>
      <c r="B109" s="31" t="str">
        <f t="shared" si="4"/>
        <v>cen-80</v>
      </c>
      <c r="C109" s="31"/>
      <c r="D109" s="22">
        <v>3</v>
      </c>
      <c r="E109" s="22" t="s">
        <v>3640</v>
      </c>
      <c r="F109" s="22" t="str">
        <f t="shared" si="3"/>
        <v>deliverToCountryCode</v>
      </c>
      <c r="G109" s="22" t="str">
        <f t="shared" si="5"/>
        <v>codeItemType</v>
      </c>
      <c r="H109" s="22" t="s">
        <v>4057</v>
      </c>
      <c r="I109" s="22" t="s">
        <v>4762</v>
      </c>
      <c r="J109" s="22" t="s">
        <v>1924</v>
      </c>
      <c r="K109" s="22" t="s">
        <v>1917</v>
      </c>
      <c r="L109" s="23" t="s">
        <v>1363</v>
      </c>
    </row>
    <row r="110" spans="1:12" ht="16" customHeight="1">
      <c r="A110" s="31" t="s">
        <v>2124</v>
      </c>
      <c r="B110" s="31" t="str">
        <f t="shared" si="4"/>
        <v>cenG-16</v>
      </c>
      <c r="C110" s="31"/>
      <c r="D110" s="22">
        <v>1</v>
      </c>
      <c r="E110" s="22" t="s">
        <v>3640</v>
      </c>
      <c r="F110" s="22" t="str">
        <f t="shared" si="3"/>
        <v>paymentInstructions</v>
      </c>
      <c r="G110" s="22" t="str">
        <f t="shared" si="5"/>
        <v/>
      </c>
      <c r="H110" s="22" t="s">
        <v>2125</v>
      </c>
      <c r="I110" s="22" t="s">
        <v>4058</v>
      </c>
      <c r="J110" s="30"/>
      <c r="K110" s="22" t="s">
        <v>1929</v>
      </c>
      <c r="L110" s="23" t="s">
        <v>40</v>
      </c>
    </row>
    <row r="111" spans="1:12" ht="16" customHeight="1">
      <c r="A111" s="31" t="s">
        <v>2126</v>
      </c>
      <c r="B111" s="31" t="str">
        <f t="shared" si="4"/>
        <v>cen-81</v>
      </c>
      <c r="C111" s="31"/>
      <c r="D111" s="22">
        <v>2</v>
      </c>
      <c r="E111" s="22" t="s">
        <v>3640</v>
      </c>
      <c r="F111" s="22" t="str">
        <f t="shared" si="3"/>
        <v>paymentMeansTypeCode</v>
      </c>
      <c r="G111" s="22" t="str">
        <f t="shared" si="5"/>
        <v>codeItemType</v>
      </c>
      <c r="H111" s="22" t="s">
        <v>4060</v>
      </c>
      <c r="I111" s="22" t="s">
        <v>4783</v>
      </c>
      <c r="J111" s="22" t="s">
        <v>1924</v>
      </c>
      <c r="K111" s="22" t="s">
        <v>1917</v>
      </c>
    </row>
    <row r="112" spans="1:12" ht="16" customHeight="1">
      <c r="A112" s="31" t="s">
        <v>2128</v>
      </c>
      <c r="B112" s="31" t="str">
        <f t="shared" si="4"/>
        <v>cen-82</v>
      </c>
      <c r="C112" s="31"/>
      <c r="D112" s="22">
        <v>2</v>
      </c>
      <c r="E112" s="22" t="s">
        <v>3640</v>
      </c>
      <c r="F112" s="22" t="str">
        <f t="shared" si="3"/>
        <v>paymentMeansText</v>
      </c>
      <c r="G112" s="22" t="str">
        <f t="shared" si="5"/>
        <v>textItemType</v>
      </c>
      <c r="H112" s="22" t="s">
        <v>4063</v>
      </c>
      <c r="I112" s="22" t="s">
        <v>4784</v>
      </c>
      <c r="J112" s="22" t="s">
        <v>1938</v>
      </c>
      <c r="K112" s="22" t="s">
        <v>1929</v>
      </c>
      <c r="L112" s="23" t="s">
        <v>40</v>
      </c>
    </row>
    <row r="113" spans="1:12" ht="16" customHeight="1">
      <c r="A113" s="31" t="s">
        <v>2130</v>
      </c>
      <c r="B113" s="31" t="str">
        <f t="shared" si="4"/>
        <v>cen-83</v>
      </c>
      <c r="C113" s="31"/>
      <c r="D113" s="22">
        <v>2</v>
      </c>
      <c r="E113" s="22" t="s">
        <v>3640</v>
      </c>
      <c r="F113" s="22" t="str">
        <f t="shared" si="3"/>
        <v>remittanceInformation</v>
      </c>
      <c r="G113" s="22" t="str">
        <f t="shared" si="5"/>
        <v>textItemType</v>
      </c>
      <c r="H113" s="22" t="s">
        <v>4066</v>
      </c>
      <c r="I113" s="22" t="s">
        <v>4785</v>
      </c>
      <c r="J113" s="22" t="s">
        <v>1938</v>
      </c>
      <c r="K113" s="22" t="s">
        <v>1929</v>
      </c>
      <c r="L113" s="23" t="s">
        <v>40</v>
      </c>
    </row>
    <row r="114" spans="1:12" ht="16" customHeight="1">
      <c r="A114" s="31" t="s">
        <v>2132</v>
      </c>
      <c r="B114" s="31" t="str">
        <f t="shared" si="4"/>
        <v>cenG-17</v>
      </c>
      <c r="C114" s="31"/>
      <c r="D114" s="22">
        <v>2</v>
      </c>
      <c r="E114" s="22" t="s">
        <v>3640</v>
      </c>
      <c r="F114" s="22" t="str">
        <f t="shared" si="3"/>
        <v>creditTransfer</v>
      </c>
      <c r="G114" s="22" t="str">
        <f t="shared" si="5"/>
        <v/>
      </c>
      <c r="H114" s="22" t="s">
        <v>2133</v>
      </c>
      <c r="I114" s="22" t="s">
        <v>4070</v>
      </c>
      <c r="J114" s="30"/>
      <c r="K114" s="22" t="s">
        <v>1958</v>
      </c>
      <c r="L114" s="23" t="s">
        <v>40</v>
      </c>
    </row>
    <row r="115" spans="1:12" ht="16" customHeight="1">
      <c r="A115" s="31" t="s">
        <v>2134</v>
      </c>
      <c r="B115" s="31" t="str">
        <f t="shared" si="4"/>
        <v>cen-84</v>
      </c>
      <c r="C115" s="31"/>
      <c r="D115" s="22">
        <v>3</v>
      </c>
      <c r="E115" s="22" t="s">
        <v>3640</v>
      </c>
      <c r="F115" s="22" t="str">
        <f t="shared" si="3"/>
        <v>paymentAccountIdentifier</v>
      </c>
      <c r="G115" s="22" t="str">
        <f t="shared" si="5"/>
        <v>identifierItemType</v>
      </c>
      <c r="H115" s="22" t="s">
        <v>4071</v>
      </c>
      <c r="I115" s="22" t="s">
        <v>4786</v>
      </c>
      <c r="J115" s="22" t="s">
        <v>1918</v>
      </c>
      <c r="K115" s="22" t="s">
        <v>1917</v>
      </c>
      <c r="L115" s="23" t="s">
        <v>40</v>
      </c>
    </row>
    <row r="116" spans="1:12" ht="16" customHeight="1">
      <c r="A116" s="31" t="s">
        <v>2136</v>
      </c>
      <c r="B116" s="31" t="str">
        <f t="shared" si="4"/>
        <v>cen-85</v>
      </c>
      <c r="C116" s="31"/>
      <c r="D116" s="22">
        <v>3</v>
      </c>
      <c r="E116" s="22" t="s">
        <v>3640</v>
      </c>
      <c r="F116" s="22" t="str">
        <f t="shared" si="3"/>
        <v>paymentAccountName</v>
      </c>
      <c r="G116" s="22" t="str">
        <f t="shared" si="5"/>
        <v>textItemType</v>
      </c>
      <c r="H116" s="22" t="s">
        <v>2137</v>
      </c>
      <c r="I116" s="22" t="s">
        <v>4075</v>
      </c>
      <c r="J116" s="22" t="s">
        <v>1938</v>
      </c>
      <c r="K116" s="22" t="s">
        <v>1929</v>
      </c>
      <c r="L116" s="23" t="s">
        <v>40</v>
      </c>
    </row>
    <row r="117" spans="1:12" ht="16" customHeight="1">
      <c r="A117" s="31" t="s">
        <v>2138</v>
      </c>
      <c r="B117" s="31" t="str">
        <f t="shared" si="4"/>
        <v>cen-86</v>
      </c>
      <c r="C117" s="31"/>
      <c r="D117" s="22">
        <v>3</v>
      </c>
      <c r="E117" s="22" t="s">
        <v>3640</v>
      </c>
      <c r="F117" s="22" t="str">
        <f t="shared" si="3"/>
        <v>paymentServiceProviderIdentifier</v>
      </c>
      <c r="G117" s="22" t="str">
        <f t="shared" si="5"/>
        <v>identifierItemType</v>
      </c>
      <c r="H117" s="22" t="s">
        <v>4076</v>
      </c>
      <c r="I117" s="22" t="s">
        <v>4787</v>
      </c>
      <c r="J117" s="22" t="s">
        <v>1918</v>
      </c>
      <c r="K117" s="22" t="s">
        <v>1929</v>
      </c>
      <c r="L117" s="23" t="s">
        <v>40</v>
      </c>
    </row>
    <row r="118" spans="1:12" ht="16" customHeight="1">
      <c r="A118" s="31" t="s">
        <v>2140</v>
      </c>
      <c r="B118" s="31" t="str">
        <f t="shared" si="4"/>
        <v>cenG-18</v>
      </c>
      <c r="C118" s="31"/>
      <c r="D118" s="22">
        <v>2</v>
      </c>
      <c r="E118" s="22" t="s">
        <v>3640</v>
      </c>
      <c r="F118" s="22" t="str">
        <f t="shared" si="3"/>
        <v>paymentCardInformation</v>
      </c>
      <c r="G118" s="22" t="str">
        <f t="shared" si="5"/>
        <v/>
      </c>
      <c r="H118" s="22" t="s">
        <v>4079</v>
      </c>
      <c r="I118" s="22" t="s">
        <v>4788</v>
      </c>
      <c r="J118" s="30"/>
      <c r="K118" s="22" t="s">
        <v>1929</v>
      </c>
      <c r="L118" s="23" t="s">
        <v>40</v>
      </c>
    </row>
    <row r="119" spans="1:12" ht="16" customHeight="1">
      <c r="A119" s="31" t="s">
        <v>2142</v>
      </c>
      <c r="B119" s="31" t="str">
        <f t="shared" si="4"/>
        <v>cen-87</v>
      </c>
      <c r="C119" s="31"/>
      <c r="D119" s="22">
        <v>3</v>
      </c>
      <c r="E119" s="22" t="s">
        <v>3640</v>
      </c>
      <c r="F119" s="22" t="str">
        <f t="shared" si="3"/>
        <v>paymentCardPrimaryAccountNumber</v>
      </c>
      <c r="G119" s="22" t="str">
        <f t="shared" si="5"/>
        <v>textItemType</v>
      </c>
      <c r="H119" s="22" t="s">
        <v>4083</v>
      </c>
      <c r="I119" s="22" t="s">
        <v>4789</v>
      </c>
      <c r="J119" s="22" t="s">
        <v>1938</v>
      </c>
      <c r="K119" s="22" t="s">
        <v>1917</v>
      </c>
      <c r="L119" s="23" t="s">
        <v>40</v>
      </c>
    </row>
    <row r="120" spans="1:12" ht="16" customHeight="1">
      <c r="A120" s="31" t="s">
        <v>2144</v>
      </c>
      <c r="B120" s="31" t="str">
        <f t="shared" si="4"/>
        <v>cen-88</v>
      </c>
      <c r="C120" s="31"/>
      <c r="D120" s="22">
        <v>3</v>
      </c>
      <c r="E120" s="22" t="s">
        <v>3640</v>
      </c>
      <c r="F120" s="22" t="str">
        <f t="shared" si="3"/>
        <v>paymentCardHolderName</v>
      </c>
      <c r="G120" s="22" t="str">
        <f t="shared" si="5"/>
        <v>textItemType</v>
      </c>
      <c r="H120" s="22" t="s">
        <v>2145</v>
      </c>
      <c r="I120" s="22" t="s">
        <v>4086</v>
      </c>
      <c r="J120" s="22" t="s">
        <v>1938</v>
      </c>
      <c r="K120" s="22" t="s">
        <v>1929</v>
      </c>
      <c r="L120" s="23" t="s">
        <v>40</v>
      </c>
    </row>
    <row r="121" spans="1:12" ht="16" customHeight="1">
      <c r="A121" s="31" t="s">
        <v>2146</v>
      </c>
      <c r="B121" s="31" t="str">
        <f t="shared" si="4"/>
        <v>cenG-19</v>
      </c>
      <c r="C121" s="31"/>
      <c r="D121" s="22">
        <v>2</v>
      </c>
      <c r="E121" s="22" t="s">
        <v>3640</v>
      </c>
      <c r="F121" s="22" t="str">
        <f t="shared" si="3"/>
        <v>directDebit</v>
      </c>
      <c r="G121" s="22" t="str">
        <f t="shared" si="5"/>
        <v/>
      </c>
      <c r="H121" s="22" t="s">
        <v>4087</v>
      </c>
      <c r="I121" s="22" t="s">
        <v>4790</v>
      </c>
      <c r="J121" s="30"/>
      <c r="K121" s="22" t="s">
        <v>1929</v>
      </c>
      <c r="L121" s="23" t="s">
        <v>40</v>
      </c>
    </row>
    <row r="122" spans="1:12" ht="16" customHeight="1">
      <c r="A122" s="31" t="s">
        <v>2148</v>
      </c>
      <c r="B122" s="31" t="str">
        <f t="shared" si="4"/>
        <v>cen-89</v>
      </c>
      <c r="C122" s="31"/>
      <c r="D122" s="22">
        <v>3</v>
      </c>
      <c r="E122" s="22" t="s">
        <v>3640</v>
      </c>
      <c r="F122" s="22" t="str">
        <f t="shared" si="3"/>
        <v>mandateReferenceIdentifier</v>
      </c>
      <c r="G122" s="22" t="str">
        <f t="shared" si="5"/>
        <v>identifierItemType</v>
      </c>
      <c r="H122" s="22" t="s">
        <v>2149</v>
      </c>
      <c r="I122" s="22" t="s">
        <v>4791</v>
      </c>
      <c r="J122" s="22" t="s">
        <v>1918</v>
      </c>
      <c r="K122" s="22" t="s">
        <v>1929</v>
      </c>
      <c r="L122" s="23" t="s">
        <v>40</v>
      </c>
    </row>
    <row r="123" spans="1:12" ht="16" customHeight="1">
      <c r="A123" s="31" t="s">
        <v>2150</v>
      </c>
      <c r="B123" s="31" t="str">
        <f t="shared" si="4"/>
        <v>cen-90</v>
      </c>
      <c r="C123" s="31"/>
      <c r="D123" s="22">
        <v>3</v>
      </c>
      <c r="E123" s="22" t="s">
        <v>3640</v>
      </c>
      <c r="F123" s="22" t="str">
        <f t="shared" si="3"/>
        <v>bankAssignedCreditorIdentifier</v>
      </c>
      <c r="G123" s="22" t="str">
        <f t="shared" si="5"/>
        <v>identifierItemType</v>
      </c>
      <c r="H123" s="22" t="s">
        <v>4093</v>
      </c>
      <c r="I123" s="22" t="s">
        <v>4792</v>
      </c>
      <c r="J123" s="22" t="s">
        <v>1918</v>
      </c>
      <c r="K123" s="22" t="s">
        <v>1929</v>
      </c>
      <c r="L123" s="23" t="s">
        <v>40</v>
      </c>
    </row>
    <row r="124" spans="1:12" ht="16" customHeight="1">
      <c r="A124" s="31" t="s">
        <v>2152</v>
      </c>
      <c r="B124" s="31" t="str">
        <f t="shared" si="4"/>
        <v>cen-91</v>
      </c>
      <c r="C124" s="31"/>
      <c r="D124" s="22">
        <v>3</v>
      </c>
      <c r="E124" s="22" t="s">
        <v>3640</v>
      </c>
      <c r="F124" s="22" t="str">
        <f t="shared" si="3"/>
        <v>debitedAccountIdentifier</v>
      </c>
      <c r="G124" s="22" t="str">
        <f t="shared" si="5"/>
        <v>identifierItemType</v>
      </c>
      <c r="H124" s="22" t="s">
        <v>4095</v>
      </c>
      <c r="I124" s="22" t="s">
        <v>4096</v>
      </c>
      <c r="J124" s="22" t="s">
        <v>1918</v>
      </c>
      <c r="K124" s="22" t="s">
        <v>1929</v>
      </c>
      <c r="L124" s="23" t="s">
        <v>40</v>
      </c>
    </row>
    <row r="125" spans="1:12" ht="16" customHeight="1">
      <c r="A125" s="31" t="s">
        <v>2154</v>
      </c>
      <c r="B125" s="31" t="str">
        <f t="shared" si="4"/>
        <v>cenG-20</v>
      </c>
      <c r="C125" s="31"/>
      <c r="D125" s="22">
        <v>1</v>
      </c>
      <c r="E125" s="22" t="s">
        <v>3640</v>
      </c>
      <c r="F125" s="22" t="str">
        <f t="shared" si="3"/>
        <v>documentLevelAllowances</v>
      </c>
      <c r="G125" s="22" t="str">
        <f t="shared" si="5"/>
        <v/>
      </c>
      <c r="H125" s="22" t="s">
        <v>3630</v>
      </c>
      <c r="I125" s="22" t="s">
        <v>4793</v>
      </c>
      <c r="J125" s="30"/>
      <c r="K125" s="22" t="s">
        <v>1958</v>
      </c>
      <c r="L125" s="23" t="s">
        <v>40</v>
      </c>
    </row>
    <row r="126" spans="1:12" ht="16" customHeight="1">
      <c r="A126" s="31" t="s">
        <v>2156</v>
      </c>
      <c r="B126" s="31" t="str">
        <f t="shared" si="4"/>
        <v>cen-92</v>
      </c>
      <c r="C126" s="31"/>
      <c r="D126" s="22">
        <v>2</v>
      </c>
      <c r="E126" s="22" t="s">
        <v>3640</v>
      </c>
      <c r="F126" s="22" t="str">
        <f t="shared" si="3"/>
        <v>documentLevelAllowanceAmount</v>
      </c>
      <c r="G126" s="22" t="str">
        <f t="shared" si="5"/>
        <v>amountItemType</v>
      </c>
      <c r="H126" s="22" t="s">
        <v>2157</v>
      </c>
      <c r="I126" s="22" t="s">
        <v>4100</v>
      </c>
      <c r="J126" s="22" t="s">
        <v>1699</v>
      </c>
      <c r="K126" s="22" t="s">
        <v>1917</v>
      </c>
      <c r="L126" s="23" t="s">
        <v>1304</v>
      </c>
    </row>
    <row r="127" spans="1:12" ht="16" customHeight="1">
      <c r="A127" s="31" t="s">
        <v>4102</v>
      </c>
      <c r="B127" s="31" t="str">
        <f t="shared" si="4"/>
        <v>cen-93</v>
      </c>
      <c r="C127" s="31"/>
      <c r="D127" s="22">
        <v>2</v>
      </c>
      <c r="E127" s="22" t="s">
        <v>3640</v>
      </c>
      <c r="F127" s="22" t="str">
        <f t="shared" si="3"/>
        <v>documentLevelAllowanceBaseAmount</v>
      </c>
      <c r="G127" s="22" t="str">
        <f t="shared" si="5"/>
        <v>amountItemType</v>
      </c>
      <c r="H127" s="22" t="s">
        <v>4103</v>
      </c>
      <c r="I127" s="22" t="s">
        <v>4104</v>
      </c>
      <c r="J127" s="22" t="s">
        <v>1699</v>
      </c>
      <c r="K127" s="22" t="s">
        <v>1929</v>
      </c>
      <c r="L127" s="23" t="s">
        <v>40</v>
      </c>
    </row>
    <row r="128" spans="1:12" ht="16" customHeight="1">
      <c r="A128" s="31" t="s">
        <v>2159</v>
      </c>
      <c r="B128" s="31" t="str">
        <f t="shared" si="4"/>
        <v>cen-94</v>
      </c>
      <c r="C128" s="31"/>
      <c r="D128" s="22">
        <v>2</v>
      </c>
      <c r="E128" s="22" t="s">
        <v>3640</v>
      </c>
      <c r="F128" s="22" t="str">
        <f t="shared" si="3"/>
        <v>documentLevelAllowancePercentage</v>
      </c>
      <c r="G128" s="22" t="str">
        <f t="shared" si="5"/>
        <v>percentageItemType</v>
      </c>
      <c r="H128" s="22" t="s">
        <v>4106</v>
      </c>
      <c r="I128" s="22" t="s">
        <v>4107</v>
      </c>
      <c r="J128" s="22" t="s">
        <v>2160</v>
      </c>
      <c r="K128" s="22" t="s">
        <v>1929</v>
      </c>
      <c r="L128" s="23" t="s">
        <v>40</v>
      </c>
    </row>
    <row r="129" spans="1:12" ht="16" customHeight="1">
      <c r="A129" s="31" t="s">
        <v>2162</v>
      </c>
      <c r="B129" s="31" t="str">
        <f t="shared" si="4"/>
        <v>cen-95</v>
      </c>
      <c r="C129" s="31"/>
      <c r="D129" s="22">
        <v>2</v>
      </c>
      <c r="E129" s="22" t="s">
        <v>3640</v>
      </c>
      <c r="F129" s="22" t="str">
        <f t="shared" si="3"/>
        <v>documentLevelAllowanceVatCategoryCode</v>
      </c>
      <c r="G129" s="22" t="str">
        <f t="shared" si="5"/>
        <v>codeItemType</v>
      </c>
      <c r="H129" s="22" t="s">
        <v>4108</v>
      </c>
      <c r="I129" s="22" t="s">
        <v>4794</v>
      </c>
      <c r="J129" s="22" t="s">
        <v>1924</v>
      </c>
      <c r="K129" s="22" t="s">
        <v>1917</v>
      </c>
      <c r="L129" s="23" t="s">
        <v>1475</v>
      </c>
    </row>
    <row r="130" spans="1:12" ht="16" customHeight="1">
      <c r="A130" s="31" t="s">
        <v>2164</v>
      </c>
      <c r="B130" s="31" t="str">
        <f t="shared" si="4"/>
        <v>cen-96</v>
      </c>
      <c r="C130" s="31"/>
      <c r="D130" s="22">
        <v>2</v>
      </c>
      <c r="E130" s="22" t="s">
        <v>3640</v>
      </c>
      <c r="F130" s="22" t="str">
        <f t="shared" ref="F130:F193" si="6">LOWER(LEFT(H130,1))&amp;MID(SUBSTITUTE(PROPER(H130)," ",""),2,LEN(H130))</f>
        <v>documentLevelAllowanceVatRate</v>
      </c>
      <c r="G130" s="22" t="str">
        <f t="shared" si="5"/>
        <v>percentageItemType</v>
      </c>
      <c r="H130" s="22" t="s">
        <v>4112</v>
      </c>
      <c r="I130" s="22" t="s">
        <v>4795</v>
      </c>
      <c r="J130" s="22" t="s">
        <v>2160</v>
      </c>
      <c r="K130" s="22" t="s">
        <v>1929</v>
      </c>
      <c r="L130" s="23" t="s">
        <v>1474</v>
      </c>
    </row>
    <row r="131" spans="1:12" ht="16" customHeight="1">
      <c r="A131" s="31" t="s">
        <v>2166</v>
      </c>
      <c r="B131" s="31" t="str">
        <f t="shared" ref="B131:B194" si="7">IF("BT"=MID(A131,1,2),"cen-"&amp;MID(A131,4,LEN(A131)-3),"cenG-"&amp;MID(A131,4,LEN(A131)-3))</f>
        <v>cen-97</v>
      </c>
      <c r="C131" s="31"/>
      <c r="D131" s="22">
        <v>2</v>
      </c>
      <c r="E131" s="22" t="s">
        <v>3640</v>
      </c>
      <c r="F131" s="22" t="str">
        <f t="shared" si="6"/>
        <v>documentLevelAllowanceReason</v>
      </c>
      <c r="G131" s="22" t="str">
        <f t="shared" ref="G131:G194" si="8">IF(ISTEXT(J131),LOWER(LEFT(J131,1))&amp;MID(SUBSTITUTE(PROPER(J131)," ",""),2,LEN(J131))&amp;"ItemType","")</f>
        <v>textItemType</v>
      </c>
      <c r="H131" s="22" t="s">
        <v>2167</v>
      </c>
      <c r="I131" s="22" t="s">
        <v>4114</v>
      </c>
      <c r="J131" s="22" t="s">
        <v>1938</v>
      </c>
      <c r="K131" s="22" t="s">
        <v>1929</v>
      </c>
      <c r="L131" s="23" t="s">
        <v>40</v>
      </c>
    </row>
    <row r="132" spans="1:12" ht="16" customHeight="1">
      <c r="A132" s="31" t="s">
        <v>2168</v>
      </c>
      <c r="B132" s="31" t="str">
        <f t="shared" si="7"/>
        <v>cen-98</v>
      </c>
      <c r="C132" s="31"/>
      <c r="D132" s="22">
        <v>2</v>
      </c>
      <c r="E132" s="22" t="s">
        <v>3640</v>
      </c>
      <c r="F132" s="22" t="str">
        <f t="shared" si="6"/>
        <v>documentLevelAllowanceReasonCode</v>
      </c>
      <c r="G132" s="22" t="str">
        <f t="shared" si="8"/>
        <v>codeItemType</v>
      </c>
      <c r="H132" s="22" t="s">
        <v>4115</v>
      </c>
      <c r="I132" s="22" t="s">
        <v>4796</v>
      </c>
      <c r="J132" s="22" t="s">
        <v>1924</v>
      </c>
      <c r="K132" s="22" t="s">
        <v>1929</v>
      </c>
      <c r="L132" s="23" t="s">
        <v>40</v>
      </c>
    </row>
    <row r="133" spans="1:12" ht="16" customHeight="1">
      <c r="A133" s="31" t="s">
        <v>2170</v>
      </c>
      <c r="B133" s="31" t="str">
        <f t="shared" si="7"/>
        <v>cenG-21</v>
      </c>
      <c r="C133" s="31"/>
      <c r="D133" s="22">
        <v>1</v>
      </c>
      <c r="E133" s="22" t="s">
        <v>3640</v>
      </c>
      <c r="F133" s="22" t="str">
        <f t="shared" si="6"/>
        <v>documentLevelCharges</v>
      </c>
      <c r="G133" s="22" t="str">
        <f t="shared" si="8"/>
        <v/>
      </c>
      <c r="H133" s="22" t="s">
        <v>4118</v>
      </c>
      <c r="I133" s="22" t="s">
        <v>4119</v>
      </c>
      <c r="J133" s="30"/>
      <c r="K133" s="22" t="s">
        <v>1958</v>
      </c>
      <c r="L133" s="23" t="s">
        <v>40</v>
      </c>
    </row>
    <row r="134" spans="1:12" ht="16" customHeight="1">
      <c r="A134" s="31" t="s">
        <v>2172</v>
      </c>
      <c r="B134" s="31" t="str">
        <f t="shared" si="7"/>
        <v>cen-99</v>
      </c>
      <c r="C134" s="31"/>
      <c r="D134" s="22">
        <v>2</v>
      </c>
      <c r="E134" s="22" t="s">
        <v>3640</v>
      </c>
      <c r="F134" s="22" t="str">
        <f t="shared" si="6"/>
        <v>documentLevelChargeAmount</v>
      </c>
      <c r="G134" s="22" t="str">
        <f t="shared" si="8"/>
        <v>amountItemType</v>
      </c>
      <c r="H134" s="22" t="s">
        <v>4120</v>
      </c>
      <c r="I134" s="22" t="s">
        <v>4273</v>
      </c>
      <c r="J134" s="22" t="s">
        <v>1699</v>
      </c>
      <c r="K134" s="22" t="s">
        <v>1917</v>
      </c>
      <c r="L134" s="23" t="s">
        <v>1304</v>
      </c>
    </row>
    <row r="135" spans="1:12" ht="16" customHeight="1">
      <c r="A135" s="31" t="s">
        <v>2174</v>
      </c>
      <c r="B135" s="31" t="str">
        <f t="shared" si="7"/>
        <v>cen-100</v>
      </c>
      <c r="C135" s="31"/>
      <c r="D135" s="22">
        <v>2</v>
      </c>
      <c r="E135" s="22" t="s">
        <v>3640</v>
      </c>
      <c r="F135" s="22" t="str">
        <f t="shared" si="6"/>
        <v>documentLevelChargeBaseAmount</v>
      </c>
      <c r="G135" s="22" t="str">
        <f t="shared" si="8"/>
        <v>amountItemType</v>
      </c>
      <c r="H135" s="22" t="s">
        <v>4123</v>
      </c>
      <c r="I135" s="22" t="s">
        <v>4124</v>
      </c>
      <c r="J135" s="22" t="s">
        <v>1699</v>
      </c>
      <c r="K135" s="22" t="s">
        <v>1929</v>
      </c>
      <c r="L135" s="23" t="s">
        <v>40</v>
      </c>
    </row>
    <row r="136" spans="1:12" ht="16" customHeight="1">
      <c r="A136" s="31" t="s">
        <v>2176</v>
      </c>
      <c r="B136" s="31" t="str">
        <f t="shared" si="7"/>
        <v>cen-101</v>
      </c>
      <c r="C136" s="31"/>
      <c r="D136" s="22">
        <v>2</v>
      </c>
      <c r="E136" s="22" t="s">
        <v>3640</v>
      </c>
      <c r="F136" s="22" t="str">
        <f t="shared" si="6"/>
        <v>documentLevelChargePercentage</v>
      </c>
      <c r="G136" s="22" t="str">
        <f t="shared" si="8"/>
        <v>percentageItemType</v>
      </c>
      <c r="H136" s="22" t="s">
        <v>4125</v>
      </c>
      <c r="I136" s="22" t="s">
        <v>4126</v>
      </c>
      <c r="J136" s="22" t="s">
        <v>2160</v>
      </c>
      <c r="K136" s="22" t="s">
        <v>1929</v>
      </c>
      <c r="L136" s="23" t="s">
        <v>40</v>
      </c>
    </row>
    <row r="137" spans="1:12" ht="16" customHeight="1">
      <c r="A137" s="31" t="s">
        <v>2178</v>
      </c>
      <c r="B137" s="31" t="str">
        <f t="shared" si="7"/>
        <v>cen-102</v>
      </c>
      <c r="C137" s="31"/>
      <c r="D137" s="22">
        <v>2</v>
      </c>
      <c r="E137" s="22" t="s">
        <v>3640</v>
      </c>
      <c r="F137" s="22" t="str">
        <f t="shared" si="6"/>
        <v>documentLevelChargeVatCategoryCode</v>
      </c>
      <c r="G137" s="22" t="str">
        <f t="shared" si="8"/>
        <v>codeItemType</v>
      </c>
      <c r="H137" s="22" t="s">
        <v>4127</v>
      </c>
      <c r="I137" s="22" t="s">
        <v>4797</v>
      </c>
      <c r="J137" s="22" t="s">
        <v>1924</v>
      </c>
      <c r="K137" s="22" t="s">
        <v>1917</v>
      </c>
      <c r="L137" s="23" t="s">
        <v>1475</v>
      </c>
    </row>
    <row r="138" spans="1:12" ht="16" customHeight="1">
      <c r="A138" s="31" t="s">
        <v>2180</v>
      </c>
      <c r="B138" s="31" t="str">
        <f t="shared" si="7"/>
        <v>cen-103</v>
      </c>
      <c r="C138" s="31"/>
      <c r="D138" s="22">
        <v>2</v>
      </c>
      <c r="E138" s="22" t="s">
        <v>3640</v>
      </c>
      <c r="F138" s="22" t="str">
        <f t="shared" si="6"/>
        <v>documentLevelChargeVatRate</v>
      </c>
      <c r="G138" s="22" t="str">
        <f t="shared" si="8"/>
        <v>percentageItemType</v>
      </c>
      <c r="H138" s="22" t="s">
        <v>4131</v>
      </c>
      <c r="I138" s="22" t="s">
        <v>4132</v>
      </c>
      <c r="J138" s="22" t="s">
        <v>2160</v>
      </c>
      <c r="K138" s="22" t="s">
        <v>1929</v>
      </c>
      <c r="L138" s="23" t="s">
        <v>1474</v>
      </c>
    </row>
    <row r="139" spans="1:12" ht="16" customHeight="1">
      <c r="A139" s="31" t="s">
        <v>2182</v>
      </c>
      <c r="B139" s="31" t="str">
        <f t="shared" si="7"/>
        <v>cen-104</v>
      </c>
      <c r="C139" s="31"/>
      <c r="D139" s="22">
        <v>2</v>
      </c>
      <c r="E139" s="22" t="s">
        <v>3640</v>
      </c>
      <c r="F139" s="22" t="str">
        <f t="shared" si="6"/>
        <v>documentLevelChargeReason</v>
      </c>
      <c r="G139" s="22" t="str">
        <f t="shared" si="8"/>
        <v>textItemType</v>
      </c>
      <c r="H139" s="22" t="s">
        <v>2183</v>
      </c>
      <c r="I139" s="22" t="s">
        <v>4133</v>
      </c>
      <c r="J139" s="22" t="s">
        <v>1938</v>
      </c>
      <c r="K139" s="22" t="s">
        <v>1929</v>
      </c>
      <c r="L139" s="23" t="s">
        <v>40</v>
      </c>
    </row>
    <row r="140" spans="1:12" ht="16" customHeight="1">
      <c r="A140" s="31" t="s">
        <v>2184</v>
      </c>
      <c r="B140" s="31" t="str">
        <f t="shared" si="7"/>
        <v>cen-105</v>
      </c>
      <c r="C140" s="31"/>
      <c r="D140" s="22">
        <v>2</v>
      </c>
      <c r="E140" s="22" t="s">
        <v>3640</v>
      </c>
      <c r="F140" s="22" t="str">
        <f t="shared" si="6"/>
        <v>documentLevelChargeReasonCode</v>
      </c>
      <c r="G140" s="22" t="str">
        <f t="shared" si="8"/>
        <v>codeItemType</v>
      </c>
      <c r="H140" s="22" t="s">
        <v>4135</v>
      </c>
      <c r="I140" s="22" t="s">
        <v>4798</v>
      </c>
      <c r="J140" s="22" t="s">
        <v>1924</v>
      </c>
      <c r="K140" s="22" t="s">
        <v>1929</v>
      </c>
      <c r="L140" s="23" t="s">
        <v>40</v>
      </c>
    </row>
    <row r="141" spans="1:12" ht="16" customHeight="1">
      <c r="A141" s="31" t="s">
        <v>2186</v>
      </c>
      <c r="B141" s="31" t="str">
        <f t="shared" si="7"/>
        <v>cenG-22</v>
      </c>
      <c r="C141" s="31"/>
      <c r="D141" s="22">
        <v>1</v>
      </c>
      <c r="E141" s="22" t="s">
        <v>3640</v>
      </c>
      <c r="F141" s="22" t="str">
        <f t="shared" si="6"/>
        <v>documentTotals</v>
      </c>
      <c r="G141" s="22" t="str">
        <f t="shared" si="8"/>
        <v/>
      </c>
      <c r="H141" s="22" t="s">
        <v>2187</v>
      </c>
      <c r="I141" s="22" t="s">
        <v>4138</v>
      </c>
      <c r="J141" s="30"/>
      <c r="K141" s="22" t="s">
        <v>1917</v>
      </c>
      <c r="L141" s="23" t="s">
        <v>40</v>
      </c>
    </row>
    <row r="142" spans="1:12" ht="16" customHeight="1">
      <c r="A142" s="31" t="s">
        <v>2188</v>
      </c>
      <c r="B142" s="31" t="str">
        <f t="shared" si="7"/>
        <v>cen-106</v>
      </c>
      <c r="C142" s="31"/>
      <c r="D142" s="22">
        <v>2</v>
      </c>
      <c r="E142" s="22" t="s">
        <v>3640</v>
      </c>
      <c r="F142" s="22" t="str">
        <f t="shared" si="6"/>
        <v>sumOfInvoiceLineNetAmount</v>
      </c>
      <c r="G142" s="22" t="str">
        <f t="shared" si="8"/>
        <v>amountItemType</v>
      </c>
      <c r="H142" s="22" t="s">
        <v>2189</v>
      </c>
      <c r="I142" s="22" t="s">
        <v>4140</v>
      </c>
      <c r="J142" s="22" t="s">
        <v>1699</v>
      </c>
      <c r="K142" s="22" t="s">
        <v>1917</v>
      </c>
      <c r="L142" s="23" t="s">
        <v>1304</v>
      </c>
    </row>
    <row r="143" spans="1:12" ht="16" customHeight="1">
      <c r="A143" s="31" t="s">
        <v>2190</v>
      </c>
      <c r="B143" s="31" t="str">
        <f t="shared" si="7"/>
        <v>cen-107</v>
      </c>
      <c r="C143" s="31"/>
      <c r="D143" s="22">
        <v>2</v>
      </c>
      <c r="E143" s="22" t="s">
        <v>3640</v>
      </c>
      <c r="F143" s="22" t="str">
        <f t="shared" si="6"/>
        <v>sumOfAllowancesOnDocumentLevel</v>
      </c>
      <c r="G143" s="22" t="str">
        <f t="shared" si="8"/>
        <v>amountItemType</v>
      </c>
      <c r="H143" s="22" t="s">
        <v>2191</v>
      </c>
      <c r="I143" s="22" t="s">
        <v>4799</v>
      </c>
      <c r="J143" s="22" t="s">
        <v>1699</v>
      </c>
      <c r="K143" s="22" t="s">
        <v>1929</v>
      </c>
      <c r="L143" s="23" t="s">
        <v>40</v>
      </c>
    </row>
    <row r="144" spans="1:12" ht="16" customHeight="1">
      <c r="A144" s="31" t="s">
        <v>2192</v>
      </c>
      <c r="B144" s="31" t="str">
        <f t="shared" si="7"/>
        <v>cen-108</v>
      </c>
      <c r="C144" s="31"/>
      <c r="D144" s="22">
        <v>2</v>
      </c>
      <c r="E144" s="22" t="s">
        <v>3640</v>
      </c>
      <c r="F144" s="22" t="str">
        <f t="shared" si="6"/>
        <v>sumOfChargesOnDocumentLevel</v>
      </c>
      <c r="G144" s="22" t="str">
        <f t="shared" si="8"/>
        <v>amountItemType</v>
      </c>
      <c r="H144" s="22" t="s">
        <v>4144</v>
      </c>
      <c r="I144" s="22" t="s">
        <v>4800</v>
      </c>
      <c r="J144" s="22" t="s">
        <v>1699</v>
      </c>
      <c r="K144" s="22" t="s">
        <v>1929</v>
      </c>
      <c r="L144" s="23" t="s">
        <v>40</v>
      </c>
    </row>
    <row r="145" spans="1:12" ht="16" customHeight="1">
      <c r="A145" s="31" t="s">
        <v>2194</v>
      </c>
      <c r="B145" s="31" t="str">
        <f t="shared" si="7"/>
        <v>cen-109</v>
      </c>
      <c r="C145" s="31"/>
      <c r="D145" s="22">
        <v>2</v>
      </c>
      <c r="E145" s="22" t="s">
        <v>3640</v>
      </c>
      <c r="F145" s="22" t="str">
        <f t="shared" si="6"/>
        <v>invoiceTotalAmountWithoutVat</v>
      </c>
      <c r="G145" s="22" t="str">
        <f t="shared" si="8"/>
        <v>amountItemType</v>
      </c>
      <c r="H145" s="22" t="s">
        <v>4147</v>
      </c>
      <c r="I145" s="22" t="s">
        <v>4801</v>
      </c>
      <c r="J145" s="22" t="s">
        <v>1699</v>
      </c>
      <c r="K145" s="22" t="s">
        <v>1917</v>
      </c>
      <c r="L145" s="23" t="s">
        <v>40</v>
      </c>
    </row>
    <row r="146" spans="1:12" ht="16" customHeight="1">
      <c r="A146" s="31" t="s">
        <v>2196</v>
      </c>
      <c r="B146" s="31" t="str">
        <f t="shared" si="7"/>
        <v>cen-110</v>
      </c>
      <c r="C146" s="31"/>
      <c r="D146" s="22">
        <v>2</v>
      </c>
      <c r="E146" s="22" t="s">
        <v>3640</v>
      </c>
      <c r="F146" s="22" t="str">
        <f t="shared" si="6"/>
        <v>invoiceTotalVatAmount</v>
      </c>
      <c r="G146" s="22" t="str">
        <f t="shared" si="8"/>
        <v>amountItemType</v>
      </c>
      <c r="H146" s="22" t="s">
        <v>2197</v>
      </c>
      <c r="I146" s="22" t="s">
        <v>4802</v>
      </c>
      <c r="J146" s="22" t="s">
        <v>1699</v>
      </c>
      <c r="K146" s="22" t="s">
        <v>1929</v>
      </c>
      <c r="L146" s="23" t="s">
        <v>1471</v>
      </c>
    </row>
    <row r="147" spans="1:12" ht="16" customHeight="1">
      <c r="A147" s="31" t="s">
        <v>4153</v>
      </c>
      <c r="B147" s="31" t="str">
        <f t="shared" si="7"/>
        <v>cen-111</v>
      </c>
      <c r="C147" s="31"/>
      <c r="D147" s="22">
        <v>2</v>
      </c>
      <c r="E147" s="22" t="s">
        <v>3640</v>
      </c>
      <c r="F147" s="22" t="str">
        <f t="shared" si="6"/>
        <v>invoiceTotalVatAmountInAccountingCurrency</v>
      </c>
      <c r="G147" s="22" t="str">
        <f t="shared" si="8"/>
        <v>amountItemType</v>
      </c>
      <c r="H147" s="22" t="s">
        <v>4154</v>
      </c>
      <c r="I147" s="22" t="s">
        <v>4803</v>
      </c>
      <c r="J147" s="22" t="s">
        <v>1699</v>
      </c>
      <c r="K147" s="22" t="s">
        <v>1929</v>
      </c>
      <c r="L147" s="23" t="s">
        <v>40</v>
      </c>
    </row>
    <row r="148" spans="1:12" ht="16" customHeight="1">
      <c r="A148" s="31" t="s">
        <v>2199</v>
      </c>
      <c r="B148" s="31" t="str">
        <f t="shared" si="7"/>
        <v>cen-112</v>
      </c>
      <c r="C148" s="31"/>
      <c r="D148" s="22">
        <v>2</v>
      </c>
      <c r="E148" s="22" t="s">
        <v>3640</v>
      </c>
      <c r="F148" s="22" t="str">
        <f t="shared" si="6"/>
        <v>invoiceTotalAmountWithVat</v>
      </c>
      <c r="G148" s="22" t="str">
        <f t="shared" si="8"/>
        <v>amountItemType</v>
      </c>
      <c r="H148" s="22" t="s">
        <v>4157</v>
      </c>
      <c r="I148" s="22" t="s">
        <v>4804</v>
      </c>
      <c r="J148" s="22" t="s">
        <v>1699</v>
      </c>
      <c r="K148" s="22" t="s">
        <v>1917</v>
      </c>
      <c r="L148" s="23" t="s">
        <v>40</v>
      </c>
    </row>
    <row r="149" spans="1:12" ht="16" customHeight="1">
      <c r="A149" s="31" t="s">
        <v>2201</v>
      </c>
      <c r="B149" s="31" t="str">
        <f t="shared" si="7"/>
        <v>cen-113</v>
      </c>
      <c r="C149" s="31"/>
      <c r="D149" s="22">
        <v>2</v>
      </c>
      <c r="E149" s="22" t="s">
        <v>3640</v>
      </c>
      <c r="F149" s="22" t="str">
        <f t="shared" si="6"/>
        <v>paidAmount</v>
      </c>
      <c r="G149" s="22" t="str">
        <f t="shared" si="8"/>
        <v>amountItemType</v>
      </c>
      <c r="H149" s="22" t="s">
        <v>4161</v>
      </c>
      <c r="I149" s="22" t="s">
        <v>4805</v>
      </c>
      <c r="J149" s="22" t="s">
        <v>1699</v>
      </c>
      <c r="K149" s="22" t="s">
        <v>1929</v>
      </c>
      <c r="L149" s="23" t="s">
        <v>40</v>
      </c>
    </row>
    <row r="150" spans="1:12" ht="16" customHeight="1">
      <c r="A150" s="31" t="s">
        <v>2203</v>
      </c>
      <c r="B150" s="31" t="str">
        <f t="shared" si="7"/>
        <v>cen-114</v>
      </c>
      <c r="C150" s="31"/>
      <c r="D150" s="22">
        <v>2</v>
      </c>
      <c r="E150" s="22" t="s">
        <v>3640</v>
      </c>
      <c r="F150" s="22" t="str">
        <f t="shared" si="6"/>
        <v>roundingAmount</v>
      </c>
      <c r="G150" s="22" t="str">
        <f t="shared" si="8"/>
        <v>amountItemType</v>
      </c>
      <c r="H150" s="22" t="s">
        <v>4165</v>
      </c>
      <c r="I150" s="22" t="s">
        <v>4166</v>
      </c>
      <c r="J150" s="22" t="s">
        <v>1699</v>
      </c>
      <c r="K150" s="22" t="s">
        <v>1929</v>
      </c>
      <c r="L150" s="23" t="s">
        <v>40</v>
      </c>
    </row>
    <row r="151" spans="1:12" ht="16" customHeight="1">
      <c r="A151" s="31" t="s">
        <v>2205</v>
      </c>
      <c r="B151" s="31" t="str">
        <f t="shared" si="7"/>
        <v>cen-115</v>
      </c>
      <c r="C151" s="31"/>
      <c r="D151" s="22">
        <v>2</v>
      </c>
      <c r="E151" s="22" t="s">
        <v>3640</v>
      </c>
      <c r="F151" s="22" t="str">
        <f t="shared" si="6"/>
        <v>amountDueForPayment</v>
      </c>
      <c r="G151" s="22" t="str">
        <f t="shared" si="8"/>
        <v>amountItemType</v>
      </c>
      <c r="H151" s="22" t="s">
        <v>4167</v>
      </c>
      <c r="I151" s="22" t="s">
        <v>4806</v>
      </c>
      <c r="J151" s="22" t="s">
        <v>1699</v>
      </c>
      <c r="K151" s="22" t="s">
        <v>1917</v>
      </c>
      <c r="L151" s="23" t="s">
        <v>40</v>
      </c>
    </row>
    <row r="152" spans="1:12" ht="16" customHeight="1">
      <c r="A152" s="31" t="s">
        <v>2207</v>
      </c>
      <c r="B152" s="31" t="str">
        <f t="shared" si="7"/>
        <v>cenG-23</v>
      </c>
      <c r="C152" s="31"/>
      <c r="D152" s="22">
        <v>1</v>
      </c>
      <c r="E152" s="22" t="s">
        <v>3640</v>
      </c>
      <c r="F152" s="22" t="str">
        <f t="shared" si="6"/>
        <v>vatBreakdown</v>
      </c>
      <c r="G152" s="22" t="str">
        <f t="shared" si="8"/>
        <v/>
      </c>
      <c r="H152" s="22" t="s">
        <v>4171</v>
      </c>
      <c r="I152" s="22" t="s">
        <v>4807</v>
      </c>
      <c r="J152" s="30"/>
      <c r="K152" s="22" t="s">
        <v>2208</v>
      </c>
      <c r="L152" s="23" t="s">
        <v>40</v>
      </c>
    </row>
    <row r="153" spans="1:12" ht="16" customHeight="1">
      <c r="A153" s="31" t="s">
        <v>2210</v>
      </c>
      <c r="B153" s="31" t="str">
        <f t="shared" si="7"/>
        <v>cen-116</v>
      </c>
      <c r="C153" s="31"/>
      <c r="D153" s="22">
        <v>2</v>
      </c>
      <c r="E153" s="22" t="s">
        <v>3640</v>
      </c>
      <c r="F153" s="22" t="str">
        <f t="shared" si="6"/>
        <v>vatCategoryTaxableAmount</v>
      </c>
      <c r="G153" s="22" t="str">
        <f t="shared" si="8"/>
        <v>amountItemType</v>
      </c>
      <c r="H153" s="22" t="s">
        <v>4174</v>
      </c>
      <c r="I153" s="22" t="s">
        <v>4808</v>
      </c>
      <c r="J153" s="22" t="s">
        <v>1699</v>
      </c>
      <c r="K153" s="22" t="s">
        <v>1917</v>
      </c>
      <c r="L153" s="23" t="s">
        <v>1304</v>
      </c>
    </row>
    <row r="154" spans="1:12" ht="16" customHeight="1">
      <c r="A154" s="31" t="s">
        <v>2212</v>
      </c>
      <c r="B154" s="31" t="str">
        <f t="shared" si="7"/>
        <v>cen-117</v>
      </c>
      <c r="C154" s="31"/>
      <c r="D154" s="22">
        <v>2</v>
      </c>
      <c r="E154" s="22" t="s">
        <v>3640</v>
      </c>
      <c r="F154" s="22" t="str">
        <f t="shared" si="6"/>
        <v>vatCategoryTaxAmount</v>
      </c>
      <c r="G154" s="22" t="str">
        <f t="shared" si="8"/>
        <v>amountItemType</v>
      </c>
      <c r="H154" s="22" t="s">
        <v>4178</v>
      </c>
      <c r="I154" s="22" t="s">
        <v>4809</v>
      </c>
      <c r="J154" s="22" t="s">
        <v>1699</v>
      </c>
      <c r="K154" s="22" t="s">
        <v>1917</v>
      </c>
      <c r="L154" s="23" t="s">
        <v>1471</v>
      </c>
    </row>
    <row r="155" spans="1:12" ht="16" customHeight="1">
      <c r="A155" s="31" t="s">
        <v>4182</v>
      </c>
      <c r="B155" s="31" t="str">
        <f t="shared" si="7"/>
        <v>cen-118</v>
      </c>
      <c r="C155" s="31"/>
      <c r="D155" s="22">
        <v>2</v>
      </c>
      <c r="E155" s="22" t="s">
        <v>3640</v>
      </c>
      <c r="F155" s="22" t="str">
        <f t="shared" si="6"/>
        <v>vatCategoryCode</v>
      </c>
      <c r="G155" s="22" t="str">
        <f t="shared" si="8"/>
        <v>codeItemType</v>
      </c>
      <c r="H155" s="22" t="s">
        <v>4183</v>
      </c>
      <c r="I155" s="22" t="s">
        <v>4810</v>
      </c>
      <c r="J155" s="22" t="s">
        <v>1924</v>
      </c>
      <c r="K155" s="22" t="s">
        <v>1917</v>
      </c>
      <c r="L155" s="23" t="s">
        <v>1475</v>
      </c>
    </row>
    <row r="156" spans="1:12" ht="16" customHeight="1">
      <c r="A156" s="31" t="s">
        <v>4187</v>
      </c>
      <c r="B156" s="31" t="str">
        <f t="shared" si="7"/>
        <v>cen-119</v>
      </c>
      <c r="C156" s="31"/>
      <c r="D156" s="22">
        <v>2</v>
      </c>
      <c r="E156" s="22" t="s">
        <v>3640</v>
      </c>
      <c r="F156" s="22" t="str">
        <f t="shared" si="6"/>
        <v>vatCategoryRate</v>
      </c>
      <c r="G156" s="22" t="str">
        <f t="shared" si="8"/>
        <v>percentageItemType</v>
      </c>
      <c r="H156" s="22" t="s">
        <v>4188</v>
      </c>
      <c r="I156" s="22" t="s">
        <v>4811</v>
      </c>
      <c r="J156" s="22" t="s">
        <v>2160</v>
      </c>
      <c r="K156" s="22" t="s">
        <v>1929</v>
      </c>
      <c r="L156" s="23" t="s">
        <v>1474</v>
      </c>
    </row>
    <row r="157" spans="1:12" ht="16" customHeight="1">
      <c r="A157" s="31" t="s">
        <v>2218</v>
      </c>
      <c r="B157" s="31" t="str">
        <f t="shared" si="7"/>
        <v>cen-120</v>
      </c>
      <c r="C157" s="31"/>
      <c r="D157" s="22">
        <v>2</v>
      </c>
      <c r="E157" s="22" t="s">
        <v>3640</v>
      </c>
      <c r="F157" s="22" t="str">
        <f t="shared" si="6"/>
        <v>vatExemptionReasonText</v>
      </c>
      <c r="G157" s="22" t="str">
        <f t="shared" si="8"/>
        <v>textItemType</v>
      </c>
      <c r="H157" s="22" t="s">
        <v>4192</v>
      </c>
      <c r="I157" s="22" t="s">
        <v>4812</v>
      </c>
      <c r="J157" s="22" t="s">
        <v>1938</v>
      </c>
      <c r="K157" s="22" t="s">
        <v>1929</v>
      </c>
      <c r="L157" s="23" t="s">
        <v>40</v>
      </c>
    </row>
    <row r="158" spans="1:12" ht="16" customHeight="1">
      <c r="A158" s="31" t="s">
        <v>2220</v>
      </c>
      <c r="B158" s="31" t="str">
        <f t="shared" si="7"/>
        <v>cen-121</v>
      </c>
      <c r="C158" s="31"/>
      <c r="D158" s="22">
        <v>2</v>
      </c>
      <c r="E158" s="22" t="s">
        <v>3640</v>
      </c>
      <c r="F158" s="22" t="str">
        <f t="shared" si="6"/>
        <v>vatExemptionReasonCode</v>
      </c>
      <c r="G158" s="22" t="str">
        <f t="shared" si="8"/>
        <v>codeItemType</v>
      </c>
      <c r="H158" s="22" t="s">
        <v>4196</v>
      </c>
      <c r="I158" s="22" t="s">
        <v>4813</v>
      </c>
      <c r="J158" s="22" t="s">
        <v>1924</v>
      </c>
      <c r="K158" s="22" t="s">
        <v>1929</v>
      </c>
      <c r="L158" s="23" t="s">
        <v>40</v>
      </c>
    </row>
    <row r="159" spans="1:12" ht="16" customHeight="1">
      <c r="A159" s="31" t="s">
        <v>2222</v>
      </c>
      <c r="B159" s="31" t="str">
        <f t="shared" si="7"/>
        <v>cenG-24</v>
      </c>
      <c r="C159" s="31"/>
      <c r="D159" s="22">
        <v>1</v>
      </c>
      <c r="E159" s="22" t="s">
        <v>3640</v>
      </c>
      <c r="F159" s="22" t="str">
        <f t="shared" si="6"/>
        <v>additionalSupportingDocuments</v>
      </c>
      <c r="G159" s="22" t="str">
        <f t="shared" si="8"/>
        <v/>
      </c>
      <c r="H159" s="22" t="s">
        <v>4200</v>
      </c>
      <c r="I159" s="22" t="s">
        <v>4814</v>
      </c>
      <c r="J159" s="30"/>
      <c r="K159" s="22" t="s">
        <v>1958</v>
      </c>
      <c r="L159" s="23" t="s">
        <v>40</v>
      </c>
    </row>
    <row r="160" spans="1:12" ht="16" customHeight="1">
      <c r="A160" s="31" t="s">
        <v>2224</v>
      </c>
      <c r="B160" s="31" t="str">
        <f t="shared" si="7"/>
        <v>cen-122</v>
      </c>
      <c r="C160" s="31"/>
      <c r="D160" s="22">
        <v>2</v>
      </c>
      <c r="E160" s="22" t="s">
        <v>3640</v>
      </c>
      <c r="F160" s="22" t="str">
        <f t="shared" si="6"/>
        <v>supportingDocumentReference</v>
      </c>
      <c r="G160" s="22" t="str">
        <f t="shared" si="8"/>
        <v>documentReferenceItemType</v>
      </c>
      <c r="H160" s="22" t="s">
        <v>4204</v>
      </c>
      <c r="I160" s="22" t="s">
        <v>4815</v>
      </c>
      <c r="J160" s="22" t="s">
        <v>3830</v>
      </c>
      <c r="K160" s="22" t="s">
        <v>1917</v>
      </c>
      <c r="L160" s="23" t="s">
        <v>40</v>
      </c>
    </row>
    <row r="161" spans="1:12" ht="16" customHeight="1">
      <c r="A161" s="31" t="s">
        <v>2226</v>
      </c>
      <c r="B161" s="31" t="str">
        <f t="shared" si="7"/>
        <v>cen-123</v>
      </c>
      <c r="C161" s="31"/>
      <c r="D161" s="22">
        <v>2</v>
      </c>
      <c r="E161" s="22" t="s">
        <v>3640</v>
      </c>
      <c r="F161" s="22" t="str">
        <f t="shared" si="6"/>
        <v>supportingDocumentDescription</v>
      </c>
      <c r="G161" s="22" t="str">
        <f t="shared" si="8"/>
        <v>textItemType</v>
      </c>
      <c r="H161" s="22" t="s">
        <v>2227</v>
      </c>
      <c r="I161" s="22" t="s">
        <v>4816</v>
      </c>
      <c r="J161" s="22" t="s">
        <v>1938</v>
      </c>
      <c r="K161" s="22" t="s">
        <v>1929</v>
      </c>
      <c r="L161" s="23" t="s">
        <v>40</v>
      </c>
    </row>
    <row r="162" spans="1:12" ht="16" customHeight="1">
      <c r="A162" s="31" t="s">
        <v>2228</v>
      </c>
      <c r="B162" s="31" t="str">
        <f t="shared" si="7"/>
        <v>cen-124</v>
      </c>
      <c r="C162" s="31"/>
      <c r="D162" s="22">
        <v>2</v>
      </c>
      <c r="E162" s="22" t="s">
        <v>3640</v>
      </c>
      <c r="F162" s="22" t="str">
        <f t="shared" si="6"/>
        <v>externalDocumentLocation</v>
      </c>
      <c r="G162" s="22" t="str">
        <f t="shared" si="8"/>
        <v>textItemType</v>
      </c>
      <c r="H162" s="22" t="s">
        <v>4208</v>
      </c>
      <c r="I162" s="22" t="s">
        <v>4817</v>
      </c>
      <c r="J162" s="22" t="s">
        <v>1938</v>
      </c>
      <c r="K162" s="22" t="s">
        <v>1929</v>
      </c>
      <c r="L162" s="23" t="s">
        <v>40</v>
      </c>
    </row>
    <row r="163" spans="1:12" ht="16" customHeight="1">
      <c r="A163" s="31" t="s">
        <v>2230</v>
      </c>
      <c r="B163" s="31" t="str">
        <f t="shared" si="7"/>
        <v>cen-125</v>
      </c>
      <c r="C163" s="31"/>
      <c r="D163" s="22">
        <v>2</v>
      </c>
      <c r="E163" s="22" t="s">
        <v>3640</v>
      </c>
      <c r="F163" s="22" t="str">
        <f t="shared" si="6"/>
        <v>attachedDocument</v>
      </c>
      <c r="G163" s="22" t="str">
        <f t="shared" si="8"/>
        <v>binaryobjectItemType</v>
      </c>
      <c r="H163" s="22" t="s">
        <v>4211</v>
      </c>
      <c r="I163" s="22" t="s">
        <v>4818</v>
      </c>
      <c r="J163" s="22" t="s">
        <v>2231</v>
      </c>
      <c r="K163" s="22" t="s">
        <v>1929</v>
      </c>
      <c r="L163" s="23" t="s">
        <v>40</v>
      </c>
    </row>
    <row r="164" spans="1:12" ht="16" customHeight="1">
      <c r="A164" s="31" t="s">
        <v>4215</v>
      </c>
      <c r="B164" s="31" t="str">
        <f t="shared" si="7"/>
        <v>cen-125A</v>
      </c>
      <c r="C164" s="31"/>
      <c r="D164" s="22">
        <v>2</v>
      </c>
      <c r="E164" s="22" t="s">
        <v>3640</v>
      </c>
      <c r="F164" s="22" t="str">
        <f t="shared" si="6"/>
        <v>attachedDocumentMimeCode</v>
      </c>
      <c r="G164" s="22" t="str">
        <f t="shared" si="8"/>
        <v/>
      </c>
      <c r="H164" s="22" t="s">
        <v>4216</v>
      </c>
      <c r="I164" s="22" t="s">
        <v>4819</v>
      </c>
      <c r="J164" s="22"/>
      <c r="K164" s="22" t="s">
        <v>1917</v>
      </c>
      <c r="L164" s="23" t="s">
        <v>40</v>
      </c>
    </row>
    <row r="165" spans="1:12" ht="16" customHeight="1">
      <c r="A165" s="31" t="s">
        <v>4219</v>
      </c>
      <c r="B165" s="31" t="str">
        <f t="shared" si="7"/>
        <v>cen-125B</v>
      </c>
      <c r="C165" s="31"/>
      <c r="D165" s="22">
        <v>2</v>
      </c>
      <c r="E165" s="22" t="s">
        <v>3640</v>
      </c>
      <c r="F165" s="22" t="str">
        <f t="shared" si="6"/>
        <v>attachedDocumentFilename</v>
      </c>
      <c r="G165" s="22" t="str">
        <f t="shared" si="8"/>
        <v/>
      </c>
      <c r="H165" s="22" t="s">
        <v>4220</v>
      </c>
      <c r="I165" s="22" t="s">
        <v>4820</v>
      </c>
      <c r="J165" s="22"/>
      <c r="K165" s="22" t="s">
        <v>1917</v>
      </c>
      <c r="L165" s="23" t="s">
        <v>40</v>
      </c>
    </row>
    <row r="166" spans="1:12" ht="16" customHeight="1">
      <c r="A166" s="31" t="s">
        <v>2237</v>
      </c>
      <c r="B166" s="31" t="str">
        <f t="shared" si="7"/>
        <v>cenG-25</v>
      </c>
      <c r="C166" s="31"/>
      <c r="D166" s="22">
        <v>1</v>
      </c>
      <c r="E166" s="22" t="s">
        <v>3640</v>
      </c>
      <c r="F166" s="22" t="str">
        <f t="shared" si="6"/>
        <v>invoiceLine</v>
      </c>
      <c r="G166" s="22" t="str">
        <f t="shared" si="8"/>
        <v/>
      </c>
      <c r="H166" s="22" t="s">
        <v>4222</v>
      </c>
      <c r="I166" s="22" t="s">
        <v>4821</v>
      </c>
      <c r="J166" s="30"/>
      <c r="K166" s="22" t="s">
        <v>2208</v>
      </c>
    </row>
    <row r="167" spans="1:12" ht="16" customHeight="1">
      <c r="A167" s="31" t="s">
        <v>2239</v>
      </c>
      <c r="B167" s="31" t="str">
        <f t="shared" si="7"/>
        <v>cen-126</v>
      </c>
      <c r="C167" s="31"/>
      <c r="D167" s="22">
        <v>2</v>
      </c>
      <c r="E167" s="22" t="s">
        <v>3640</v>
      </c>
      <c r="F167" s="22" t="str">
        <f t="shared" si="6"/>
        <v>invoiceLineIdentifier</v>
      </c>
      <c r="G167" s="22" t="str">
        <f t="shared" si="8"/>
        <v>identifierItemType</v>
      </c>
      <c r="H167" s="22" t="s">
        <v>2240</v>
      </c>
      <c r="I167" s="22" t="s">
        <v>4225</v>
      </c>
      <c r="J167" s="22" t="s">
        <v>1918</v>
      </c>
      <c r="K167" s="22" t="s">
        <v>1917</v>
      </c>
    </row>
    <row r="168" spans="1:12" ht="16" customHeight="1">
      <c r="A168" s="31" t="s">
        <v>2241</v>
      </c>
      <c r="B168" s="31" t="str">
        <f t="shared" si="7"/>
        <v>cen-127</v>
      </c>
      <c r="C168" s="31"/>
      <c r="D168" s="22">
        <v>2</v>
      </c>
      <c r="E168" s="22" t="s">
        <v>3640</v>
      </c>
      <c r="F168" s="22" t="str">
        <f t="shared" si="6"/>
        <v>invoiceLineNote</v>
      </c>
      <c r="G168" s="22" t="str">
        <f t="shared" si="8"/>
        <v>textItemType</v>
      </c>
      <c r="H168" s="22" t="s">
        <v>4226</v>
      </c>
      <c r="I168" s="22" t="s">
        <v>4227</v>
      </c>
      <c r="J168" s="22" t="s">
        <v>1938</v>
      </c>
      <c r="K168" s="22" t="s">
        <v>1929</v>
      </c>
    </row>
    <row r="169" spans="1:12" ht="16" customHeight="1">
      <c r="A169" s="31" t="s">
        <v>2243</v>
      </c>
      <c r="B169" s="31" t="str">
        <f t="shared" si="7"/>
        <v>cen-128</v>
      </c>
      <c r="C169" s="31"/>
      <c r="D169" s="22">
        <v>2</v>
      </c>
      <c r="E169" s="22" t="s">
        <v>3640</v>
      </c>
      <c r="F169" s="22" t="str">
        <f t="shared" si="6"/>
        <v>invoiceLineObjectIdentifier</v>
      </c>
      <c r="G169" s="22" t="str">
        <f t="shared" si="8"/>
        <v>identifierItemType</v>
      </c>
      <c r="H169" s="22" t="s">
        <v>4229</v>
      </c>
      <c r="I169" s="22" t="s">
        <v>4822</v>
      </c>
      <c r="J169" s="22" t="s">
        <v>1918</v>
      </c>
      <c r="K169" s="22" t="s">
        <v>1929</v>
      </c>
    </row>
    <row r="170" spans="1:12" ht="16" customHeight="1">
      <c r="A170" s="31" t="s">
        <v>4232</v>
      </c>
      <c r="B170" s="31" t="str">
        <f t="shared" si="7"/>
        <v>cen-128A</v>
      </c>
      <c r="C170" s="31"/>
      <c r="D170" s="22">
        <v>2</v>
      </c>
      <c r="E170" s="22" t="s">
        <v>3640</v>
      </c>
      <c r="F170" s="22" t="str">
        <f t="shared" si="6"/>
        <v>schemeIdentifier</v>
      </c>
      <c r="G170" s="22" t="str">
        <f t="shared" si="8"/>
        <v/>
      </c>
      <c r="H170" s="22" t="s">
        <v>4233</v>
      </c>
      <c r="I170" s="22" t="s">
        <v>4823</v>
      </c>
      <c r="J170" s="30"/>
      <c r="K170" s="22" t="s">
        <v>1929</v>
      </c>
    </row>
    <row r="171" spans="1:12" ht="16" customHeight="1">
      <c r="A171" s="31" t="s">
        <v>2246</v>
      </c>
      <c r="B171" s="31" t="str">
        <f t="shared" si="7"/>
        <v>cen-129</v>
      </c>
      <c r="C171" s="31"/>
      <c r="D171" s="22">
        <v>2</v>
      </c>
      <c r="E171" s="22" t="s">
        <v>3640</v>
      </c>
      <c r="F171" s="22" t="str">
        <f t="shared" si="6"/>
        <v>invoicedQuantity</v>
      </c>
      <c r="G171" s="22" t="str">
        <f t="shared" si="8"/>
        <v>quantityItemType</v>
      </c>
      <c r="H171" s="22" t="s">
        <v>4236</v>
      </c>
      <c r="I171" s="22" t="s">
        <v>4237</v>
      </c>
      <c r="J171" s="22" t="s">
        <v>2247</v>
      </c>
      <c r="K171" s="22" t="s">
        <v>1917</v>
      </c>
      <c r="L171" s="23" t="s">
        <v>1426</v>
      </c>
    </row>
    <row r="172" spans="1:12" ht="16" customHeight="1">
      <c r="A172" s="31" t="s">
        <v>2249</v>
      </c>
      <c r="B172" s="31" t="str">
        <f t="shared" si="7"/>
        <v>cen-130</v>
      </c>
      <c r="C172" s="31"/>
      <c r="D172" s="22">
        <v>2</v>
      </c>
      <c r="E172" s="22" t="s">
        <v>3640</v>
      </c>
      <c r="F172" s="22" t="str">
        <f t="shared" si="6"/>
        <v>invoicedQuantityUnitOfMeasureCode</v>
      </c>
      <c r="G172" s="22" t="str">
        <f t="shared" si="8"/>
        <v>codeItemType</v>
      </c>
      <c r="H172" s="22" t="s">
        <v>4239</v>
      </c>
      <c r="I172" s="22" t="s">
        <v>4824</v>
      </c>
      <c r="J172" s="22" t="s">
        <v>1924</v>
      </c>
      <c r="K172" s="22" t="s">
        <v>1917</v>
      </c>
      <c r="L172" s="23" t="s">
        <v>1428</v>
      </c>
    </row>
    <row r="173" spans="1:12" ht="16" customHeight="1">
      <c r="A173" s="31" t="s">
        <v>2251</v>
      </c>
      <c r="B173" s="31" t="str">
        <f t="shared" si="7"/>
        <v>cen-131</v>
      </c>
      <c r="C173" s="31"/>
      <c r="D173" s="22">
        <v>2</v>
      </c>
      <c r="E173" s="22" t="s">
        <v>3640</v>
      </c>
      <c r="F173" s="22" t="str">
        <f t="shared" si="6"/>
        <v>invoiceLineNetAmount</v>
      </c>
      <c r="G173" s="22" t="str">
        <f t="shared" si="8"/>
        <v>amountItemType</v>
      </c>
      <c r="H173" s="22" t="s">
        <v>2252</v>
      </c>
      <c r="I173" s="22" t="s">
        <v>4825</v>
      </c>
      <c r="J173" s="22" t="s">
        <v>1699</v>
      </c>
      <c r="K173" s="22" t="s">
        <v>1917</v>
      </c>
      <c r="L173" s="23" t="s">
        <v>1304</v>
      </c>
    </row>
    <row r="174" spans="1:12" ht="16" customHeight="1">
      <c r="A174" s="31" t="s">
        <v>2253</v>
      </c>
      <c r="B174" s="31" t="str">
        <f t="shared" si="7"/>
        <v>cen-132</v>
      </c>
      <c r="C174" s="31"/>
      <c r="D174" s="22">
        <v>2</v>
      </c>
      <c r="E174" s="22" t="s">
        <v>3640</v>
      </c>
      <c r="F174" s="22" t="str">
        <f t="shared" si="6"/>
        <v>referencedPurchaseOrderLineReference</v>
      </c>
      <c r="G174" s="22" t="str">
        <f t="shared" si="8"/>
        <v>documentReferenceItemType</v>
      </c>
      <c r="H174" s="22" t="s">
        <v>2254</v>
      </c>
      <c r="I174" s="22" t="s">
        <v>4826</v>
      </c>
      <c r="J174" s="22" t="s">
        <v>3830</v>
      </c>
      <c r="K174" s="22" t="s">
        <v>1929</v>
      </c>
      <c r="L174" s="23" t="s">
        <v>1496</v>
      </c>
    </row>
    <row r="175" spans="1:12" ht="16" customHeight="1">
      <c r="A175" s="31" t="s">
        <v>2255</v>
      </c>
      <c r="B175" s="31" t="str">
        <f t="shared" si="7"/>
        <v>cen-133</v>
      </c>
      <c r="C175" s="31"/>
      <c r="D175" s="22">
        <v>2</v>
      </c>
      <c r="E175" s="22" t="s">
        <v>3640</v>
      </c>
      <c r="F175" s="22" t="str">
        <f t="shared" si="6"/>
        <v>invoiceLineBuyerAccountingReference</v>
      </c>
      <c r="G175" s="22" t="str">
        <f t="shared" si="8"/>
        <v>textItemType</v>
      </c>
      <c r="H175" s="22" t="s">
        <v>2256</v>
      </c>
      <c r="I175" s="22" t="s">
        <v>4827</v>
      </c>
      <c r="J175" s="22" t="s">
        <v>1938</v>
      </c>
      <c r="K175" s="22" t="s">
        <v>1929</v>
      </c>
      <c r="L175" s="23" t="s">
        <v>1495</v>
      </c>
    </row>
    <row r="176" spans="1:12" ht="16" customHeight="1">
      <c r="A176" s="31" t="s">
        <v>2257</v>
      </c>
      <c r="B176" s="31" t="str">
        <f t="shared" si="7"/>
        <v>cenG-26</v>
      </c>
      <c r="C176" s="31"/>
      <c r="D176" s="22">
        <v>2</v>
      </c>
      <c r="E176" s="22" t="s">
        <v>3640</v>
      </c>
      <c r="F176" s="22" t="str">
        <f t="shared" si="6"/>
        <v>invoiceLinePeriod</v>
      </c>
      <c r="G176" s="22" t="str">
        <f t="shared" si="8"/>
        <v/>
      </c>
      <c r="H176" s="22" t="s">
        <v>4251</v>
      </c>
      <c r="I176" s="22" t="s">
        <v>4828</v>
      </c>
      <c r="J176" s="30"/>
      <c r="K176" s="22" t="s">
        <v>1929</v>
      </c>
      <c r="L176" s="23" t="s">
        <v>40</v>
      </c>
    </row>
    <row r="177" spans="1:12" ht="16" customHeight="1">
      <c r="A177" s="31" t="s">
        <v>2259</v>
      </c>
      <c r="B177" s="31" t="str">
        <f t="shared" si="7"/>
        <v>cen-134</v>
      </c>
      <c r="C177" s="31"/>
      <c r="D177" s="22">
        <v>3</v>
      </c>
      <c r="E177" s="22" t="s">
        <v>3640</v>
      </c>
      <c r="F177" s="22" t="str">
        <f t="shared" si="6"/>
        <v>invoiceLinePeriodStartDate</v>
      </c>
      <c r="G177" s="22" t="str">
        <f t="shared" si="8"/>
        <v>dateItemType</v>
      </c>
      <c r="H177" s="22" t="s">
        <v>2260</v>
      </c>
      <c r="I177" s="22" t="s">
        <v>4829</v>
      </c>
      <c r="J177" s="22" t="s">
        <v>1921</v>
      </c>
      <c r="K177" s="22" t="s">
        <v>1929</v>
      </c>
    </row>
    <row r="178" spans="1:12" ht="16" customHeight="1">
      <c r="A178" s="31" t="s">
        <v>2261</v>
      </c>
      <c r="B178" s="31" t="str">
        <f t="shared" si="7"/>
        <v>cen-135</v>
      </c>
      <c r="C178" s="31"/>
      <c r="D178" s="22">
        <v>3</v>
      </c>
      <c r="E178" s="22" t="s">
        <v>3640</v>
      </c>
      <c r="F178" s="22" t="str">
        <f t="shared" si="6"/>
        <v>invoiceLinePeriodEndDate</v>
      </c>
      <c r="G178" s="22" t="str">
        <f t="shared" si="8"/>
        <v>dateItemType</v>
      </c>
      <c r="H178" s="22" t="s">
        <v>2262</v>
      </c>
      <c r="I178" s="22" t="s">
        <v>4830</v>
      </c>
      <c r="J178" s="22" t="s">
        <v>1921</v>
      </c>
      <c r="K178" s="22" t="s">
        <v>1929</v>
      </c>
    </row>
    <row r="179" spans="1:12" ht="16" customHeight="1">
      <c r="A179" s="31" t="s">
        <v>2263</v>
      </c>
      <c r="B179" s="31" t="str">
        <f t="shared" si="7"/>
        <v>cenG-27</v>
      </c>
      <c r="C179" s="31"/>
      <c r="D179" s="22">
        <v>2</v>
      </c>
      <c r="E179" s="22" t="s">
        <v>3640</v>
      </c>
      <c r="F179" s="22" t="str">
        <f t="shared" si="6"/>
        <v>invoiceLineAllowances</v>
      </c>
      <c r="G179" s="22" t="str">
        <f t="shared" si="8"/>
        <v/>
      </c>
      <c r="H179" s="22" t="s">
        <v>4259</v>
      </c>
      <c r="I179" s="22" t="s">
        <v>4260</v>
      </c>
      <c r="J179" s="30"/>
      <c r="K179" s="22" t="s">
        <v>1958</v>
      </c>
      <c r="L179" s="23" t="s">
        <v>40</v>
      </c>
    </row>
    <row r="180" spans="1:12" ht="16" customHeight="1">
      <c r="A180" s="31" t="s">
        <v>2265</v>
      </c>
      <c r="B180" s="31" t="str">
        <f t="shared" si="7"/>
        <v>cen-136</v>
      </c>
      <c r="C180" s="31"/>
      <c r="D180" s="22">
        <v>3</v>
      </c>
      <c r="E180" s="22" t="s">
        <v>3640</v>
      </c>
      <c r="F180" s="22" t="str">
        <f t="shared" si="6"/>
        <v>invoiceLineAllowanceAmount</v>
      </c>
      <c r="G180" s="22" t="str">
        <f t="shared" si="8"/>
        <v>amountItemType</v>
      </c>
      <c r="H180" s="22" t="s">
        <v>2266</v>
      </c>
      <c r="I180" s="22" t="s">
        <v>4100</v>
      </c>
      <c r="J180" s="22" t="s">
        <v>1699</v>
      </c>
      <c r="K180" s="22" t="s">
        <v>1917</v>
      </c>
      <c r="L180" s="23" t="s">
        <v>1304</v>
      </c>
    </row>
    <row r="181" spans="1:12" ht="16" customHeight="1">
      <c r="A181" s="31" t="s">
        <v>2267</v>
      </c>
      <c r="B181" s="31" t="str">
        <f t="shared" si="7"/>
        <v>cen-137</v>
      </c>
      <c r="C181" s="31"/>
      <c r="D181" s="22">
        <v>3</v>
      </c>
      <c r="E181" s="22" t="s">
        <v>3640</v>
      </c>
      <c r="F181" s="22" t="str">
        <f t="shared" si="6"/>
        <v>invoiceLineAllowanceBaseAmount</v>
      </c>
      <c r="G181" s="22" t="str">
        <f t="shared" si="8"/>
        <v>amountItemType</v>
      </c>
      <c r="H181" s="22" t="s">
        <v>4261</v>
      </c>
      <c r="I181" s="22" t="s">
        <v>4262</v>
      </c>
      <c r="J181" s="22" t="s">
        <v>1699</v>
      </c>
      <c r="K181" s="22" t="s">
        <v>1929</v>
      </c>
      <c r="L181" s="23" t="s">
        <v>40</v>
      </c>
    </row>
    <row r="182" spans="1:12" ht="16" customHeight="1">
      <c r="A182" s="31" t="s">
        <v>2269</v>
      </c>
      <c r="B182" s="31" t="str">
        <f t="shared" si="7"/>
        <v>cen-138</v>
      </c>
      <c r="C182" s="31"/>
      <c r="D182" s="22">
        <v>3</v>
      </c>
      <c r="E182" s="22" t="s">
        <v>3640</v>
      </c>
      <c r="F182" s="22" t="str">
        <f t="shared" si="6"/>
        <v>invoiceLineAllowancePercentage</v>
      </c>
      <c r="G182" s="22" t="str">
        <f t="shared" si="8"/>
        <v>percentageItemType</v>
      </c>
      <c r="H182" s="22" t="s">
        <v>4263</v>
      </c>
      <c r="I182" s="22" t="s">
        <v>4264</v>
      </c>
      <c r="J182" s="22" t="s">
        <v>2160</v>
      </c>
      <c r="K182" s="22" t="s">
        <v>1929</v>
      </c>
      <c r="L182" s="23" t="s">
        <v>40</v>
      </c>
    </row>
    <row r="183" spans="1:12" ht="16" customHeight="1">
      <c r="A183" s="31" t="s">
        <v>2271</v>
      </c>
      <c r="B183" s="31" t="str">
        <f t="shared" si="7"/>
        <v>cen-139</v>
      </c>
      <c r="C183" s="31"/>
      <c r="D183" s="22">
        <v>3</v>
      </c>
      <c r="E183" s="22" t="s">
        <v>3640</v>
      </c>
      <c r="F183" s="22" t="str">
        <f t="shared" si="6"/>
        <v>invoiceLineAllowanceReason</v>
      </c>
      <c r="G183" s="22" t="str">
        <f t="shared" si="8"/>
        <v>textItemType</v>
      </c>
      <c r="H183" s="22" t="s">
        <v>2272</v>
      </c>
      <c r="I183" s="22" t="s">
        <v>4265</v>
      </c>
      <c r="J183" s="22" t="s">
        <v>1938</v>
      </c>
      <c r="K183" s="22" t="s">
        <v>1929</v>
      </c>
      <c r="L183" s="23" t="s">
        <v>40</v>
      </c>
    </row>
    <row r="184" spans="1:12" ht="16" customHeight="1">
      <c r="A184" s="31" t="s">
        <v>2273</v>
      </c>
      <c r="B184" s="31" t="str">
        <f t="shared" si="7"/>
        <v>cen-140</v>
      </c>
      <c r="C184" s="31"/>
      <c r="D184" s="22">
        <v>3</v>
      </c>
      <c r="E184" s="22" t="s">
        <v>3640</v>
      </c>
      <c r="F184" s="22" t="str">
        <f t="shared" si="6"/>
        <v>invoiceLineAllowanceReasonCode</v>
      </c>
      <c r="G184" s="22" t="str">
        <f t="shared" si="8"/>
        <v>codeItemType</v>
      </c>
      <c r="H184" s="22" t="s">
        <v>4266</v>
      </c>
      <c r="I184" s="22" t="s">
        <v>4831</v>
      </c>
      <c r="J184" s="22" t="s">
        <v>1924</v>
      </c>
      <c r="K184" s="22" t="s">
        <v>1929</v>
      </c>
      <c r="L184" s="23" t="s">
        <v>40</v>
      </c>
    </row>
    <row r="185" spans="1:12" ht="16" customHeight="1">
      <c r="A185" s="31" t="s">
        <v>2275</v>
      </c>
      <c r="B185" s="31" t="str">
        <f t="shared" si="7"/>
        <v>cenG-28</v>
      </c>
      <c r="C185" s="31"/>
      <c r="D185" s="22">
        <v>2</v>
      </c>
      <c r="E185" s="22" t="s">
        <v>3640</v>
      </c>
      <c r="F185" s="22" t="str">
        <f t="shared" si="6"/>
        <v>invoiceLineCharges</v>
      </c>
      <c r="G185" s="22" t="str">
        <f t="shared" si="8"/>
        <v/>
      </c>
      <c r="H185" s="22" t="s">
        <v>4269</v>
      </c>
      <c r="I185" s="22" t="s">
        <v>4832</v>
      </c>
      <c r="J185" s="30"/>
      <c r="K185" s="22" t="s">
        <v>1958</v>
      </c>
      <c r="L185" s="23" t="s">
        <v>40</v>
      </c>
    </row>
    <row r="186" spans="1:12" ht="16" customHeight="1">
      <c r="A186" s="31" t="s">
        <v>2277</v>
      </c>
      <c r="B186" s="31" t="str">
        <f t="shared" si="7"/>
        <v>cen-141</v>
      </c>
      <c r="C186" s="31"/>
      <c r="D186" s="22">
        <v>3</v>
      </c>
      <c r="E186" s="22" t="s">
        <v>3640</v>
      </c>
      <c r="F186" s="22" t="str">
        <f t="shared" si="6"/>
        <v>invoiceLineChargeAmount</v>
      </c>
      <c r="G186" s="22" t="str">
        <f t="shared" si="8"/>
        <v>amountItemType</v>
      </c>
      <c r="H186" s="22" t="s">
        <v>2278</v>
      </c>
      <c r="I186" s="22" t="s">
        <v>4273</v>
      </c>
      <c r="J186" s="22" t="s">
        <v>1699</v>
      </c>
      <c r="K186" s="22" t="s">
        <v>1917</v>
      </c>
      <c r="L186" s="23" t="s">
        <v>1304</v>
      </c>
    </row>
    <row r="187" spans="1:12" ht="16" customHeight="1">
      <c r="A187" s="31" t="s">
        <v>2279</v>
      </c>
      <c r="B187" s="31" t="str">
        <f t="shared" si="7"/>
        <v>cen-142</v>
      </c>
      <c r="C187" s="31"/>
      <c r="D187" s="22">
        <v>3</v>
      </c>
      <c r="E187" s="22" t="s">
        <v>3640</v>
      </c>
      <c r="F187" s="22" t="str">
        <f t="shared" si="6"/>
        <v>invoiceLineChargeBaseAmount</v>
      </c>
      <c r="G187" s="22" t="str">
        <f t="shared" si="8"/>
        <v>amountItemType</v>
      </c>
      <c r="H187" s="22" t="s">
        <v>4275</v>
      </c>
      <c r="I187" s="22" t="s">
        <v>4276</v>
      </c>
      <c r="J187" s="22" t="s">
        <v>1699</v>
      </c>
      <c r="K187" s="22" t="s">
        <v>1929</v>
      </c>
      <c r="L187" s="23" t="s">
        <v>40</v>
      </c>
    </row>
    <row r="188" spans="1:12" ht="16" customHeight="1">
      <c r="A188" s="31" t="s">
        <v>2281</v>
      </c>
      <c r="B188" s="31" t="str">
        <f t="shared" si="7"/>
        <v>cen-143</v>
      </c>
      <c r="C188" s="31"/>
      <c r="D188" s="22">
        <v>3</v>
      </c>
      <c r="E188" s="22" t="s">
        <v>3640</v>
      </c>
      <c r="F188" s="22" t="str">
        <f t="shared" si="6"/>
        <v>invoiceLineChargePercentage</v>
      </c>
      <c r="G188" s="22" t="str">
        <f t="shared" si="8"/>
        <v>percentageItemType</v>
      </c>
      <c r="H188" s="22" t="s">
        <v>4278</v>
      </c>
      <c r="I188" s="22" t="s">
        <v>4279</v>
      </c>
      <c r="J188" s="22" t="s">
        <v>2160</v>
      </c>
      <c r="K188" s="22" t="s">
        <v>1929</v>
      </c>
      <c r="L188" s="23" t="s">
        <v>40</v>
      </c>
    </row>
    <row r="189" spans="1:12" ht="16" customHeight="1">
      <c r="A189" s="31" t="s">
        <v>2283</v>
      </c>
      <c r="B189" s="31" t="str">
        <f t="shared" si="7"/>
        <v>cen-144</v>
      </c>
      <c r="C189" s="31"/>
      <c r="D189" s="22">
        <v>3</v>
      </c>
      <c r="E189" s="22" t="s">
        <v>3640</v>
      </c>
      <c r="F189" s="22" t="str">
        <f t="shared" si="6"/>
        <v>invoiceLineChargeReason</v>
      </c>
      <c r="G189" s="22" t="str">
        <f t="shared" si="8"/>
        <v>textItemType</v>
      </c>
      <c r="H189" s="22" t="s">
        <v>2284</v>
      </c>
      <c r="I189" s="22" t="s">
        <v>4280</v>
      </c>
      <c r="J189" s="22" t="s">
        <v>1938</v>
      </c>
      <c r="K189" s="22" t="s">
        <v>1929</v>
      </c>
      <c r="L189" s="23" t="s">
        <v>40</v>
      </c>
    </row>
    <row r="190" spans="1:12" ht="16" customHeight="1">
      <c r="A190" s="31" t="s">
        <v>2285</v>
      </c>
      <c r="B190" s="31" t="str">
        <f t="shared" si="7"/>
        <v>cen-145</v>
      </c>
      <c r="C190" s="31"/>
      <c r="D190" s="22">
        <v>3</v>
      </c>
      <c r="E190" s="22" t="s">
        <v>3640</v>
      </c>
      <c r="F190" s="22" t="str">
        <f t="shared" si="6"/>
        <v>invoiceLineChargeReasonCode</v>
      </c>
      <c r="G190" s="22" t="str">
        <f t="shared" si="8"/>
        <v>codeItemType</v>
      </c>
      <c r="H190" s="22" t="s">
        <v>4281</v>
      </c>
      <c r="I190" s="22" t="s">
        <v>4833</v>
      </c>
      <c r="J190" s="22" t="s">
        <v>1924</v>
      </c>
      <c r="K190" s="22" t="s">
        <v>1929</v>
      </c>
      <c r="L190" s="23" t="s">
        <v>40</v>
      </c>
    </row>
    <row r="191" spans="1:12" ht="16" customHeight="1">
      <c r="A191" s="31" t="s">
        <v>2287</v>
      </c>
      <c r="B191" s="31" t="str">
        <f t="shared" si="7"/>
        <v>cenG-29</v>
      </c>
      <c r="C191" s="31"/>
      <c r="D191" s="22">
        <v>2</v>
      </c>
      <c r="E191" s="22" t="s">
        <v>3640</v>
      </c>
      <c r="F191" s="22" t="str">
        <f t="shared" si="6"/>
        <v>priceDetails</v>
      </c>
      <c r="G191" s="22" t="str">
        <f t="shared" si="8"/>
        <v/>
      </c>
      <c r="H191" s="22" t="s">
        <v>4284</v>
      </c>
      <c r="I191" s="22" t="s">
        <v>4285</v>
      </c>
      <c r="J191" s="30"/>
      <c r="K191" s="22" t="s">
        <v>1917</v>
      </c>
      <c r="L191" s="23" t="s">
        <v>834</v>
      </c>
    </row>
    <row r="192" spans="1:12" ht="16" customHeight="1">
      <c r="A192" s="31" t="s">
        <v>2289</v>
      </c>
      <c r="B192" s="31" t="str">
        <f t="shared" si="7"/>
        <v>cen-146</v>
      </c>
      <c r="C192" s="31"/>
      <c r="D192" s="22">
        <v>3</v>
      </c>
      <c r="E192" s="22" t="s">
        <v>3640</v>
      </c>
      <c r="F192" s="22" t="str">
        <f t="shared" si="6"/>
        <v>itemNetPrice</v>
      </c>
      <c r="G192" s="22" t="str">
        <f t="shared" si="8"/>
        <v>unitPriceAmountItemType</v>
      </c>
      <c r="H192" s="22" t="s">
        <v>4287</v>
      </c>
      <c r="I192" s="22" t="s">
        <v>4834</v>
      </c>
      <c r="J192" s="22" t="s">
        <v>4290</v>
      </c>
      <c r="K192" s="22" t="s">
        <v>1917</v>
      </c>
      <c r="L192" s="23" t="s">
        <v>40</v>
      </c>
    </row>
    <row r="193" spans="1:12" ht="16" customHeight="1">
      <c r="A193" s="31" t="s">
        <v>2292</v>
      </c>
      <c r="B193" s="31" t="str">
        <f t="shared" si="7"/>
        <v>cen-147</v>
      </c>
      <c r="C193" s="31"/>
      <c r="D193" s="22">
        <v>3</v>
      </c>
      <c r="E193" s="22" t="s">
        <v>3640</v>
      </c>
      <c r="F193" s="22" t="str">
        <f t="shared" si="6"/>
        <v>itemPriceDiscount</v>
      </c>
      <c r="G193" s="22" t="str">
        <f t="shared" si="8"/>
        <v>unitPriceAmountItemType</v>
      </c>
      <c r="H193" s="22" t="s">
        <v>4291</v>
      </c>
      <c r="I193" s="22" t="s">
        <v>4835</v>
      </c>
      <c r="J193" s="22" t="s">
        <v>4290</v>
      </c>
      <c r="K193" s="22" t="s">
        <v>1929</v>
      </c>
      <c r="L193" s="23" t="s">
        <v>40</v>
      </c>
    </row>
    <row r="194" spans="1:12" ht="16" customHeight="1">
      <c r="A194" s="31" t="s">
        <v>2294</v>
      </c>
      <c r="B194" s="31" t="str">
        <f t="shared" si="7"/>
        <v>cen-148</v>
      </c>
      <c r="C194" s="31"/>
      <c r="D194" s="22">
        <v>3</v>
      </c>
      <c r="E194" s="22" t="s">
        <v>3640</v>
      </c>
      <c r="F194" s="22" t="str">
        <f t="shared" ref="F194:F213" si="9">LOWER(LEFT(H194,1))&amp;MID(SUBSTITUTE(PROPER(H194)," ",""),2,LEN(H194))</f>
        <v>itemGrossPrice</v>
      </c>
      <c r="G194" s="22" t="str">
        <f t="shared" si="8"/>
        <v>unitPriceAmountItemType</v>
      </c>
      <c r="H194" s="22" t="s">
        <v>4294</v>
      </c>
      <c r="I194" s="22" t="s">
        <v>4295</v>
      </c>
      <c r="J194" s="22" t="s">
        <v>4290</v>
      </c>
      <c r="K194" s="22" t="s">
        <v>1929</v>
      </c>
      <c r="L194" s="23" t="s">
        <v>40</v>
      </c>
    </row>
    <row r="195" spans="1:12" ht="16" customHeight="1">
      <c r="A195" s="31" t="s">
        <v>2296</v>
      </c>
      <c r="B195" s="31" t="str">
        <f t="shared" ref="B195:B214" si="10">IF("BT"=MID(A195,1,2),"cen-"&amp;MID(A195,4,LEN(A195)-3),"cenG-"&amp;MID(A195,4,LEN(A195)-3))</f>
        <v>cen-149</v>
      </c>
      <c r="C195" s="31"/>
      <c r="D195" s="22">
        <v>3</v>
      </c>
      <c r="E195" s="22" t="s">
        <v>3640</v>
      </c>
      <c r="F195" s="22" t="str">
        <f t="shared" si="9"/>
        <v>itemPriceBaseQuantity</v>
      </c>
      <c r="G195" s="22" t="str">
        <f t="shared" ref="G195:G213" si="11">IF(ISTEXT(J195),LOWER(LEFT(J195,1))&amp;MID(SUBSTITUTE(PROPER(J195)," ",""),2,LEN(J195))&amp;"ItemType","")</f>
        <v>quantityItemType</v>
      </c>
      <c r="H195" s="22" t="s">
        <v>2297</v>
      </c>
      <c r="I195" s="22" t="s">
        <v>4296</v>
      </c>
      <c r="J195" s="22" t="s">
        <v>2247</v>
      </c>
      <c r="K195" s="22" t="s">
        <v>1929</v>
      </c>
      <c r="L195" s="23" t="s">
        <v>1426</v>
      </c>
    </row>
    <row r="196" spans="1:12" ht="16" customHeight="1">
      <c r="A196" s="31" t="s">
        <v>2298</v>
      </c>
      <c r="B196" s="31" t="str">
        <f t="shared" si="10"/>
        <v>cen-150</v>
      </c>
      <c r="C196" s="31"/>
      <c r="D196" s="22">
        <v>3</v>
      </c>
      <c r="E196" s="22" t="s">
        <v>3640</v>
      </c>
      <c r="F196" s="22" t="str">
        <f t="shared" si="9"/>
        <v>itemPriceBaseQuantityUnitOfMeasureCode</v>
      </c>
      <c r="G196" s="22" t="str">
        <f t="shared" si="11"/>
        <v>codeItemType</v>
      </c>
      <c r="H196" s="22" t="s">
        <v>2299</v>
      </c>
      <c r="I196" s="22" t="s">
        <v>4836</v>
      </c>
      <c r="J196" s="22" t="s">
        <v>1924</v>
      </c>
      <c r="K196" s="22" t="s">
        <v>1929</v>
      </c>
      <c r="L196" s="23" t="s">
        <v>1428</v>
      </c>
    </row>
    <row r="197" spans="1:12" ht="16" customHeight="1">
      <c r="A197" s="31" t="s">
        <v>2300</v>
      </c>
      <c r="B197" s="31" t="str">
        <f t="shared" si="10"/>
        <v>cenG-30</v>
      </c>
      <c r="C197" s="31"/>
      <c r="D197" s="22">
        <v>2</v>
      </c>
      <c r="E197" s="22" t="s">
        <v>3640</v>
      </c>
      <c r="F197" s="22" t="str">
        <f t="shared" si="9"/>
        <v>lineVatInformation</v>
      </c>
      <c r="G197" s="22" t="str">
        <f t="shared" si="11"/>
        <v/>
      </c>
      <c r="H197" s="22" t="s">
        <v>4299</v>
      </c>
      <c r="I197" s="22" t="s">
        <v>4300</v>
      </c>
      <c r="J197" s="30"/>
      <c r="K197" s="22" t="s">
        <v>1917</v>
      </c>
    </row>
    <row r="198" spans="1:12" ht="16" customHeight="1">
      <c r="A198" s="31" t="s">
        <v>2302</v>
      </c>
      <c r="B198" s="31" t="str">
        <f t="shared" si="10"/>
        <v>cen-151</v>
      </c>
      <c r="C198" s="31"/>
      <c r="D198" s="22">
        <v>3</v>
      </c>
      <c r="E198" s="22" t="s">
        <v>3640</v>
      </c>
      <c r="F198" s="22" t="str">
        <f t="shared" si="9"/>
        <v>invoicedItemVatCategoryCode</v>
      </c>
      <c r="G198" s="22" t="str">
        <f t="shared" si="11"/>
        <v>codeItemType</v>
      </c>
      <c r="H198" s="22" t="s">
        <v>4302</v>
      </c>
      <c r="I198" s="22" t="s">
        <v>4837</v>
      </c>
      <c r="J198" s="22" t="s">
        <v>1924</v>
      </c>
      <c r="K198" s="22" t="s">
        <v>1917</v>
      </c>
      <c r="L198" s="23" t="s">
        <v>1475</v>
      </c>
    </row>
    <row r="199" spans="1:12" ht="16" customHeight="1">
      <c r="A199" s="31" t="s">
        <v>2304</v>
      </c>
      <c r="B199" s="31" t="str">
        <f t="shared" si="10"/>
        <v>cen-152</v>
      </c>
      <c r="C199" s="31"/>
      <c r="D199" s="22">
        <v>3</v>
      </c>
      <c r="E199" s="22" t="s">
        <v>3640</v>
      </c>
      <c r="F199" s="22" t="str">
        <f t="shared" si="9"/>
        <v>invoicedItemVatRate</v>
      </c>
      <c r="G199" s="22" t="str">
        <f t="shared" si="11"/>
        <v>percentItemType</v>
      </c>
      <c r="H199" s="22" t="s">
        <v>2306</v>
      </c>
      <c r="I199" s="22" t="s">
        <v>4305</v>
      </c>
      <c r="J199" s="22" t="s">
        <v>2305</v>
      </c>
      <c r="K199" s="22" t="s">
        <v>1929</v>
      </c>
      <c r="L199" s="23" t="s">
        <v>1474</v>
      </c>
    </row>
    <row r="200" spans="1:12" ht="16" customHeight="1">
      <c r="A200" s="31" t="s">
        <v>2307</v>
      </c>
      <c r="B200" s="31" t="str">
        <f t="shared" si="10"/>
        <v>cenG-31</v>
      </c>
      <c r="C200" s="31"/>
      <c r="D200" s="22">
        <v>2</v>
      </c>
      <c r="E200" s="22" t="s">
        <v>3640</v>
      </c>
      <c r="F200" s="22" t="str">
        <f t="shared" si="9"/>
        <v>itemInformation</v>
      </c>
      <c r="G200" s="22" t="str">
        <f t="shared" si="11"/>
        <v/>
      </c>
      <c r="H200" s="22" t="s">
        <v>4307</v>
      </c>
      <c r="I200" s="22" t="s">
        <v>4838</v>
      </c>
      <c r="J200" s="30"/>
      <c r="K200" s="22" t="s">
        <v>1917</v>
      </c>
      <c r="L200" s="23" t="s">
        <v>834</v>
      </c>
    </row>
    <row r="201" spans="1:12" ht="16" customHeight="1">
      <c r="A201" s="31" t="s">
        <v>2309</v>
      </c>
      <c r="B201" s="31" t="str">
        <f t="shared" si="10"/>
        <v>cen-153</v>
      </c>
      <c r="C201" s="31"/>
      <c r="D201" s="22">
        <v>3</v>
      </c>
      <c r="E201" s="22" t="s">
        <v>3640</v>
      </c>
      <c r="F201" s="22" t="str">
        <f t="shared" si="9"/>
        <v>itemName</v>
      </c>
      <c r="G201" s="22" t="str">
        <f t="shared" si="11"/>
        <v>textItemType</v>
      </c>
      <c r="H201" s="22" t="s">
        <v>2310</v>
      </c>
      <c r="I201" s="22" t="s">
        <v>4310</v>
      </c>
      <c r="J201" s="22" t="s">
        <v>1938</v>
      </c>
      <c r="K201" s="22" t="s">
        <v>1917</v>
      </c>
    </row>
    <row r="202" spans="1:12" ht="16" customHeight="1">
      <c r="A202" s="31" t="s">
        <v>2311</v>
      </c>
      <c r="B202" s="31" t="str">
        <f t="shared" si="10"/>
        <v>cen-154</v>
      </c>
      <c r="C202" s="31"/>
      <c r="D202" s="22">
        <v>3</v>
      </c>
      <c r="E202" s="22" t="s">
        <v>3640</v>
      </c>
      <c r="F202" s="22" t="str">
        <f t="shared" si="9"/>
        <v>itemDescription</v>
      </c>
      <c r="G202" s="22" t="str">
        <f t="shared" si="11"/>
        <v>textItemType</v>
      </c>
      <c r="H202" s="22" t="s">
        <v>4312</v>
      </c>
      <c r="I202" s="22" t="s">
        <v>4839</v>
      </c>
      <c r="J202" s="22" t="s">
        <v>1938</v>
      </c>
      <c r="K202" s="22" t="s">
        <v>1929</v>
      </c>
      <c r="L202" s="23" t="s">
        <v>40</v>
      </c>
    </row>
    <row r="203" spans="1:12" ht="16" customHeight="1">
      <c r="A203" s="31" t="s">
        <v>2313</v>
      </c>
      <c r="B203" s="31" t="str">
        <f t="shared" si="10"/>
        <v>cen-155</v>
      </c>
      <c r="C203" s="31"/>
      <c r="D203" s="22">
        <v>3</v>
      </c>
      <c r="E203" s="22" t="s">
        <v>3640</v>
      </c>
      <c r="F203" s="22" t="str">
        <f t="shared" si="9"/>
        <v>itemSeller'SIdentifier</v>
      </c>
      <c r="G203" s="22" t="str">
        <f t="shared" si="11"/>
        <v>identifierItemType</v>
      </c>
      <c r="H203" s="22" t="s">
        <v>2314</v>
      </c>
      <c r="I203" s="22" t="s">
        <v>4315</v>
      </c>
      <c r="J203" s="22" t="s">
        <v>1918</v>
      </c>
      <c r="K203" s="22" t="s">
        <v>1929</v>
      </c>
      <c r="L203" s="23" t="s">
        <v>40</v>
      </c>
    </row>
    <row r="204" spans="1:12" ht="16" customHeight="1">
      <c r="A204" s="31" t="s">
        <v>2315</v>
      </c>
      <c r="B204" s="31" t="str">
        <f t="shared" si="10"/>
        <v>cen-156</v>
      </c>
      <c r="C204" s="31"/>
      <c r="D204" s="22">
        <v>3</v>
      </c>
      <c r="E204" s="22" t="s">
        <v>3640</v>
      </c>
      <c r="F204" s="22" t="str">
        <f t="shared" si="9"/>
        <v>itemBuyer'SIdentifier</v>
      </c>
      <c r="G204" s="22" t="str">
        <f t="shared" si="11"/>
        <v>identifierItemType</v>
      </c>
      <c r="H204" s="22" t="s">
        <v>4317</v>
      </c>
      <c r="I204" s="22" t="s">
        <v>4840</v>
      </c>
      <c r="J204" s="22" t="s">
        <v>1918</v>
      </c>
      <c r="K204" s="22" t="s">
        <v>1929</v>
      </c>
      <c r="L204" s="23" t="s">
        <v>40</v>
      </c>
    </row>
    <row r="205" spans="1:12" ht="16" customHeight="1">
      <c r="A205" s="31" t="s">
        <v>2317</v>
      </c>
      <c r="B205" s="31" t="str">
        <f t="shared" si="10"/>
        <v>cen-157</v>
      </c>
      <c r="C205" s="31"/>
      <c r="D205" s="22">
        <v>3</v>
      </c>
      <c r="E205" s="22" t="s">
        <v>3640</v>
      </c>
      <c r="F205" s="22" t="str">
        <f t="shared" si="9"/>
        <v>itemStandardIdentifier</v>
      </c>
      <c r="G205" s="22" t="str">
        <f t="shared" si="11"/>
        <v>identifierItemType</v>
      </c>
      <c r="H205" s="22" t="s">
        <v>4320</v>
      </c>
      <c r="I205" s="22" t="s">
        <v>4841</v>
      </c>
      <c r="J205" s="22" t="s">
        <v>1918</v>
      </c>
      <c r="K205" s="32" t="s">
        <v>3851</v>
      </c>
    </row>
    <row r="206" spans="1:12" ht="16" customHeight="1">
      <c r="A206" s="31" t="s">
        <v>4323</v>
      </c>
      <c r="B206" s="31" t="str">
        <f t="shared" si="10"/>
        <v>cen-157A</v>
      </c>
      <c r="C206" s="31"/>
      <c r="D206" s="22">
        <v>3</v>
      </c>
      <c r="E206" s="22" t="s">
        <v>3640</v>
      </c>
      <c r="F206" s="22" t="str">
        <f t="shared" si="9"/>
        <v>schemeIdentifier</v>
      </c>
      <c r="G206" s="22" t="str">
        <f t="shared" si="11"/>
        <v/>
      </c>
      <c r="H206" s="22" t="s">
        <v>3857</v>
      </c>
      <c r="I206" s="22" t="s">
        <v>4842</v>
      </c>
      <c r="J206" s="22"/>
      <c r="K206" s="32" t="s">
        <v>1917</v>
      </c>
    </row>
    <row r="207" spans="1:12" ht="16" customHeight="1">
      <c r="A207" s="31" t="s">
        <v>2320</v>
      </c>
      <c r="B207" s="31" t="str">
        <f t="shared" si="10"/>
        <v>cen-158</v>
      </c>
      <c r="C207" s="31"/>
      <c r="D207" s="22">
        <v>3</v>
      </c>
      <c r="E207" s="22" t="s">
        <v>3640</v>
      </c>
      <c r="F207" s="22" t="str">
        <f t="shared" si="9"/>
        <v>itemClassificationIdentifier</v>
      </c>
      <c r="G207" s="22" t="str">
        <f t="shared" si="11"/>
        <v>identifierItemType</v>
      </c>
      <c r="H207" s="32" t="s">
        <v>4326</v>
      </c>
      <c r="I207" s="22" t="s">
        <v>4843</v>
      </c>
      <c r="J207" s="22" t="s">
        <v>1918</v>
      </c>
      <c r="K207" s="32" t="s">
        <v>3896</v>
      </c>
    </row>
    <row r="208" spans="1:12" ht="16" customHeight="1">
      <c r="A208" s="31" t="s">
        <v>4330</v>
      </c>
      <c r="B208" s="31" t="str">
        <f t="shared" si="10"/>
        <v>cen-158A</v>
      </c>
      <c r="C208" s="31"/>
      <c r="D208" s="22">
        <v>3</v>
      </c>
      <c r="E208" s="22" t="s">
        <v>3640</v>
      </c>
      <c r="F208" s="22" t="str">
        <f t="shared" si="9"/>
        <v>schemeIdentifier</v>
      </c>
      <c r="G208" s="22" t="str">
        <f t="shared" si="11"/>
        <v/>
      </c>
      <c r="H208" s="32" t="s">
        <v>3857</v>
      </c>
      <c r="I208" s="22" t="s">
        <v>4844</v>
      </c>
      <c r="J208" s="22"/>
      <c r="K208" s="32" t="s">
        <v>1917</v>
      </c>
    </row>
    <row r="209" spans="1:12" ht="16" customHeight="1">
      <c r="A209" s="31" t="s">
        <v>4333</v>
      </c>
      <c r="B209" s="31" t="str">
        <f t="shared" si="10"/>
        <v>cen-158B</v>
      </c>
      <c r="C209" s="31"/>
      <c r="D209" s="22">
        <v>3</v>
      </c>
      <c r="E209" s="22" t="s">
        <v>3640</v>
      </c>
      <c r="F209" s="22" t="str">
        <f t="shared" si="9"/>
        <v>schemeVersionIdentifier</v>
      </c>
      <c r="G209" s="22" t="str">
        <f t="shared" si="11"/>
        <v/>
      </c>
      <c r="H209" s="32" t="s">
        <v>4334</v>
      </c>
      <c r="I209" s="22" t="s">
        <v>4845</v>
      </c>
      <c r="J209" s="22"/>
      <c r="K209" s="32" t="s">
        <v>1929</v>
      </c>
    </row>
    <row r="210" spans="1:12" ht="16" customHeight="1">
      <c r="A210" s="31" t="s">
        <v>2325</v>
      </c>
      <c r="B210" s="31" t="str">
        <f t="shared" si="10"/>
        <v>cen-159</v>
      </c>
      <c r="C210" s="31"/>
      <c r="D210" s="22">
        <v>3</v>
      </c>
      <c r="E210" s="22" t="s">
        <v>3640</v>
      </c>
      <c r="F210" s="22" t="str">
        <f t="shared" si="9"/>
        <v>itemCountryOfOrigin</v>
      </c>
      <c r="G210" s="22" t="str">
        <f t="shared" si="11"/>
        <v>codeItemType</v>
      </c>
      <c r="H210" s="22" t="s">
        <v>4336</v>
      </c>
      <c r="I210" s="22" t="s">
        <v>4846</v>
      </c>
      <c r="J210" s="22" t="s">
        <v>1924</v>
      </c>
      <c r="K210" s="22" t="s">
        <v>1929</v>
      </c>
      <c r="L210" s="23" t="s">
        <v>1363</v>
      </c>
    </row>
    <row r="211" spans="1:12" ht="16" customHeight="1">
      <c r="A211" s="31" t="s">
        <v>2327</v>
      </c>
      <c r="B211" s="31" t="str">
        <f t="shared" si="10"/>
        <v>cenG-32</v>
      </c>
      <c r="C211" s="31"/>
      <c r="D211" s="22">
        <v>3</v>
      </c>
      <c r="E211" s="22" t="s">
        <v>3640</v>
      </c>
      <c r="F211" s="22" t="str">
        <f t="shared" si="9"/>
        <v>itemAttributes</v>
      </c>
      <c r="G211" s="22" t="str">
        <f t="shared" si="11"/>
        <v/>
      </c>
      <c r="H211" s="22" t="s">
        <v>4339</v>
      </c>
      <c r="I211" s="22" t="s">
        <v>4340</v>
      </c>
      <c r="J211" s="30"/>
      <c r="K211" s="22" t="s">
        <v>1958</v>
      </c>
      <c r="L211" s="23" t="s">
        <v>40</v>
      </c>
    </row>
    <row r="212" spans="1:12" ht="16" customHeight="1">
      <c r="A212" s="31" t="s">
        <v>2329</v>
      </c>
      <c r="B212" s="31" t="str">
        <f t="shared" si="10"/>
        <v>cen-160</v>
      </c>
      <c r="C212" s="31"/>
      <c r="D212" s="22">
        <v>4</v>
      </c>
      <c r="E212" s="22" t="s">
        <v>3640</v>
      </c>
      <c r="F212" s="22" t="str">
        <f t="shared" si="9"/>
        <v>itemAttributeName</v>
      </c>
      <c r="G212" s="22" t="str">
        <f t="shared" si="11"/>
        <v>textItemType</v>
      </c>
      <c r="H212" s="22" t="s">
        <v>2331</v>
      </c>
      <c r="I212" s="22" t="s">
        <v>4847</v>
      </c>
      <c r="J212" s="22" t="s">
        <v>1938</v>
      </c>
      <c r="K212" s="22" t="s">
        <v>1917</v>
      </c>
      <c r="L212" s="23" t="s">
        <v>40</v>
      </c>
    </row>
    <row r="213" spans="1:12" ht="16" customHeight="1">
      <c r="A213" s="31" t="s">
        <v>2332</v>
      </c>
      <c r="B213" s="31" t="str">
        <f t="shared" si="10"/>
        <v>cen-161</v>
      </c>
      <c r="C213" s="31"/>
      <c r="D213" s="22">
        <v>4</v>
      </c>
      <c r="E213" s="22" t="s">
        <v>3640</v>
      </c>
      <c r="F213" s="22" t="str">
        <f t="shared" si="9"/>
        <v>itemAttributeValue</v>
      </c>
      <c r="G213" s="22" t="str">
        <f t="shared" si="11"/>
        <v>textItemType</v>
      </c>
      <c r="H213" s="22" t="s">
        <v>2333</v>
      </c>
      <c r="I213" s="22" t="s">
        <v>4848</v>
      </c>
      <c r="J213" s="22" t="s">
        <v>1938</v>
      </c>
      <c r="K213" s="22" t="s">
        <v>1917</v>
      </c>
      <c r="L213" s="23" t="s">
        <v>40</v>
      </c>
    </row>
  </sheetData>
  <autoFilter ref="A1:L213" xr:uid="{EEBBC39C-B397-B141-A1A4-3CF08138826B}"/>
  <phoneticPr fontId="3"/>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sheetPr codeName="Sheet8"/>
  <dimension ref="A1:I213"/>
  <sheetViews>
    <sheetView zoomScaleNormal="100" workbookViewId="0">
      <selection activeCell="A214" sqref="A214"/>
    </sheetView>
  </sheetViews>
  <sheetFormatPr baseColWidth="10" defaultColWidth="7.7109375" defaultRowHeight="16" customHeight="1"/>
  <cols>
    <col min="1" max="1" width="8.85546875" style="23" customWidth="1"/>
    <col min="2" max="2" width="3.140625" style="23" customWidth="1"/>
    <col min="3" max="3" width="4.7109375" style="23" customWidth="1"/>
    <col min="4" max="4" width="31.85546875" style="24" customWidth="1"/>
    <col min="5" max="5" width="6.7109375" style="23" customWidth="1"/>
    <col min="6" max="7" width="31.85546875" style="24" customWidth="1"/>
    <col min="8" max="8" width="8.42578125" style="23" customWidth="1"/>
    <col min="9" max="9" width="15.42578125" style="23" bestFit="1" customWidth="1"/>
    <col min="10" max="16384" width="7.7109375" style="23"/>
  </cols>
  <sheetData>
    <row r="1" spans="1:9" ht="16" customHeight="1">
      <c r="A1" s="23" t="s">
        <v>3790</v>
      </c>
      <c r="B1" s="23" t="s">
        <v>2341</v>
      </c>
      <c r="C1" s="23" t="s">
        <v>3791</v>
      </c>
      <c r="D1" s="24" t="s">
        <v>3792</v>
      </c>
      <c r="E1" s="23" t="s">
        <v>3790</v>
      </c>
      <c r="F1" s="24" t="s">
        <v>3793</v>
      </c>
      <c r="G1" s="24" t="s">
        <v>3794</v>
      </c>
      <c r="H1" s="23" t="s">
        <v>3795</v>
      </c>
      <c r="I1" s="23" t="s">
        <v>3796</v>
      </c>
    </row>
    <row r="2" spans="1:9" ht="16" customHeight="1">
      <c r="A2" s="31" t="s">
        <v>1915</v>
      </c>
      <c r="B2" s="22" t="s">
        <v>1916</v>
      </c>
      <c r="C2" s="22" t="s">
        <v>1917</v>
      </c>
      <c r="D2" s="22" t="s">
        <v>3797</v>
      </c>
      <c r="E2" s="31" t="s">
        <v>1915</v>
      </c>
      <c r="F2" s="22" t="s">
        <v>3798</v>
      </c>
      <c r="G2" s="22" t="s">
        <v>3799</v>
      </c>
      <c r="H2" s="22" t="s">
        <v>3800</v>
      </c>
      <c r="I2" s="22" t="s">
        <v>1918</v>
      </c>
    </row>
    <row r="3" spans="1:9" ht="16" customHeight="1">
      <c r="A3" s="31" t="s">
        <v>1920</v>
      </c>
      <c r="B3" s="22" t="s">
        <v>1916</v>
      </c>
      <c r="C3" s="22" t="s">
        <v>1917</v>
      </c>
      <c r="D3" s="22" t="s">
        <v>1922</v>
      </c>
      <c r="E3" s="31" t="s">
        <v>1920</v>
      </c>
      <c r="F3" s="22" t="s">
        <v>3801</v>
      </c>
      <c r="G3" s="22"/>
      <c r="H3" s="22" t="s">
        <v>3800</v>
      </c>
      <c r="I3" s="22" t="s">
        <v>1921</v>
      </c>
    </row>
    <row r="4" spans="1:9" ht="16" customHeight="1">
      <c r="A4" s="31" t="s">
        <v>1923</v>
      </c>
      <c r="B4" s="22" t="s">
        <v>1916</v>
      </c>
      <c r="C4" s="22" t="s">
        <v>1917</v>
      </c>
      <c r="D4" s="22" t="s">
        <v>3802</v>
      </c>
      <c r="E4" s="31" t="s">
        <v>1923</v>
      </c>
      <c r="F4" s="22" t="s">
        <v>3803</v>
      </c>
      <c r="G4" s="22" t="s">
        <v>3804</v>
      </c>
      <c r="H4" s="22" t="s">
        <v>3805</v>
      </c>
      <c r="I4" s="22" t="s">
        <v>1924</v>
      </c>
    </row>
    <row r="5" spans="1:9" ht="16" customHeight="1">
      <c r="A5" s="31" t="s">
        <v>1926</v>
      </c>
      <c r="B5" s="22" t="s">
        <v>1916</v>
      </c>
      <c r="C5" s="22" t="s">
        <v>1917</v>
      </c>
      <c r="D5" s="22" t="s">
        <v>3806</v>
      </c>
      <c r="E5" s="31" t="s">
        <v>1926</v>
      </c>
      <c r="F5" s="22" t="s">
        <v>3807</v>
      </c>
      <c r="G5" s="22" t="s">
        <v>3808</v>
      </c>
      <c r="H5" s="22" t="s">
        <v>3809</v>
      </c>
      <c r="I5" s="22" t="s">
        <v>1924</v>
      </c>
    </row>
    <row r="6" spans="1:9" ht="16" customHeight="1">
      <c r="A6" s="31" t="s">
        <v>1928</v>
      </c>
      <c r="B6" s="22" t="s">
        <v>1916</v>
      </c>
      <c r="C6" s="22" t="s">
        <v>1929</v>
      </c>
      <c r="D6" s="22" t="s">
        <v>3810</v>
      </c>
      <c r="E6" s="31" t="s">
        <v>1928</v>
      </c>
      <c r="F6" s="22" t="s">
        <v>3811</v>
      </c>
      <c r="G6" s="22" t="s">
        <v>3812</v>
      </c>
      <c r="H6" s="22" t="s">
        <v>3813</v>
      </c>
      <c r="I6" s="22" t="s">
        <v>1924</v>
      </c>
    </row>
    <row r="7" spans="1:9" ht="16" customHeight="1">
      <c r="A7" s="31" t="s">
        <v>1931</v>
      </c>
      <c r="B7" s="22" t="s">
        <v>1916</v>
      </c>
      <c r="C7" s="22" t="s">
        <v>1929</v>
      </c>
      <c r="D7" s="22" t="s">
        <v>3814</v>
      </c>
      <c r="E7" s="31" t="s">
        <v>1931</v>
      </c>
      <c r="F7" s="22" t="s">
        <v>3815</v>
      </c>
      <c r="G7" s="22" t="s">
        <v>3816</v>
      </c>
      <c r="H7" s="22" t="s">
        <v>3817</v>
      </c>
      <c r="I7" s="22" t="s">
        <v>1921</v>
      </c>
    </row>
    <row r="8" spans="1:9" ht="16" customHeight="1">
      <c r="A8" s="31" t="s">
        <v>1933</v>
      </c>
      <c r="B8" s="22" t="s">
        <v>1916</v>
      </c>
      <c r="C8" s="22" t="s">
        <v>1929</v>
      </c>
      <c r="D8" s="22" t="s">
        <v>3818</v>
      </c>
      <c r="E8" s="31" t="s">
        <v>1933</v>
      </c>
      <c r="F8" s="22" t="s">
        <v>3819</v>
      </c>
      <c r="G8" s="22" t="s">
        <v>3820</v>
      </c>
      <c r="H8" s="22" t="s">
        <v>3817</v>
      </c>
      <c r="I8" s="22" t="s">
        <v>1924</v>
      </c>
    </row>
    <row r="9" spans="1:9" ht="16" customHeight="1">
      <c r="A9" s="31" t="s">
        <v>1935</v>
      </c>
      <c r="B9" s="22" t="s">
        <v>1916</v>
      </c>
      <c r="C9" s="22" t="s">
        <v>1929</v>
      </c>
      <c r="D9" s="22" t="s">
        <v>3821</v>
      </c>
      <c r="E9" s="31" t="s">
        <v>1935</v>
      </c>
      <c r="F9" s="22" t="s">
        <v>3822</v>
      </c>
      <c r="G9" s="22" t="s">
        <v>3823</v>
      </c>
      <c r="H9" s="22" t="s">
        <v>3824</v>
      </c>
      <c r="I9" s="22" t="s">
        <v>1921</v>
      </c>
    </row>
    <row r="10" spans="1:9" ht="16" customHeight="1">
      <c r="A10" s="31" t="s">
        <v>1937</v>
      </c>
      <c r="B10" s="22" t="s">
        <v>1916</v>
      </c>
      <c r="C10" s="22" t="s">
        <v>1929</v>
      </c>
      <c r="D10" s="22" t="s">
        <v>3825</v>
      </c>
      <c r="E10" s="31" t="s">
        <v>1937</v>
      </c>
      <c r="F10" s="22" t="s">
        <v>3826</v>
      </c>
      <c r="G10" s="22" t="s">
        <v>3827</v>
      </c>
      <c r="H10" s="22" t="s">
        <v>3828</v>
      </c>
      <c r="I10" s="22" t="s">
        <v>1938</v>
      </c>
    </row>
    <row r="11" spans="1:9" ht="16" customHeight="1">
      <c r="A11" s="31" t="s">
        <v>1940</v>
      </c>
      <c r="B11" s="22" t="s">
        <v>1916</v>
      </c>
      <c r="C11" s="22" t="s">
        <v>1929</v>
      </c>
      <c r="D11" s="22" t="s">
        <v>1942</v>
      </c>
      <c r="E11" s="31" t="s">
        <v>1940</v>
      </c>
      <c r="F11" s="22" t="s">
        <v>3829</v>
      </c>
      <c r="G11" s="22"/>
      <c r="H11" s="22" t="s">
        <v>3805</v>
      </c>
      <c r="I11" s="22" t="s">
        <v>3830</v>
      </c>
    </row>
    <row r="12" spans="1:9" ht="16" customHeight="1">
      <c r="A12" s="31" t="s">
        <v>3831</v>
      </c>
      <c r="B12" s="22" t="s">
        <v>1916</v>
      </c>
      <c r="C12" s="22" t="s">
        <v>1929</v>
      </c>
      <c r="D12" s="22" t="s">
        <v>3832</v>
      </c>
      <c r="E12" s="31" t="s">
        <v>3831</v>
      </c>
      <c r="F12" s="22" t="s">
        <v>3833</v>
      </c>
      <c r="G12" s="22" t="s">
        <v>3834</v>
      </c>
      <c r="H12" s="22" t="s">
        <v>3835</v>
      </c>
      <c r="I12" s="22" t="s">
        <v>3830</v>
      </c>
    </row>
    <row r="13" spans="1:9" ht="16" customHeight="1">
      <c r="A13" s="31" t="s">
        <v>1943</v>
      </c>
      <c r="B13" s="22" t="s">
        <v>1916</v>
      </c>
      <c r="C13" s="22" t="s">
        <v>1929</v>
      </c>
      <c r="D13" s="22" t="s">
        <v>1944</v>
      </c>
      <c r="E13" s="31" t="s">
        <v>1943</v>
      </c>
      <c r="F13" s="22" t="s">
        <v>3836</v>
      </c>
      <c r="G13" s="22"/>
      <c r="H13" s="22" t="s">
        <v>3837</v>
      </c>
      <c r="I13" s="22" t="s">
        <v>3830</v>
      </c>
    </row>
    <row r="14" spans="1:9" ht="16" customHeight="1">
      <c r="A14" s="31" t="s">
        <v>3838</v>
      </c>
      <c r="B14" s="22" t="s">
        <v>1916</v>
      </c>
      <c r="C14" s="22" t="s">
        <v>1929</v>
      </c>
      <c r="D14" s="22" t="s">
        <v>3839</v>
      </c>
      <c r="E14" s="31" t="s">
        <v>3838</v>
      </c>
      <c r="F14" s="22" t="s">
        <v>3840</v>
      </c>
      <c r="G14" s="22"/>
      <c r="H14" s="22" t="s">
        <v>3841</v>
      </c>
      <c r="I14" s="22" t="s">
        <v>3830</v>
      </c>
    </row>
    <row r="15" spans="1:9" ht="16" customHeight="1">
      <c r="A15" s="31" t="s">
        <v>1945</v>
      </c>
      <c r="B15" s="22" t="s">
        <v>1916</v>
      </c>
      <c r="C15" s="22" t="s">
        <v>1929</v>
      </c>
      <c r="D15" s="22" t="s">
        <v>1946</v>
      </c>
      <c r="E15" s="31" t="s">
        <v>1945</v>
      </c>
      <c r="F15" s="22" t="s">
        <v>3842</v>
      </c>
      <c r="G15" s="22"/>
      <c r="H15" s="22" t="s">
        <v>3843</v>
      </c>
      <c r="I15" s="22" t="s">
        <v>3830</v>
      </c>
    </row>
    <row r="16" spans="1:9" ht="16" customHeight="1">
      <c r="A16" s="31" t="s">
        <v>3844</v>
      </c>
      <c r="B16" s="22" t="s">
        <v>1916</v>
      </c>
      <c r="C16" s="22" t="s">
        <v>1929</v>
      </c>
      <c r="D16" s="22" t="s">
        <v>3845</v>
      </c>
      <c r="E16" s="31" t="s">
        <v>3844</v>
      </c>
      <c r="F16" s="22" t="s">
        <v>3846</v>
      </c>
      <c r="G16" s="22"/>
      <c r="H16" s="22" t="s">
        <v>3847</v>
      </c>
      <c r="I16" s="22" t="s">
        <v>3830</v>
      </c>
    </row>
    <row r="17" spans="1:9" ht="16" customHeight="1">
      <c r="A17" s="31" t="s">
        <v>1947</v>
      </c>
      <c r="B17" s="22" t="s">
        <v>1916</v>
      </c>
      <c r="C17" s="22" t="s">
        <v>1929</v>
      </c>
      <c r="D17" s="22" t="s">
        <v>1948</v>
      </c>
      <c r="E17" s="31" t="s">
        <v>1947</v>
      </c>
      <c r="F17" s="22" t="s">
        <v>3848</v>
      </c>
      <c r="G17" s="22" t="s">
        <v>3849</v>
      </c>
      <c r="H17" s="22" t="s">
        <v>3850</v>
      </c>
      <c r="I17" s="22" t="s">
        <v>3830</v>
      </c>
    </row>
    <row r="18" spans="1:9" ht="16" customHeight="1">
      <c r="A18" s="31" t="s">
        <v>1949</v>
      </c>
      <c r="B18" s="22" t="s">
        <v>1916</v>
      </c>
      <c r="C18" s="22" t="s">
        <v>3851</v>
      </c>
      <c r="D18" s="22" t="s">
        <v>3852</v>
      </c>
      <c r="E18" s="31" t="s">
        <v>1949</v>
      </c>
      <c r="F18" s="22" t="s">
        <v>3853</v>
      </c>
      <c r="G18" s="22" t="s">
        <v>3854</v>
      </c>
      <c r="H18" s="22" t="s">
        <v>3855</v>
      </c>
      <c r="I18" s="22" t="s">
        <v>1918</v>
      </c>
    </row>
    <row r="19" spans="1:9" ht="16" customHeight="1">
      <c r="A19" s="31" t="s">
        <v>3856</v>
      </c>
      <c r="B19" s="22" t="s">
        <v>1916</v>
      </c>
      <c r="C19" s="22" t="s">
        <v>3851</v>
      </c>
      <c r="D19" s="22" t="s">
        <v>3857</v>
      </c>
      <c r="E19" s="31" t="s">
        <v>3856</v>
      </c>
      <c r="F19" s="22" t="s">
        <v>3858</v>
      </c>
      <c r="G19" s="22" t="s">
        <v>3859</v>
      </c>
      <c r="H19" s="22"/>
      <c r="I19" s="22"/>
    </row>
    <row r="20" spans="1:9" ht="16" customHeight="1">
      <c r="A20" s="31" t="s">
        <v>1953</v>
      </c>
      <c r="B20" s="22" t="s">
        <v>1916</v>
      </c>
      <c r="C20" s="22" t="s">
        <v>1929</v>
      </c>
      <c r="D20" s="22" t="s">
        <v>3860</v>
      </c>
      <c r="E20" s="31" t="s">
        <v>1953</v>
      </c>
      <c r="F20" s="22" t="s">
        <v>3861</v>
      </c>
      <c r="G20" s="22"/>
      <c r="H20" s="22" t="s">
        <v>3862</v>
      </c>
      <c r="I20" s="22" t="s">
        <v>1938</v>
      </c>
    </row>
    <row r="21" spans="1:9" ht="16" customHeight="1">
      <c r="A21" s="31" t="s">
        <v>1955</v>
      </c>
      <c r="B21" s="22" t="s">
        <v>1916</v>
      </c>
      <c r="C21" s="22" t="s">
        <v>1929</v>
      </c>
      <c r="D21" s="22" t="s">
        <v>3863</v>
      </c>
      <c r="E21" s="31" t="s">
        <v>1955</v>
      </c>
      <c r="F21" s="22" t="s">
        <v>3864</v>
      </c>
      <c r="G21" s="22" t="s">
        <v>3865</v>
      </c>
      <c r="H21" s="22" t="s">
        <v>3824</v>
      </c>
      <c r="I21" s="22" t="s">
        <v>1938</v>
      </c>
    </row>
    <row r="22" spans="1:9" ht="16" customHeight="1">
      <c r="A22" s="31" t="s">
        <v>1957</v>
      </c>
      <c r="B22" s="22" t="s">
        <v>1916</v>
      </c>
      <c r="C22" s="22" t="s">
        <v>1958</v>
      </c>
      <c r="D22" s="22" t="s">
        <v>3866</v>
      </c>
      <c r="E22" s="31" t="s">
        <v>1957</v>
      </c>
      <c r="F22" s="22" t="s">
        <v>3867</v>
      </c>
      <c r="G22" s="22"/>
      <c r="H22" s="22" t="s">
        <v>3800</v>
      </c>
      <c r="I22" s="30"/>
    </row>
    <row r="23" spans="1:9" ht="16" customHeight="1">
      <c r="A23" s="31" t="s">
        <v>1960</v>
      </c>
      <c r="B23" s="22" t="s">
        <v>1961</v>
      </c>
      <c r="C23" s="22" t="s">
        <v>1929</v>
      </c>
      <c r="D23" s="22" t="s">
        <v>1962</v>
      </c>
      <c r="E23" s="31" t="s">
        <v>1960</v>
      </c>
      <c r="F23" s="22" t="s">
        <v>3868</v>
      </c>
      <c r="G23" s="22" t="s">
        <v>3869</v>
      </c>
      <c r="H23" s="22" t="s">
        <v>3800</v>
      </c>
      <c r="I23" s="22" t="s">
        <v>2335</v>
      </c>
    </row>
    <row r="24" spans="1:9" ht="16" customHeight="1">
      <c r="A24" s="31" t="s">
        <v>1963</v>
      </c>
      <c r="B24" s="22" t="s">
        <v>1961</v>
      </c>
      <c r="C24" s="22" t="s">
        <v>1917</v>
      </c>
      <c r="D24" s="22" t="s">
        <v>3870</v>
      </c>
      <c r="E24" s="31" t="s">
        <v>1963</v>
      </c>
      <c r="F24" s="22" t="s">
        <v>3871</v>
      </c>
      <c r="G24" s="22" t="s">
        <v>3872</v>
      </c>
      <c r="H24" s="22" t="s">
        <v>3800</v>
      </c>
      <c r="I24" s="22" t="s">
        <v>1938</v>
      </c>
    </row>
    <row r="25" spans="1:9" ht="16" customHeight="1">
      <c r="A25" s="31" t="s">
        <v>1965</v>
      </c>
      <c r="B25" s="22" t="s">
        <v>1916</v>
      </c>
      <c r="C25" s="22" t="s">
        <v>1917</v>
      </c>
      <c r="D25" s="22" t="s">
        <v>3873</v>
      </c>
      <c r="E25" s="31" t="s">
        <v>1965</v>
      </c>
      <c r="F25" s="22" t="s">
        <v>3874</v>
      </c>
      <c r="G25" s="22"/>
      <c r="H25" s="22" t="s">
        <v>3805</v>
      </c>
      <c r="I25" s="30"/>
    </row>
    <row r="26" spans="1:9" ht="16" customHeight="1">
      <c r="A26" s="31" t="s">
        <v>1967</v>
      </c>
      <c r="B26" s="22" t="s">
        <v>1961</v>
      </c>
      <c r="C26" s="22" t="s">
        <v>1929</v>
      </c>
      <c r="D26" s="22" t="s">
        <v>3875</v>
      </c>
      <c r="E26" s="31" t="s">
        <v>1967</v>
      </c>
      <c r="F26" s="22" t="s">
        <v>3876</v>
      </c>
      <c r="G26" s="22" t="s">
        <v>3877</v>
      </c>
      <c r="H26" s="22" t="s">
        <v>3805</v>
      </c>
      <c r="I26" s="22" t="s">
        <v>1938</v>
      </c>
    </row>
    <row r="27" spans="1:9" ht="16" customHeight="1">
      <c r="A27" s="31" t="s">
        <v>1969</v>
      </c>
      <c r="B27" s="22" t="s">
        <v>1961</v>
      </c>
      <c r="C27" s="22" t="s">
        <v>1917</v>
      </c>
      <c r="D27" s="22" t="s">
        <v>3878</v>
      </c>
      <c r="E27" s="31" t="s">
        <v>1969</v>
      </c>
      <c r="F27" s="22" t="s">
        <v>3879</v>
      </c>
      <c r="G27" s="22" t="s">
        <v>3880</v>
      </c>
      <c r="H27" s="22" t="s">
        <v>3805</v>
      </c>
      <c r="I27" s="22" t="s">
        <v>1918</v>
      </c>
    </row>
    <row r="28" spans="1:9" ht="16" customHeight="1">
      <c r="A28" s="31" t="s">
        <v>1971</v>
      </c>
      <c r="B28" s="22" t="s">
        <v>1916</v>
      </c>
      <c r="C28" s="22" t="s">
        <v>1958</v>
      </c>
      <c r="D28" s="22" t="s">
        <v>3881</v>
      </c>
      <c r="E28" s="31" t="s">
        <v>1971</v>
      </c>
      <c r="F28" s="22" t="s">
        <v>3882</v>
      </c>
      <c r="G28" s="22" t="s">
        <v>3883</v>
      </c>
      <c r="H28" s="22" t="s">
        <v>3884</v>
      </c>
      <c r="I28" s="30"/>
    </row>
    <row r="29" spans="1:9" ht="16" customHeight="1">
      <c r="A29" s="31" t="s">
        <v>1973</v>
      </c>
      <c r="B29" s="22" t="s">
        <v>1961</v>
      </c>
      <c r="C29" s="22" t="s">
        <v>1917</v>
      </c>
      <c r="D29" s="22" t="s">
        <v>1974</v>
      </c>
      <c r="E29" s="31" t="s">
        <v>1973</v>
      </c>
      <c r="F29" s="22" t="s">
        <v>3885</v>
      </c>
      <c r="G29" s="22"/>
      <c r="H29" s="22" t="s">
        <v>3884</v>
      </c>
      <c r="I29" s="22" t="s">
        <v>3830</v>
      </c>
    </row>
    <row r="30" spans="1:9" ht="16" customHeight="1">
      <c r="A30" s="31" t="s">
        <v>1975</v>
      </c>
      <c r="B30" s="22" t="s">
        <v>1961</v>
      </c>
      <c r="C30" s="22" t="s">
        <v>1929</v>
      </c>
      <c r="D30" s="22" t="s">
        <v>3886</v>
      </c>
      <c r="E30" s="31" t="s">
        <v>1975</v>
      </c>
      <c r="F30" s="22" t="s">
        <v>3887</v>
      </c>
      <c r="G30" s="22" t="s">
        <v>3888</v>
      </c>
      <c r="H30" s="22" t="s">
        <v>3884</v>
      </c>
      <c r="I30" s="22" t="s">
        <v>1921</v>
      </c>
    </row>
    <row r="31" spans="1:9" ht="16" customHeight="1">
      <c r="A31" s="31" t="s">
        <v>1977</v>
      </c>
      <c r="B31" s="22" t="s">
        <v>1916</v>
      </c>
      <c r="C31" s="22" t="s">
        <v>1917</v>
      </c>
      <c r="D31" s="22" t="s">
        <v>1978</v>
      </c>
      <c r="E31" s="31" t="s">
        <v>1977</v>
      </c>
      <c r="F31" s="22" t="s">
        <v>3889</v>
      </c>
      <c r="G31" s="22"/>
      <c r="H31" s="22" t="s">
        <v>3890</v>
      </c>
      <c r="I31" s="30"/>
    </row>
    <row r="32" spans="1:9" ht="16" customHeight="1">
      <c r="A32" s="31" t="s">
        <v>1979</v>
      </c>
      <c r="B32" s="22" t="s">
        <v>1961</v>
      </c>
      <c r="C32" s="22" t="s">
        <v>1917</v>
      </c>
      <c r="D32" s="22" t="s">
        <v>3891</v>
      </c>
      <c r="E32" s="31" t="s">
        <v>1979</v>
      </c>
      <c r="F32" s="22" t="s">
        <v>3892</v>
      </c>
      <c r="G32" s="22"/>
      <c r="H32" s="22" t="s">
        <v>3890</v>
      </c>
      <c r="I32" s="22" t="s">
        <v>1938</v>
      </c>
    </row>
    <row r="33" spans="1:9" ht="16" customHeight="1">
      <c r="A33" s="31" t="s">
        <v>1981</v>
      </c>
      <c r="B33" s="22" t="s">
        <v>1961</v>
      </c>
      <c r="C33" s="22" t="s">
        <v>1929</v>
      </c>
      <c r="D33" s="22" t="s">
        <v>3893</v>
      </c>
      <c r="E33" s="31" t="s">
        <v>1981</v>
      </c>
      <c r="F33" s="22" t="s">
        <v>3894</v>
      </c>
      <c r="G33" s="22" t="s">
        <v>3895</v>
      </c>
      <c r="H33" s="22" t="s">
        <v>3890</v>
      </c>
      <c r="I33" s="22" t="s">
        <v>1938</v>
      </c>
    </row>
    <row r="34" spans="1:9" ht="16" customHeight="1">
      <c r="A34" s="31" t="s">
        <v>1983</v>
      </c>
      <c r="B34" s="22" t="s">
        <v>1961</v>
      </c>
      <c r="C34" s="22" t="s">
        <v>3896</v>
      </c>
      <c r="D34" s="22" t="s">
        <v>3897</v>
      </c>
      <c r="E34" s="31" t="s">
        <v>1983</v>
      </c>
      <c r="F34" s="22" t="s">
        <v>3898</v>
      </c>
      <c r="G34" s="22" t="s">
        <v>3899</v>
      </c>
      <c r="H34" s="22" t="s">
        <v>3900</v>
      </c>
      <c r="I34" s="22" t="s">
        <v>1918</v>
      </c>
    </row>
    <row r="35" spans="1:9" ht="16" customHeight="1">
      <c r="A35" s="31" t="s">
        <v>3901</v>
      </c>
      <c r="B35" s="22" t="s">
        <v>1961</v>
      </c>
      <c r="C35" s="22" t="s">
        <v>3851</v>
      </c>
      <c r="D35" s="22" t="s">
        <v>3857</v>
      </c>
      <c r="E35" s="31" t="s">
        <v>3901</v>
      </c>
      <c r="F35" s="22" t="s">
        <v>3902</v>
      </c>
      <c r="G35" s="22" t="s">
        <v>3903</v>
      </c>
      <c r="H35" s="22"/>
      <c r="I35" s="22"/>
    </row>
    <row r="36" spans="1:9" ht="16" customHeight="1">
      <c r="A36" s="31" t="s">
        <v>1986</v>
      </c>
      <c r="B36" s="22" t="s">
        <v>1961</v>
      </c>
      <c r="C36" s="22" t="s">
        <v>3851</v>
      </c>
      <c r="D36" s="22" t="s">
        <v>3904</v>
      </c>
      <c r="E36" s="31" t="s">
        <v>1986</v>
      </c>
      <c r="F36" s="22" t="s">
        <v>3905</v>
      </c>
      <c r="G36" s="22" t="s">
        <v>3906</v>
      </c>
      <c r="H36" s="22" t="s">
        <v>3907</v>
      </c>
      <c r="I36" s="22" t="s">
        <v>1918</v>
      </c>
    </row>
    <row r="37" spans="1:9" ht="16" customHeight="1">
      <c r="A37" s="31" t="s">
        <v>3908</v>
      </c>
      <c r="B37" s="22" t="s">
        <v>1961</v>
      </c>
      <c r="C37" s="22" t="s">
        <v>1929</v>
      </c>
      <c r="D37" s="22" t="s">
        <v>3857</v>
      </c>
      <c r="E37" s="31" t="s">
        <v>3908</v>
      </c>
      <c r="F37" s="22" t="s">
        <v>3909</v>
      </c>
      <c r="G37" s="22" t="s">
        <v>3910</v>
      </c>
      <c r="H37" s="22"/>
      <c r="I37" s="22"/>
    </row>
    <row r="38" spans="1:9" ht="16" customHeight="1">
      <c r="A38" s="31" t="s">
        <v>1989</v>
      </c>
      <c r="B38" s="22" t="s">
        <v>1961</v>
      </c>
      <c r="C38" s="22" t="s">
        <v>1929</v>
      </c>
      <c r="D38" s="22" t="s">
        <v>3911</v>
      </c>
      <c r="E38" s="31" t="s">
        <v>1989</v>
      </c>
      <c r="F38" s="22" t="s">
        <v>3912</v>
      </c>
      <c r="G38" s="22" t="s">
        <v>3913</v>
      </c>
      <c r="H38" s="22" t="s">
        <v>3907</v>
      </c>
      <c r="I38" s="22" t="s">
        <v>1918</v>
      </c>
    </row>
    <row r="39" spans="1:9" ht="16" customHeight="1">
      <c r="A39" s="31" t="s">
        <v>1991</v>
      </c>
      <c r="B39" s="22" t="s">
        <v>1961</v>
      </c>
      <c r="C39" s="22" t="s">
        <v>1929</v>
      </c>
      <c r="D39" s="22" t="s">
        <v>3914</v>
      </c>
      <c r="E39" s="31" t="s">
        <v>1991</v>
      </c>
      <c r="F39" s="22" t="s">
        <v>3915</v>
      </c>
      <c r="G39" s="22" t="s">
        <v>3916</v>
      </c>
      <c r="H39" s="22" t="s">
        <v>3917</v>
      </c>
      <c r="I39" s="22" t="s">
        <v>1918</v>
      </c>
    </row>
    <row r="40" spans="1:9" ht="16" customHeight="1">
      <c r="A40" s="31" t="s">
        <v>1993</v>
      </c>
      <c r="B40" s="22" t="s">
        <v>1961</v>
      </c>
      <c r="C40" s="22" t="s">
        <v>1929</v>
      </c>
      <c r="D40" s="22" t="s">
        <v>1994</v>
      </c>
      <c r="E40" s="31" t="s">
        <v>1993</v>
      </c>
      <c r="F40" s="22" t="s">
        <v>3918</v>
      </c>
      <c r="G40" s="22" t="s">
        <v>3919</v>
      </c>
      <c r="H40" s="22" t="s">
        <v>3917</v>
      </c>
      <c r="I40" s="22" t="s">
        <v>1938</v>
      </c>
    </row>
    <row r="41" spans="1:9" ht="16" customHeight="1">
      <c r="A41" s="31" t="s">
        <v>1995</v>
      </c>
      <c r="B41" s="22" t="s">
        <v>1961</v>
      </c>
      <c r="C41" s="22" t="s">
        <v>3851</v>
      </c>
      <c r="D41" s="22" t="s">
        <v>3920</v>
      </c>
      <c r="E41" s="31" t="s">
        <v>1995</v>
      </c>
      <c r="F41" s="22" t="s">
        <v>3921</v>
      </c>
      <c r="G41" s="23"/>
      <c r="H41" s="22" t="s">
        <v>3922</v>
      </c>
      <c r="I41" s="22" t="s">
        <v>1918</v>
      </c>
    </row>
    <row r="42" spans="1:9" ht="16" customHeight="1">
      <c r="A42" s="31" t="s">
        <v>3923</v>
      </c>
      <c r="B42" s="22" t="s">
        <v>1961</v>
      </c>
      <c r="C42" s="22" t="s">
        <v>3924</v>
      </c>
      <c r="D42" s="22" t="s">
        <v>3857</v>
      </c>
      <c r="E42" s="31" t="s">
        <v>3923</v>
      </c>
      <c r="F42" s="22" t="s">
        <v>3925</v>
      </c>
      <c r="G42" s="22" t="s">
        <v>3926</v>
      </c>
      <c r="H42" s="22"/>
      <c r="I42" s="22"/>
    </row>
    <row r="43" spans="1:9" ht="16" customHeight="1">
      <c r="A43" s="31" t="s">
        <v>1997</v>
      </c>
      <c r="B43" s="22" t="s">
        <v>1961</v>
      </c>
      <c r="C43" s="22" t="s">
        <v>1917</v>
      </c>
      <c r="D43" s="22" t="s">
        <v>3927</v>
      </c>
      <c r="E43" s="31" t="s">
        <v>1997</v>
      </c>
      <c r="F43" s="22" t="s">
        <v>3928</v>
      </c>
      <c r="G43" s="22" t="s">
        <v>3929</v>
      </c>
      <c r="H43" s="22" t="s">
        <v>3930</v>
      </c>
      <c r="I43" s="30"/>
    </row>
    <row r="44" spans="1:9" ht="16" customHeight="1">
      <c r="A44" s="31" t="s">
        <v>1999</v>
      </c>
      <c r="B44" s="22" t="s">
        <v>2000</v>
      </c>
      <c r="C44" s="22" t="s">
        <v>1929</v>
      </c>
      <c r="D44" s="22" t="s">
        <v>2001</v>
      </c>
      <c r="E44" s="31" t="s">
        <v>1999</v>
      </c>
      <c r="F44" s="22" t="s">
        <v>3931</v>
      </c>
      <c r="G44" s="22" t="s">
        <v>3932</v>
      </c>
      <c r="H44" s="22" t="s">
        <v>3930</v>
      </c>
      <c r="I44" s="22" t="s">
        <v>1938</v>
      </c>
    </row>
    <row r="45" spans="1:9" ht="16" customHeight="1">
      <c r="A45" s="31" t="s">
        <v>2002</v>
      </c>
      <c r="B45" s="22" t="s">
        <v>2000</v>
      </c>
      <c r="C45" s="22" t="s">
        <v>1929</v>
      </c>
      <c r="D45" s="22" t="s">
        <v>3933</v>
      </c>
      <c r="E45" s="31" t="s">
        <v>2002</v>
      </c>
      <c r="F45" s="22" t="s">
        <v>3934</v>
      </c>
      <c r="G45" s="22"/>
      <c r="H45" s="22" t="s">
        <v>3930</v>
      </c>
      <c r="I45" s="22" t="s">
        <v>1938</v>
      </c>
    </row>
    <row r="46" spans="1:9" ht="16" customHeight="1">
      <c r="A46" s="31" t="s">
        <v>3935</v>
      </c>
      <c r="B46" s="22" t="s">
        <v>2000</v>
      </c>
      <c r="C46" s="22" t="s">
        <v>1929</v>
      </c>
      <c r="D46" s="22" t="s">
        <v>3936</v>
      </c>
      <c r="E46" s="31" t="s">
        <v>3935</v>
      </c>
      <c r="F46" s="22" t="s">
        <v>3934</v>
      </c>
      <c r="G46" s="22"/>
      <c r="H46" s="22" t="s">
        <v>3930</v>
      </c>
      <c r="I46" s="22" t="s">
        <v>1938</v>
      </c>
    </row>
    <row r="47" spans="1:9" ht="16" customHeight="1">
      <c r="A47" s="31" t="s">
        <v>2005</v>
      </c>
      <c r="B47" s="22" t="s">
        <v>2000</v>
      </c>
      <c r="C47" s="22" t="s">
        <v>1929</v>
      </c>
      <c r="D47" s="22" t="s">
        <v>3937</v>
      </c>
      <c r="E47" s="31" t="s">
        <v>2005</v>
      </c>
      <c r="F47" s="22" t="s">
        <v>3938</v>
      </c>
      <c r="G47" s="22"/>
      <c r="H47" s="22" t="s">
        <v>3930</v>
      </c>
      <c r="I47" s="22" t="s">
        <v>1938</v>
      </c>
    </row>
    <row r="48" spans="1:9" ht="16" customHeight="1">
      <c r="A48" s="31" t="s">
        <v>2007</v>
      </c>
      <c r="B48" s="22" t="s">
        <v>2000</v>
      </c>
      <c r="C48" s="22" t="s">
        <v>1929</v>
      </c>
      <c r="D48" s="22" t="s">
        <v>3939</v>
      </c>
      <c r="E48" s="31" t="s">
        <v>2007</v>
      </c>
      <c r="F48" s="22" t="s">
        <v>3940</v>
      </c>
      <c r="G48" s="22" t="s">
        <v>3941</v>
      </c>
      <c r="H48" s="22" t="s">
        <v>3930</v>
      </c>
      <c r="I48" s="22" t="s">
        <v>1938</v>
      </c>
    </row>
    <row r="49" spans="1:9" ht="16" customHeight="1">
      <c r="A49" s="31" t="s">
        <v>2009</v>
      </c>
      <c r="B49" s="22" t="s">
        <v>2000</v>
      </c>
      <c r="C49" s="22" t="s">
        <v>1929</v>
      </c>
      <c r="D49" s="22" t="s">
        <v>3942</v>
      </c>
      <c r="E49" s="31" t="s">
        <v>2009</v>
      </c>
      <c r="F49" s="22" t="s">
        <v>3943</v>
      </c>
      <c r="G49" s="22" t="s">
        <v>3944</v>
      </c>
      <c r="H49" s="22" t="s">
        <v>3930</v>
      </c>
      <c r="I49" s="22" t="s">
        <v>1938</v>
      </c>
    </row>
    <row r="50" spans="1:9" ht="16" customHeight="1">
      <c r="A50" s="31" t="s">
        <v>2011</v>
      </c>
      <c r="B50" s="22" t="s">
        <v>2000</v>
      </c>
      <c r="C50" s="22" t="s">
        <v>1917</v>
      </c>
      <c r="D50" s="22" t="s">
        <v>3945</v>
      </c>
      <c r="E50" s="31" t="s">
        <v>2011</v>
      </c>
      <c r="F50" s="22" t="s">
        <v>3946</v>
      </c>
      <c r="G50" s="22" t="s">
        <v>3947</v>
      </c>
      <c r="H50" s="22" t="s">
        <v>3930</v>
      </c>
      <c r="I50" s="22" t="s">
        <v>1924</v>
      </c>
    </row>
    <row r="51" spans="1:9" ht="16" customHeight="1">
      <c r="A51" s="31" t="s">
        <v>2013</v>
      </c>
      <c r="B51" s="22" t="s">
        <v>1961</v>
      </c>
      <c r="C51" s="22" t="s">
        <v>1929</v>
      </c>
      <c r="D51" s="22" t="s">
        <v>2014</v>
      </c>
      <c r="E51" s="31" t="s">
        <v>2013</v>
      </c>
      <c r="F51" s="22" t="s">
        <v>3948</v>
      </c>
      <c r="G51" s="22"/>
      <c r="H51" s="22" t="s">
        <v>3900</v>
      </c>
      <c r="I51" s="30"/>
    </row>
    <row r="52" spans="1:9" ht="16" customHeight="1">
      <c r="A52" s="31" t="s">
        <v>2015</v>
      </c>
      <c r="B52" s="22" t="s">
        <v>2000</v>
      </c>
      <c r="C52" s="22" t="s">
        <v>1929</v>
      </c>
      <c r="D52" s="22" t="s">
        <v>2016</v>
      </c>
      <c r="E52" s="31" t="s">
        <v>2015</v>
      </c>
      <c r="F52" s="22" t="s">
        <v>3949</v>
      </c>
      <c r="G52" s="22" t="s">
        <v>3950</v>
      </c>
      <c r="H52" s="22" t="s">
        <v>3900</v>
      </c>
      <c r="I52" s="22" t="s">
        <v>1938</v>
      </c>
    </row>
    <row r="53" spans="1:9" ht="16" customHeight="1">
      <c r="A53" s="31" t="s">
        <v>2017</v>
      </c>
      <c r="B53" s="22" t="s">
        <v>2000</v>
      </c>
      <c r="C53" s="22" t="s">
        <v>1929</v>
      </c>
      <c r="D53" s="22" t="s">
        <v>2018</v>
      </c>
      <c r="E53" s="31" t="s">
        <v>2017</v>
      </c>
      <c r="F53" s="22" t="s">
        <v>3951</v>
      </c>
      <c r="G53" s="22"/>
      <c r="H53" s="22" t="s">
        <v>3900</v>
      </c>
      <c r="I53" s="22" t="s">
        <v>1938</v>
      </c>
    </row>
    <row r="54" spans="1:9" ht="16" customHeight="1">
      <c r="A54" s="31" t="s">
        <v>2019</v>
      </c>
      <c r="B54" s="22" t="s">
        <v>2000</v>
      </c>
      <c r="C54" s="22" t="s">
        <v>1929</v>
      </c>
      <c r="D54" s="22" t="s">
        <v>2020</v>
      </c>
      <c r="E54" s="31" t="s">
        <v>2019</v>
      </c>
      <c r="F54" s="22" t="s">
        <v>3952</v>
      </c>
      <c r="G54" s="22"/>
      <c r="H54" s="22" t="s">
        <v>3900</v>
      </c>
      <c r="I54" s="22" t="s">
        <v>1938</v>
      </c>
    </row>
    <row r="55" spans="1:9" ht="16" customHeight="1">
      <c r="A55" s="31" t="s">
        <v>2021</v>
      </c>
      <c r="B55" s="22" t="s">
        <v>1916</v>
      </c>
      <c r="C55" s="22" t="s">
        <v>1917</v>
      </c>
      <c r="D55" s="22" t="s">
        <v>2022</v>
      </c>
      <c r="E55" s="31" t="s">
        <v>2021</v>
      </c>
      <c r="F55" s="22" t="s">
        <v>3953</v>
      </c>
      <c r="G55" s="22"/>
      <c r="H55" s="22" t="s">
        <v>3900</v>
      </c>
      <c r="I55" s="30"/>
    </row>
    <row r="56" spans="1:9" ht="16" customHeight="1">
      <c r="A56" s="31" t="s">
        <v>2023</v>
      </c>
      <c r="B56" s="22" t="s">
        <v>1961</v>
      </c>
      <c r="C56" s="22" t="s">
        <v>1917</v>
      </c>
      <c r="D56" s="22" t="s">
        <v>2024</v>
      </c>
      <c r="E56" s="31" t="s">
        <v>2023</v>
      </c>
      <c r="F56" s="22" t="s">
        <v>3954</v>
      </c>
      <c r="G56" s="22"/>
      <c r="H56" s="22" t="s">
        <v>3900</v>
      </c>
      <c r="I56" s="22" t="s">
        <v>1938</v>
      </c>
    </row>
    <row r="57" spans="1:9" ht="16" customHeight="1">
      <c r="A57" s="31" t="s">
        <v>3955</v>
      </c>
      <c r="B57" s="22" t="s">
        <v>1961</v>
      </c>
      <c r="C57" s="22" t="s">
        <v>1929</v>
      </c>
      <c r="D57" s="22" t="s">
        <v>3956</v>
      </c>
      <c r="E57" s="31" t="s">
        <v>3955</v>
      </c>
      <c r="F57" s="22" t="s">
        <v>3957</v>
      </c>
      <c r="G57" s="22" t="s">
        <v>3958</v>
      </c>
      <c r="H57" s="22" t="s">
        <v>3900</v>
      </c>
      <c r="I57" s="22" t="s">
        <v>1938</v>
      </c>
    </row>
    <row r="58" spans="1:9" ht="16" customHeight="1">
      <c r="A58" s="31" t="s">
        <v>2026</v>
      </c>
      <c r="B58" s="22" t="s">
        <v>1961</v>
      </c>
      <c r="C58" s="22" t="s">
        <v>3851</v>
      </c>
      <c r="D58" s="22" t="s">
        <v>3959</v>
      </c>
      <c r="E58" s="31" t="s">
        <v>2026</v>
      </c>
      <c r="F58" s="22" t="s">
        <v>3960</v>
      </c>
      <c r="G58" s="22" t="s">
        <v>3961</v>
      </c>
      <c r="H58" s="22" t="s">
        <v>3900</v>
      </c>
      <c r="I58" s="22" t="s">
        <v>1918</v>
      </c>
    </row>
    <row r="59" spans="1:9" ht="16" customHeight="1">
      <c r="A59" s="31" t="s">
        <v>3962</v>
      </c>
      <c r="B59" s="22" t="s">
        <v>1961</v>
      </c>
      <c r="C59" s="22" t="s">
        <v>3851</v>
      </c>
      <c r="D59" s="22" t="s">
        <v>3857</v>
      </c>
      <c r="E59" s="31" t="s">
        <v>3962</v>
      </c>
      <c r="F59" s="22" t="s">
        <v>3963</v>
      </c>
      <c r="G59" s="22" t="s">
        <v>3910</v>
      </c>
      <c r="H59" s="22"/>
      <c r="I59" s="22"/>
    </row>
    <row r="60" spans="1:9" ht="16" customHeight="1">
      <c r="A60" s="31" t="s">
        <v>2029</v>
      </c>
      <c r="B60" s="22" t="s">
        <v>1961</v>
      </c>
      <c r="C60" s="22" t="s">
        <v>3851</v>
      </c>
      <c r="D60" s="22" t="s">
        <v>3964</v>
      </c>
      <c r="E60" s="31" t="s">
        <v>2029</v>
      </c>
      <c r="F60" s="22" t="s">
        <v>3965</v>
      </c>
      <c r="G60" s="22" t="s">
        <v>3966</v>
      </c>
      <c r="H60" s="22" t="s">
        <v>3967</v>
      </c>
      <c r="I60" s="22" t="s">
        <v>1918</v>
      </c>
    </row>
    <row r="61" spans="1:9" ht="16" customHeight="1">
      <c r="A61" s="31" t="s">
        <v>3968</v>
      </c>
      <c r="B61" s="22" t="s">
        <v>1961</v>
      </c>
      <c r="C61" s="22" t="s">
        <v>3851</v>
      </c>
      <c r="D61" s="22" t="s">
        <v>3857</v>
      </c>
      <c r="E61" s="31" t="s">
        <v>3968</v>
      </c>
      <c r="F61" s="22" t="s">
        <v>3969</v>
      </c>
      <c r="G61" s="22" t="s">
        <v>3970</v>
      </c>
      <c r="H61" s="22"/>
      <c r="I61" s="22"/>
    </row>
    <row r="62" spans="1:9" ht="16" customHeight="1">
      <c r="A62" s="31" t="s">
        <v>2032</v>
      </c>
      <c r="B62" s="22" t="s">
        <v>1961</v>
      </c>
      <c r="C62" s="22" t="s">
        <v>1929</v>
      </c>
      <c r="D62" s="22" t="s">
        <v>3971</v>
      </c>
      <c r="E62" s="31" t="s">
        <v>2032</v>
      </c>
      <c r="F62" s="22" t="s">
        <v>3972</v>
      </c>
      <c r="G62" s="22" t="s">
        <v>3973</v>
      </c>
      <c r="H62" s="22" t="s">
        <v>3974</v>
      </c>
      <c r="I62" s="22" t="s">
        <v>1918</v>
      </c>
    </row>
    <row r="63" spans="1:9" ht="16" customHeight="1">
      <c r="A63" s="31" t="s">
        <v>2034</v>
      </c>
      <c r="B63" s="22" t="s">
        <v>1961</v>
      </c>
      <c r="C63" s="22" t="s">
        <v>3851</v>
      </c>
      <c r="D63" s="22" t="s">
        <v>3975</v>
      </c>
      <c r="E63" s="31" t="s">
        <v>2034</v>
      </c>
      <c r="F63" s="22" t="s">
        <v>3976</v>
      </c>
      <c r="G63" s="23"/>
      <c r="H63" s="22" t="s">
        <v>3922</v>
      </c>
      <c r="I63" s="22" t="s">
        <v>1918</v>
      </c>
    </row>
    <row r="64" spans="1:9" ht="16" customHeight="1">
      <c r="A64" s="31" t="s">
        <v>3977</v>
      </c>
      <c r="B64" s="22" t="s">
        <v>1961</v>
      </c>
      <c r="C64" s="22" t="s">
        <v>3924</v>
      </c>
      <c r="D64" s="22" t="s">
        <v>3857</v>
      </c>
      <c r="E64" s="31" t="s">
        <v>3977</v>
      </c>
      <c r="F64" s="22" t="s">
        <v>3978</v>
      </c>
      <c r="G64" s="22" t="s">
        <v>3926</v>
      </c>
      <c r="H64" s="22"/>
      <c r="I64" s="22"/>
    </row>
    <row r="65" spans="1:9" ht="16" customHeight="1">
      <c r="A65" s="31" t="s">
        <v>2037</v>
      </c>
      <c r="B65" s="22" t="s">
        <v>1961</v>
      </c>
      <c r="C65" s="22" t="s">
        <v>1917</v>
      </c>
      <c r="D65" s="22" t="s">
        <v>3979</v>
      </c>
      <c r="E65" s="31" t="s">
        <v>2037</v>
      </c>
      <c r="F65" s="22" t="s">
        <v>3980</v>
      </c>
      <c r="G65" s="22" t="s">
        <v>3929</v>
      </c>
      <c r="H65" s="22" t="s">
        <v>3930</v>
      </c>
      <c r="I65" s="30"/>
    </row>
    <row r="66" spans="1:9" ht="16" customHeight="1">
      <c r="A66" s="31" t="s">
        <v>2039</v>
      </c>
      <c r="B66" s="22" t="s">
        <v>2000</v>
      </c>
      <c r="C66" s="22" t="s">
        <v>1929</v>
      </c>
      <c r="D66" s="22" t="s">
        <v>2040</v>
      </c>
      <c r="E66" s="31" t="s">
        <v>2039</v>
      </c>
      <c r="F66" s="22" t="s">
        <v>3931</v>
      </c>
      <c r="G66" s="22" t="s">
        <v>3932</v>
      </c>
      <c r="H66" s="22" t="s">
        <v>3930</v>
      </c>
      <c r="I66" s="22" t="s">
        <v>1938</v>
      </c>
    </row>
    <row r="67" spans="1:9" ht="16" customHeight="1">
      <c r="A67" s="31" t="s">
        <v>2041</v>
      </c>
      <c r="B67" s="22" t="s">
        <v>2000</v>
      </c>
      <c r="C67" s="22" t="s">
        <v>1929</v>
      </c>
      <c r="D67" s="22" t="s">
        <v>3981</v>
      </c>
      <c r="E67" s="31" t="s">
        <v>2041</v>
      </c>
      <c r="F67" s="22" t="s">
        <v>3934</v>
      </c>
      <c r="G67" s="22"/>
      <c r="H67" s="22" t="s">
        <v>3930</v>
      </c>
      <c r="I67" s="22" t="s">
        <v>1938</v>
      </c>
    </row>
    <row r="68" spans="1:9" ht="16" customHeight="1">
      <c r="A68" s="31" t="s">
        <v>2043</v>
      </c>
      <c r="B68" s="22" t="s">
        <v>2000</v>
      </c>
      <c r="C68" s="22" t="s">
        <v>1929</v>
      </c>
      <c r="D68" s="22" t="s">
        <v>3982</v>
      </c>
      <c r="E68" s="31" t="s">
        <v>2043</v>
      </c>
      <c r="F68" s="22" t="s">
        <v>3934</v>
      </c>
      <c r="G68" s="22"/>
      <c r="H68" s="22" t="s">
        <v>3930</v>
      </c>
      <c r="I68" s="22" t="s">
        <v>1938</v>
      </c>
    </row>
    <row r="69" spans="1:9" ht="16" customHeight="1">
      <c r="A69" s="31" t="s">
        <v>2045</v>
      </c>
      <c r="B69" s="22" t="s">
        <v>2000</v>
      </c>
      <c r="C69" s="22" t="s">
        <v>1929</v>
      </c>
      <c r="D69" s="22" t="s">
        <v>3983</v>
      </c>
      <c r="E69" s="31" t="s">
        <v>2045</v>
      </c>
      <c r="F69" s="22" t="s">
        <v>3984</v>
      </c>
      <c r="G69" s="22"/>
      <c r="H69" s="22" t="s">
        <v>3930</v>
      </c>
      <c r="I69" s="22" t="s">
        <v>1938</v>
      </c>
    </row>
    <row r="70" spans="1:9" ht="16" customHeight="1">
      <c r="A70" s="31" t="s">
        <v>2047</v>
      </c>
      <c r="B70" s="22" t="s">
        <v>2000</v>
      </c>
      <c r="C70" s="22" t="s">
        <v>1929</v>
      </c>
      <c r="D70" s="22" t="s">
        <v>3985</v>
      </c>
      <c r="E70" s="31" t="s">
        <v>2047</v>
      </c>
      <c r="F70" s="22" t="s">
        <v>3940</v>
      </c>
      <c r="G70" s="22" t="s">
        <v>3941</v>
      </c>
      <c r="H70" s="22" t="s">
        <v>3930</v>
      </c>
      <c r="I70" s="22" t="s">
        <v>1938</v>
      </c>
    </row>
    <row r="71" spans="1:9" ht="16" customHeight="1">
      <c r="A71" s="31" t="s">
        <v>2049</v>
      </c>
      <c r="B71" s="22" t="s">
        <v>2000</v>
      </c>
      <c r="C71" s="22" t="s">
        <v>1929</v>
      </c>
      <c r="D71" s="22" t="s">
        <v>2050</v>
      </c>
      <c r="E71" s="31" t="s">
        <v>2049</v>
      </c>
      <c r="F71" s="22" t="s">
        <v>3943</v>
      </c>
      <c r="G71" s="22" t="s">
        <v>3944</v>
      </c>
      <c r="H71" s="22" t="s">
        <v>3930</v>
      </c>
      <c r="I71" s="22" t="s">
        <v>1938</v>
      </c>
    </row>
    <row r="72" spans="1:9" ht="16" customHeight="1">
      <c r="A72" s="31" t="s">
        <v>2051</v>
      </c>
      <c r="B72" s="22" t="s">
        <v>2000</v>
      </c>
      <c r="C72" s="22" t="s">
        <v>1917</v>
      </c>
      <c r="D72" s="22" t="s">
        <v>3986</v>
      </c>
      <c r="E72" s="31" t="s">
        <v>2051</v>
      </c>
      <c r="F72" s="22" t="s">
        <v>3946</v>
      </c>
      <c r="G72" s="22" t="s">
        <v>3987</v>
      </c>
      <c r="H72" s="22" t="s">
        <v>3930</v>
      </c>
      <c r="I72" s="22" t="s">
        <v>1924</v>
      </c>
    </row>
    <row r="73" spans="1:9" ht="16" customHeight="1">
      <c r="A73" s="31" t="s">
        <v>2053</v>
      </c>
      <c r="B73" s="22" t="s">
        <v>1961</v>
      </c>
      <c r="C73" s="22" t="s">
        <v>1929</v>
      </c>
      <c r="D73" s="22" t="s">
        <v>3988</v>
      </c>
      <c r="E73" s="31" t="s">
        <v>2053</v>
      </c>
      <c r="F73" s="22" t="s">
        <v>3989</v>
      </c>
      <c r="G73" s="22" t="s">
        <v>3990</v>
      </c>
      <c r="H73" s="22" t="s">
        <v>3900</v>
      </c>
      <c r="I73" s="30"/>
    </row>
    <row r="74" spans="1:9" ht="16" customHeight="1">
      <c r="A74" s="31" t="s">
        <v>2055</v>
      </c>
      <c r="B74" s="22" t="s">
        <v>2000</v>
      </c>
      <c r="C74" s="22" t="s">
        <v>1929</v>
      </c>
      <c r="D74" s="22" t="s">
        <v>2056</v>
      </c>
      <c r="E74" s="31" t="s">
        <v>2055</v>
      </c>
      <c r="F74" s="22" t="s">
        <v>3949</v>
      </c>
      <c r="G74" s="22" t="s">
        <v>3950</v>
      </c>
      <c r="H74" s="22" t="s">
        <v>3900</v>
      </c>
      <c r="I74" s="22" t="s">
        <v>1938</v>
      </c>
    </row>
    <row r="75" spans="1:9" ht="16" customHeight="1">
      <c r="A75" s="31" t="s">
        <v>2057</v>
      </c>
      <c r="B75" s="22" t="s">
        <v>2000</v>
      </c>
      <c r="C75" s="22" t="s">
        <v>1929</v>
      </c>
      <c r="D75" s="22" t="s">
        <v>2058</v>
      </c>
      <c r="E75" s="31" t="s">
        <v>2057</v>
      </c>
      <c r="F75" s="22" t="s">
        <v>3951</v>
      </c>
      <c r="G75" s="22"/>
      <c r="H75" s="22" t="s">
        <v>3900</v>
      </c>
      <c r="I75" s="22" t="s">
        <v>1938</v>
      </c>
    </row>
    <row r="76" spans="1:9" ht="16" customHeight="1">
      <c r="A76" s="31" t="s">
        <v>2059</v>
      </c>
      <c r="B76" s="22" t="s">
        <v>2000</v>
      </c>
      <c r="C76" s="22" t="s">
        <v>1929</v>
      </c>
      <c r="D76" s="22" t="s">
        <v>2060</v>
      </c>
      <c r="E76" s="31" t="s">
        <v>2059</v>
      </c>
      <c r="F76" s="22" t="s">
        <v>3952</v>
      </c>
      <c r="G76" s="22"/>
      <c r="H76" s="22" t="s">
        <v>3900</v>
      </c>
      <c r="I76" s="22" t="s">
        <v>1938</v>
      </c>
    </row>
    <row r="77" spans="1:9" ht="16" customHeight="1">
      <c r="A77" s="31" t="s">
        <v>2061</v>
      </c>
      <c r="B77" s="22" t="s">
        <v>1916</v>
      </c>
      <c r="C77" s="22" t="s">
        <v>1929</v>
      </c>
      <c r="D77" s="22" t="s">
        <v>3991</v>
      </c>
      <c r="E77" s="31" t="s">
        <v>2061</v>
      </c>
      <c r="F77" s="22" t="s">
        <v>3992</v>
      </c>
      <c r="G77" s="22" t="s">
        <v>3993</v>
      </c>
      <c r="H77" s="22" t="s">
        <v>3994</v>
      </c>
      <c r="I77" s="30"/>
    </row>
    <row r="78" spans="1:9" ht="16" customHeight="1">
      <c r="A78" s="31" t="s">
        <v>2063</v>
      </c>
      <c r="B78" s="22" t="s">
        <v>1961</v>
      </c>
      <c r="C78" s="22" t="s">
        <v>1917</v>
      </c>
      <c r="D78" s="22" t="s">
        <v>3995</v>
      </c>
      <c r="E78" s="31" t="s">
        <v>2063</v>
      </c>
      <c r="F78" s="22" t="s">
        <v>3996</v>
      </c>
      <c r="G78" s="22" t="s">
        <v>3997</v>
      </c>
      <c r="H78" s="22" t="s">
        <v>3994</v>
      </c>
      <c r="I78" s="22" t="s">
        <v>1938</v>
      </c>
    </row>
    <row r="79" spans="1:9" ht="16" customHeight="1">
      <c r="A79" s="31" t="s">
        <v>2065</v>
      </c>
      <c r="B79" s="22" t="s">
        <v>1961</v>
      </c>
      <c r="C79" s="22" t="s">
        <v>3851</v>
      </c>
      <c r="D79" s="22" t="s">
        <v>3998</v>
      </c>
      <c r="E79" s="31" t="s">
        <v>2065</v>
      </c>
      <c r="F79" s="22" t="s">
        <v>3999</v>
      </c>
      <c r="G79" s="22" t="s">
        <v>4000</v>
      </c>
      <c r="H79" s="22" t="s">
        <v>3994</v>
      </c>
      <c r="I79" s="22" t="s">
        <v>1918</v>
      </c>
    </row>
    <row r="80" spans="1:9" ht="16" customHeight="1">
      <c r="A80" s="31" t="s">
        <v>4001</v>
      </c>
      <c r="B80" s="22" t="s">
        <v>1961</v>
      </c>
      <c r="C80" s="22" t="s">
        <v>3851</v>
      </c>
      <c r="D80" s="22" t="s">
        <v>3857</v>
      </c>
      <c r="E80" s="31" t="s">
        <v>4001</v>
      </c>
      <c r="F80" s="22" t="s">
        <v>4002</v>
      </c>
      <c r="G80" s="22" t="s">
        <v>3910</v>
      </c>
      <c r="H80" s="22"/>
      <c r="I80" s="22"/>
    </row>
    <row r="81" spans="1:9" ht="16" customHeight="1">
      <c r="A81" s="31" t="s">
        <v>2068</v>
      </c>
      <c r="B81" s="22" t="s">
        <v>1961</v>
      </c>
      <c r="C81" s="22" t="s">
        <v>3851</v>
      </c>
      <c r="D81" s="22" t="s">
        <v>4003</v>
      </c>
      <c r="E81" s="31" t="s">
        <v>2068</v>
      </c>
      <c r="F81" s="22" t="s">
        <v>4004</v>
      </c>
      <c r="G81" s="22" t="s">
        <v>4005</v>
      </c>
      <c r="H81" s="22" t="s">
        <v>4006</v>
      </c>
      <c r="I81" s="22" t="s">
        <v>1918</v>
      </c>
    </row>
    <row r="82" spans="1:9" ht="16" customHeight="1">
      <c r="A82" s="31" t="s">
        <v>4007</v>
      </c>
      <c r="B82" s="22" t="s">
        <v>1961</v>
      </c>
      <c r="C82" s="22" t="s">
        <v>3851</v>
      </c>
      <c r="D82" s="22" t="s">
        <v>3857</v>
      </c>
      <c r="E82" s="31" t="s">
        <v>4007</v>
      </c>
      <c r="F82" s="22" t="s">
        <v>4008</v>
      </c>
      <c r="G82" s="22" t="s">
        <v>3910</v>
      </c>
      <c r="H82" s="22"/>
      <c r="I82" s="22"/>
    </row>
    <row r="83" spans="1:9" ht="16" customHeight="1">
      <c r="A83" s="31" t="s">
        <v>2071</v>
      </c>
      <c r="B83" s="22" t="s">
        <v>1916</v>
      </c>
      <c r="C83" s="22" t="s">
        <v>1929</v>
      </c>
      <c r="D83" s="22" t="s">
        <v>2072</v>
      </c>
      <c r="E83" s="31" t="s">
        <v>2071</v>
      </c>
      <c r="F83" s="22" t="s">
        <v>4009</v>
      </c>
      <c r="G83" s="22"/>
      <c r="H83" s="22" t="s">
        <v>3900</v>
      </c>
      <c r="I83" s="30"/>
    </row>
    <row r="84" spans="1:9" ht="16" customHeight="1">
      <c r="A84" s="31" t="s">
        <v>2073</v>
      </c>
      <c r="B84" s="22" t="s">
        <v>1961</v>
      </c>
      <c r="C84" s="22" t="s">
        <v>1917</v>
      </c>
      <c r="D84" s="22" t="s">
        <v>2074</v>
      </c>
      <c r="E84" s="31" t="s">
        <v>2073</v>
      </c>
      <c r="F84" s="22" t="s">
        <v>4010</v>
      </c>
      <c r="G84" s="22"/>
      <c r="H84" s="22" t="s">
        <v>3900</v>
      </c>
      <c r="I84" s="22" t="s">
        <v>1938</v>
      </c>
    </row>
    <row r="85" spans="1:9" ht="16" customHeight="1">
      <c r="A85" s="31" t="s">
        <v>2075</v>
      </c>
      <c r="B85" s="22" t="s">
        <v>1961</v>
      </c>
      <c r="C85" s="22" t="s">
        <v>1917</v>
      </c>
      <c r="D85" s="22" t="s">
        <v>4011</v>
      </c>
      <c r="E85" s="31" t="s">
        <v>2075</v>
      </c>
      <c r="F85" s="22" t="s">
        <v>4012</v>
      </c>
      <c r="G85" s="22" t="s">
        <v>4013</v>
      </c>
      <c r="H85" s="22" t="s">
        <v>3907</v>
      </c>
      <c r="I85" s="22" t="s">
        <v>1918</v>
      </c>
    </row>
    <row r="86" spans="1:9" ht="16" customHeight="1">
      <c r="A86" s="31" t="s">
        <v>2077</v>
      </c>
      <c r="B86" s="22" t="s">
        <v>1961</v>
      </c>
      <c r="C86" s="22" t="s">
        <v>1917</v>
      </c>
      <c r="D86" s="22" t="s">
        <v>4014</v>
      </c>
      <c r="E86" s="31" t="s">
        <v>2077</v>
      </c>
      <c r="F86" s="22" t="s">
        <v>4015</v>
      </c>
      <c r="G86" s="22" t="s">
        <v>4016</v>
      </c>
      <c r="H86" s="22" t="s">
        <v>3930</v>
      </c>
      <c r="I86" s="30"/>
    </row>
    <row r="87" spans="1:9" ht="16" customHeight="1">
      <c r="A87" s="31" t="s">
        <v>2079</v>
      </c>
      <c r="B87" s="22" t="s">
        <v>2000</v>
      </c>
      <c r="C87" s="22" t="s">
        <v>1929</v>
      </c>
      <c r="D87" s="22" t="s">
        <v>2080</v>
      </c>
      <c r="E87" s="31" t="s">
        <v>2079</v>
      </c>
      <c r="F87" s="22" t="s">
        <v>3931</v>
      </c>
      <c r="G87" s="22" t="s">
        <v>4017</v>
      </c>
      <c r="H87" s="22" t="s">
        <v>3930</v>
      </c>
      <c r="I87" s="22" t="s">
        <v>1938</v>
      </c>
    </row>
    <row r="88" spans="1:9" ht="16" customHeight="1">
      <c r="A88" s="31" t="s">
        <v>2081</v>
      </c>
      <c r="B88" s="22" t="s">
        <v>2000</v>
      </c>
      <c r="C88" s="22" t="s">
        <v>1929</v>
      </c>
      <c r="D88" s="22" t="s">
        <v>4018</v>
      </c>
      <c r="E88" s="31" t="s">
        <v>2081</v>
      </c>
      <c r="F88" s="22" t="s">
        <v>3934</v>
      </c>
      <c r="G88" s="22"/>
      <c r="H88" s="22" t="s">
        <v>3930</v>
      </c>
      <c r="I88" s="22" t="s">
        <v>1938</v>
      </c>
    </row>
    <row r="89" spans="1:9" ht="16" customHeight="1">
      <c r="A89" s="31" t="s">
        <v>2083</v>
      </c>
      <c r="B89" s="22" t="s">
        <v>2000</v>
      </c>
      <c r="C89" s="22" t="s">
        <v>1929</v>
      </c>
      <c r="D89" s="22" t="s">
        <v>4019</v>
      </c>
      <c r="E89" s="31" t="s">
        <v>2083</v>
      </c>
      <c r="F89" s="22" t="s">
        <v>3934</v>
      </c>
      <c r="G89" s="22"/>
      <c r="H89" s="22" t="s">
        <v>3930</v>
      </c>
      <c r="I89" s="22" t="s">
        <v>1938</v>
      </c>
    </row>
    <row r="90" spans="1:9" ht="16" customHeight="1">
      <c r="A90" s="31" t="s">
        <v>2085</v>
      </c>
      <c r="B90" s="22" t="s">
        <v>2000</v>
      </c>
      <c r="C90" s="22" t="s">
        <v>1929</v>
      </c>
      <c r="D90" s="22" t="s">
        <v>4020</v>
      </c>
      <c r="E90" s="31" t="s">
        <v>2085</v>
      </c>
      <c r="F90" s="22" t="s">
        <v>4021</v>
      </c>
      <c r="G90" s="22"/>
      <c r="H90" s="22" t="s">
        <v>3930</v>
      </c>
      <c r="I90" s="22" t="s">
        <v>1938</v>
      </c>
    </row>
    <row r="91" spans="1:9" ht="16" customHeight="1">
      <c r="A91" s="31" t="s">
        <v>2087</v>
      </c>
      <c r="B91" s="22" t="s">
        <v>2000</v>
      </c>
      <c r="C91" s="22" t="s">
        <v>1929</v>
      </c>
      <c r="D91" s="22" t="s">
        <v>4022</v>
      </c>
      <c r="E91" s="31" t="s">
        <v>2087</v>
      </c>
      <c r="F91" s="22" t="s">
        <v>3940</v>
      </c>
      <c r="G91" s="22" t="s">
        <v>3941</v>
      </c>
      <c r="H91" s="22" t="s">
        <v>3930</v>
      </c>
      <c r="I91" s="22" t="s">
        <v>1938</v>
      </c>
    </row>
    <row r="92" spans="1:9" ht="16" customHeight="1">
      <c r="A92" s="31" t="s">
        <v>2089</v>
      </c>
      <c r="B92" s="22" t="s">
        <v>2000</v>
      </c>
      <c r="C92" s="22" t="s">
        <v>1929</v>
      </c>
      <c r="D92" s="22" t="s">
        <v>2090</v>
      </c>
      <c r="E92" s="31" t="s">
        <v>2089</v>
      </c>
      <c r="F92" s="22" t="s">
        <v>4023</v>
      </c>
      <c r="G92" s="22" t="s">
        <v>3944</v>
      </c>
      <c r="H92" s="22" t="s">
        <v>3930</v>
      </c>
      <c r="I92" s="22" t="s">
        <v>1938</v>
      </c>
    </row>
    <row r="93" spans="1:9" ht="16" customHeight="1">
      <c r="A93" s="31" t="s">
        <v>2091</v>
      </c>
      <c r="B93" s="22" t="s">
        <v>2000</v>
      </c>
      <c r="C93" s="22" t="s">
        <v>1917</v>
      </c>
      <c r="D93" s="22" t="s">
        <v>4024</v>
      </c>
      <c r="E93" s="31" t="s">
        <v>2091</v>
      </c>
      <c r="F93" s="22" t="s">
        <v>3946</v>
      </c>
      <c r="G93" s="22" t="s">
        <v>4025</v>
      </c>
      <c r="H93" s="22" t="s">
        <v>3930</v>
      </c>
      <c r="I93" s="22" t="s">
        <v>1924</v>
      </c>
    </row>
    <row r="94" spans="1:9" ht="16" customHeight="1">
      <c r="A94" s="31" t="s">
        <v>2093</v>
      </c>
      <c r="B94" s="22" t="s">
        <v>1916</v>
      </c>
      <c r="C94" s="22" t="s">
        <v>1929</v>
      </c>
      <c r="D94" s="22" t="s">
        <v>4026</v>
      </c>
      <c r="E94" s="31" t="s">
        <v>2093</v>
      </c>
      <c r="F94" s="22" t="s">
        <v>4027</v>
      </c>
      <c r="G94" s="22"/>
      <c r="H94" s="22" t="s">
        <v>4028</v>
      </c>
      <c r="I94" s="30"/>
    </row>
    <row r="95" spans="1:9" ht="16" customHeight="1">
      <c r="A95" s="31" t="s">
        <v>2095</v>
      </c>
      <c r="B95" s="22" t="s">
        <v>1961</v>
      </c>
      <c r="C95" s="22" t="s">
        <v>1929</v>
      </c>
      <c r="D95" s="22" t="s">
        <v>2096</v>
      </c>
      <c r="E95" s="31" t="s">
        <v>2095</v>
      </c>
      <c r="F95" s="22" t="s">
        <v>4029</v>
      </c>
      <c r="G95" s="22" t="s">
        <v>4030</v>
      </c>
      <c r="H95" s="22" t="s">
        <v>3900</v>
      </c>
      <c r="I95" s="22" t="s">
        <v>1938</v>
      </c>
    </row>
    <row r="96" spans="1:9" ht="16" customHeight="1">
      <c r="A96" s="31" t="s">
        <v>2097</v>
      </c>
      <c r="B96" s="22" t="s">
        <v>1961</v>
      </c>
      <c r="C96" s="22" t="s">
        <v>3851</v>
      </c>
      <c r="D96" s="22" t="s">
        <v>4031</v>
      </c>
      <c r="E96" s="31" t="s">
        <v>2097</v>
      </c>
      <c r="F96" s="22" t="s">
        <v>4032</v>
      </c>
      <c r="G96" s="22" t="s">
        <v>4000</v>
      </c>
      <c r="H96" s="22" t="s">
        <v>4033</v>
      </c>
      <c r="I96" s="22" t="s">
        <v>1918</v>
      </c>
    </row>
    <row r="97" spans="1:9" ht="16" customHeight="1">
      <c r="A97" s="31" t="s">
        <v>4034</v>
      </c>
      <c r="B97" s="22" t="s">
        <v>1961</v>
      </c>
      <c r="C97" s="22" t="s">
        <v>1929</v>
      </c>
      <c r="D97" s="22" t="s">
        <v>3857</v>
      </c>
      <c r="E97" s="31" t="s">
        <v>4034</v>
      </c>
      <c r="F97" s="22" t="s">
        <v>4035</v>
      </c>
      <c r="G97" s="22" t="s">
        <v>4036</v>
      </c>
      <c r="H97" s="22"/>
      <c r="I97" s="22"/>
    </row>
    <row r="98" spans="1:9" ht="16" customHeight="1">
      <c r="A98" s="31" t="s">
        <v>2100</v>
      </c>
      <c r="B98" s="22" t="s">
        <v>1961</v>
      </c>
      <c r="C98" s="22" t="s">
        <v>1929</v>
      </c>
      <c r="D98" s="22" t="s">
        <v>4037</v>
      </c>
      <c r="E98" s="31" t="s">
        <v>2100</v>
      </c>
      <c r="F98" s="22" t="s">
        <v>4038</v>
      </c>
      <c r="G98" s="22"/>
      <c r="H98" s="22" t="s">
        <v>4039</v>
      </c>
      <c r="I98" s="22" t="s">
        <v>1921</v>
      </c>
    </row>
    <row r="99" spans="1:9" ht="16" customHeight="1">
      <c r="A99" s="31" t="s">
        <v>2102</v>
      </c>
      <c r="B99" s="22" t="s">
        <v>1961</v>
      </c>
      <c r="C99" s="22" t="s">
        <v>1929</v>
      </c>
      <c r="D99" s="22" t="s">
        <v>4040</v>
      </c>
      <c r="E99" s="31" t="s">
        <v>2102</v>
      </c>
      <c r="F99" s="22" t="s">
        <v>4041</v>
      </c>
      <c r="G99" s="22" t="s">
        <v>4042</v>
      </c>
      <c r="H99" s="22" t="s">
        <v>4043</v>
      </c>
      <c r="I99" s="30"/>
    </row>
    <row r="100" spans="1:9" ht="16" customHeight="1">
      <c r="A100" s="31" t="s">
        <v>2104</v>
      </c>
      <c r="B100" s="22" t="s">
        <v>2000</v>
      </c>
      <c r="C100" s="22" t="s">
        <v>1929</v>
      </c>
      <c r="D100" s="22" t="s">
        <v>2105</v>
      </c>
      <c r="E100" s="31" t="s">
        <v>2104</v>
      </c>
      <c r="F100" s="22" t="s">
        <v>4044</v>
      </c>
      <c r="G100" s="22" t="s">
        <v>4045</v>
      </c>
      <c r="H100" s="22" t="s">
        <v>4043</v>
      </c>
      <c r="I100" s="22" t="s">
        <v>1921</v>
      </c>
    </row>
    <row r="101" spans="1:9" ht="16" customHeight="1">
      <c r="A101" s="31" t="s">
        <v>2106</v>
      </c>
      <c r="B101" s="22" t="s">
        <v>2000</v>
      </c>
      <c r="C101" s="22" t="s">
        <v>1929</v>
      </c>
      <c r="D101" s="22" t="s">
        <v>2107</v>
      </c>
      <c r="E101" s="31" t="s">
        <v>2106</v>
      </c>
      <c r="F101" s="22" t="s">
        <v>4046</v>
      </c>
      <c r="G101" s="22" t="s">
        <v>4047</v>
      </c>
      <c r="H101" s="22" t="s">
        <v>4043</v>
      </c>
      <c r="I101" s="22" t="s">
        <v>1921</v>
      </c>
    </row>
    <row r="102" spans="1:9" ht="16" customHeight="1">
      <c r="A102" s="31" t="s">
        <v>2108</v>
      </c>
      <c r="B102" s="22" t="s">
        <v>1961</v>
      </c>
      <c r="C102" s="22" t="s">
        <v>1929</v>
      </c>
      <c r="D102" s="22" t="s">
        <v>4048</v>
      </c>
      <c r="E102" s="31" t="s">
        <v>2108</v>
      </c>
      <c r="F102" s="22" t="s">
        <v>4049</v>
      </c>
      <c r="G102" s="22" t="s">
        <v>4050</v>
      </c>
      <c r="H102" s="22" t="s">
        <v>4033</v>
      </c>
      <c r="I102" s="30"/>
    </row>
    <row r="103" spans="1:9" ht="16" customHeight="1">
      <c r="A103" s="31" t="s">
        <v>2110</v>
      </c>
      <c r="B103" s="22" t="s">
        <v>2000</v>
      </c>
      <c r="C103" s="22" t="s">
        <v>1929</v>
      </c>
      <c r="D103" s="22" t="s">
        <v>2111</v>
      </c>
      <c r="E103" s="31" t="s">
        <v>2110</v>
      </c>
      <c r="F103" s="22" t="s">
        <v>3931</v>
      </c>
      <c r="G103" s="22" t="s">
        <v>4051</v>
      </c>
      <c r="H103" s="22" t="s">
        <v>4033</v>
      </c>
      <c r="I103" s="22" t="s">
        <v>1938</v>
      </c>
    </row>
    <row r="104" spans="1:9" ht="16" customHeight="1">
      <c r="A104" s="31" t="s">
        <v>2112</v>
      </c>
      <c r="B104" s="22" t="s">
        <v>2000</v>
      </c>
      <c r="C104" s="22" t="s">
        <v>1929</v>
      </c>
      <c r="D104" s="22" t="s">
        <v>4052</v>
      </c>
      <c r="E104" s="31" t="s">
        <v>2112</v>
      </c>
      <c r="F104" s="22" t="s">
        <v>3934</v>
      </c>
      <c r="G104" s="22"/>
      <c r="H104" s="22" t="s">
        <v>4033</v>
      </c>
      <c r="I104" s="22" t="s">
        <v>1938</v>
      </c>
    </row>
    <row r="105" spans="1:9" ht="16" customHeight="1">
      <c r="A105" s="31" t="s">
        <v>2114</v>
      </c>
      <c r="B105" s="22" t="s">
        <v>2000</v>
      </c>
      <c r="C105" s="22" t="s">
        <v>1929</v>
      </c>
      <c r="D105" s="22" t="s">
        <v>4053</v>
      </c>
      <c r="E105" s="31" t="s">
        <v>2114</v>
      </c>
      <c r="F105" s="22" t="s">
        <v>3934</v>
      </c>
      <c r="G105" s="22"/>
      <c r="H105" s="22" t="s">
        <v>4033</v>
      </c>
      <c r="I105" s="22" t="s">
        <v>1938</v>
      </c>
    </row>
    <row r="106" spans="1:9" ht="16" customHeight="1">
      <c r="A106" s="31" t="s">
        <v>2116</v>
      </c>
      <c r="B106" s="22" t="s">
        <v>2000</v>
      </c>
      <c r="C106" s="22" t="s">
        <v>1929</v>
      </c>
      <c r="D106" s="22" t="s">
        <v>4054</v>
      </c>
      <c r="E106" s="31" t="s">
        <v>2116</v>
      </c>
      <c r="F106" s="22" t="s">
        <v>4055</v>
      </c>
      <c r="G106" s="22"/>
      <c r="H106" s="22" t="s">
        <v>4033</v>
      </c>
      <c r="I106" s="22" t="s">
        <v>1938</v>
      </c>
    </row>
    <row r="107" spans="1:9" ht="16" customHeight="1">
      <c r="A107" s="31" t="s">
        <v>2118</v>
      </c>
      <c r="B107" s="22" t="s">
        <v>2000</v>
      </c>
      <c r="C107" s="22" t="s">
        <v>1929</v>
      </c>
      <c r="D107" s="22" t="s">
        <v>4056</v>
      </c>
      <c r="E107" s="31" t="s">
        <v>2118</v>
      </c>
      <c r="F107" s="22" t="s">
        <v>3940</v>
      </c>
      <c r="G107" s="22" t="s">
        <v>3941</v>
      </c>
      <c r="H107" s="22" t="s">
        <v>4033</v>
      </c>
      <c r="I107" s="22" t="s">
        <v>1938</v>
      </c>
    </row>
    <row r="108" spans="1:9" ht="16" customHeight="1">
      <c r="A108" s="31" t="s">
        <v>2120</v>
      </c>
      <c r="B108" s="22" t="s">
        <v>2000</v>
      </c>
      <c r="C108" s="22" t="s">
        <v>1929</v>
      </c>
      <c r="D108" s="22" t="s">
        <v>2121</v>
      </c>
      <c r="E108" s="31" t="s">
        <v>2120</v>
      </c>
      <c r="F108" s="22" t="s">
        <v>3943</v>
      </c>
      <c r="G108" s="22" t="s">
        <v>3944</v>
      </c>
      <c r="H108" s="22" t="s">
        <v>4033</v>
      </c>
      <c r="I108" s="22" t="s">
        <v>1938</v>
      </c>
    </row>
    <row r="109" spans="1:9" ht="16" customHeight="1">
      <c r="A109" s="31" t="s">
        <v>2122</v>
      </c>
      <c r="B109" s="22" t="s">
        <v>2000</v>
      </c>
      <c r="C109" s="22" t="s">
        <v>1917</v>
      </c>
      <c r="D109" s="22" t="s">
        <v>4057</v>
      </c>
      <c r="E109" s="31" t="s">
        <v>2122</v>
      </c>
      <c r="F109" s="22" t="s">
        <v>3946</v>
      </c>
      <c r="G109" s="22" t="s">
        <v>3987</v>
      </c>
      <c r="H109" s="22" t="s">
        <v>4033</v>
      </c>
      <c r="I109" s="22" t="s">
        <v>1924</v>
      </c>
    </row>
    <row r="110" spans="1:9" ht="16" customHeight="1">
      <c r="A110" s="31" t="s">
        <v>2124</v>
      </c>
      <c r="B110" s="22" t="s">
        <v>1916</v>
      </c>
      <c r="C110" s="22" t="s">
        <v>1929</v>
      </c>
      <c r="D110" s="22" t="s">
        <v>2125</v>
      </c>
      <c r="E110" s="31" t="s">
        <v>2124</v>
      </c>
      <c r="F110" s="22" t="s">
        <v>4058</v>
      </c>
      <c r="G110" s="22"/>
      <c r="H110" s="22" t="s">
        <v>4059</v>
      </c>
      <c r="I110" s="30"/>
    </row>
    <row r="111" spans="1:9" ht="16" customHeight="1">
      <c r="A111" s="31" t="s">
        <v>2126</v>
      </c>
      <c r="B111" s="22" t="s">
        <v>1961</v>
      </c>
      <c r="C111" s="22" t="s">
        <v>1917</v>
      </c>
      <c r="D111" s="22" t="s">
        <v>4060</v>
      </c>
      <c r="E111" s="31" t="s">
        <v>2126</v>
      </c>
      <c r="F111" s="22" t="s">
        <v>4061</v>
      </c>
      <c r="G111" s="22" t="s">
        <v>4062</v>
      </c>
      <c r="H111" s="22" t="s">
        <v>4059</v>
      </c>
      <c r="I111" s="22" t="s">
        <v>1924</v>
      </c>
    </row>
    <row r="112" spans="1:9" ht="16" customHeight="1">
      <c r="A112" s="31" t="s">
        <v>2128</v>
      </c>
      <c r="B112" s="22" t="s">
        <v>1961</v>
      </c>
      <c r="C112" s="22" t="s">
        <v>1929</v>
      </c>
      <c r="D112" s="22" t="s">
        <v>4063</v>
      </c>
      <c r="E112" s="31" t="s">
        <v>2128</v>
      </c>
      <c r="F112" s="22" t="s">
        <v>4064</v>
      </c>
      <c r="G112" s="22" t="s">
        <v>4065</v>
      </c>
      <c r="H112" s="22" t="s">
        <v>4059</v>
      </c>
      <c r="I112" s="22" t="s">
        <v>1938</v>
      </c>
    </row>
    <row r="113" spans="1:9" ht="16" customHeight="1">
      <c r="A113" s="31" t="s">
        <v>2130</v>
      </c>
      <c r="B113" s="22" t="s">
        <v>1961</v>
      </c>
      <c r="C113" s="22" t="s">
        <v>1929</v>
      </c>
      <c r="D113" s="22" t="s">
        <v>4066</v>
      </c>
      <c r="E113" s="31" t="s">
        <v>2130</v>
      </c>
      <c r="F113" s="22" t="s">
        <v>4067</v>
      </c>
      <c r="G113" s="22" t="s">
        <v>4068</v>
      </c>
      <c r="H113" s="22" t="s">
        <v>4069</v>
      </c>
      <c r="I113" s="22" t="s">
        <v>1938</v>
      </c>
    </row>
    <row r="114" spans="1:9" ht="16" customHeight="1">
      <c r="A114" s="31" t="s">
        <v>2132</v>
      </c>
      <c r="B114" s="22" t="s">
        <v>1961</v>
      </c>
      <c r="C114" s="22" t="s">
        <v>1958</v>
      </c>
      <c r="D114" s="22" t="s">
        <v>2133</v>
      </c>
      <c r="E114" s="31" t="s">
        <v>2132</v>
      </c>
      <c r="F114" s="22" t="s">
        <v>4070</v>
      </c>
      <c r="G114" s="22"/>
      <c r="H114" s="22" t="s">
        <v>4059</v>
      </c>
      <c r="I114" s="30"/>
    </row>
    <row r="115" spans="1:9" ht="16" customHeight="1">
      <c r="A115" s="31" t="s">
        <v>2134</v>
      </c>
      <c r="B115" s="22" t="s">
        <v>2000</v>
      </c>
      <c r="C115" s="22" t="s">
        <v>1917</v>
      </c>
      <c r="D115" s="22" t="s">
        <v>4071</v>
      </c>
      <c r="E115" s="31" t="s">
        <v>2134</v>
      </c>
      <c r="F115" s="22" t="s">
        <v>4072</v>
      </c>
      <c r="G115" s="22" t="s">
        <v>4073</v>
      </c>
      <c r="H115" s="22" t="s">
        <v>4074</v>
      </c>
      <c r="I115" s="22" t="s">
        <v>1918</v>
      </c>
    </row>
    <row r="116" spans="1:9" ht="16" customHeight="1">
      <c r="A116" s="31" t="s">
        <v>2136</v>
      </c>
      <c r="B116" s="22" t="s">
        <v>2000</v>
      </c>
      <c r="C116" s="22" t="s">
        <v>1929</v>
      </c>
      <c r="D116" s="22" t="s">
        <v>2137</v>
      </c>
      <c r="E116" s="31" t="s">
        <v>2136</v>
      </c>
      <c r="F116" s="22" t="s">
        <v>4075</v>
      </c>
      <c r="G116" s="22"/>
      <c r="H116" s="22" t="s">
        <v>4074</v>
      </c>
      <c r="I116" s="22" t="s">
        <v>1938</v>
      </c>
    </row>
    <row r="117" spans="1:9" ht="16" customHeight="1">
      <c r="A117" s="31" t="s">
        <v>2138</v>
      </c>
      <c r="B117" s="22" t="s">
        <v>2000</v>
      </c>
      <c r="C117" s="22" t="s">
        <v>1929</v>
      </c>
      <c r="D117" s="22" t="s">
        <v>4076</v>
      </c>
      <c r="E117" s="31" t="s">
        <v>2138</v>
      </c>
      <c r="F117" s="22" t="s">
        <v>4077</v>
      </c>
      <c r="G117" s="22" t="s">
        <v>4078</v>
      </c>
      <c r="H117" s="22" t="s">
        <v>4074</v>
      </c>
      <c r="I117" s="22" t="s">
        <v>1918</v>
      </c>
    </row>
    <row r="118" spans="1:9" ht="16" customHeight="1">
      <c r="A118" s="31" t="s">
        <v>2140</v>
      </c>
      <c r="B118" s="22" t="s">
        <v>1961</v>
      </c>
      <c r="C118" s="22" t="s">
        <v>1929</v>
      </c>
      <c r="D118" s="22" t="s">
        <v>4079</v>
      </c>
      <c r="E118" s="31" t="s">
        <v>2140</v>
      </c>
      <c r="F118" s="22" t="s">
        <v>4080</v>
      </c>
      <c r="G118" s="22" t="s">
        <v>4081</v>
      </c>
      <c r="H118" s="22" t="s">
        <v>4082</v>
      </c>
      <c r="I118" s="30"/>
    </row>
    <row r="119" spans="1:9" ht="16" customHeight="1">
      <c r="A119" s="31" t="s">
        <v>2142</v>
      </c>
      <c r="B119" s="22" t="s">
        <v>2000</v>
      </c>
      <c r="C119" s="22" t="s">
        <v>1917</v>
      </c>
      <c r="D119" s="22" t="s">
        <v>4083</v>
      </c>
      <c r="E119" s="31" t="s">
        <v>2142</v>
      </c>
      <c r="F119" s="22" t="s">
        <v>4084</v>
      </c>
      <c r="G119" s="22" t="s">
        <v>4085</v>
      </c>
      <c r="H119" s="22" t="s">
        <v>4082</v>
      </c>
      <c r="I119" s="22" t="s">
        <v>1938</v>
      </c>
    </row>
    <row r="120" spans="1:9" ht="16" customHeight="1">
      <c r="A120" s="31" t="s">
        <v>2144</v>
      </c>
      <c r="B120" s="22" t="s">
        <v>2000</v>
      </c>
      <c r="C120" s="22" t="s">
        <v>1929</v>
      </c>
      <c r="D120" s="22" t="s">
        <v>2145</v>
      </c>
      <c r="E120" s="31" t="s">
        <v>2144</v>
      </c>
      <c r="F120" s="22" t="s">
        <v>4086</v>
      </c>
      <c r="G120" s="22"/>
      <c r="H120" s="22" t="s">
        <v>4082</v>
      </c>
      <c r="I120" s="22" t="s">
        <v>1938</v>
      </c>
    </row>
    <row r="121" spans="1:9" ht="16" customHeight="1">
      <c r="A121" s="31" t="s">
        <v>2146</v>
      </c>
      <c r="B121" s="22" t="s">
        <v>1961</v>
      </c>
      <c r="C121" s="22" t="s">
        <v>1929</v>
      </c>
      <c r="D121" s="22" t="s">
        <v>4087</v>
      </c>
      <c r="E121" s="31" t="s">
        <v>2146</v>
      </c>
      <c r="F121" s="22" t="s">
        <v>4088</v>
      </c>
      <c r="G121" s="22" t="s">
        <v>4089</v>
      </c>
      <c r="H121" s="22" t="s">
        <v>4090</v>
      </c>
      <c r="I121" s="30"/>
    </row>
    <row r="122" spans="1:9" ht="16" customHeight="1">
      <c r="A122" s="31" t="s">
        <v>2148</v>
      </c>
      <c r="B122" s="22" t="s">
        <v>2000</v>
      </c>
      <c r="C122" s="22" t="s">
        <v>1929</v>
      </c>
      <c r="D122" s="22" t="s">
        <v>2149</v>
      </c>
      <c r="E122" s="31" t="s">
        <v>2148</v>
      </c>
      <c r="F122" s="22" t="s">
        <v>4091</v>
      </c>
      <c r="G122" s="22" t="s">
        <v>4092</v>
      </c>
      <c r="H122" s="22" t="s">
        <v>4090</v>
      </c>
      <c r="I122" s="22" t="s">
        <v>1918</v>
      </c>
    </row>
    <row r="123" spans="1:9" ht="16" customHeight="1">
      <c r="A123" s="31" t="s">
        <v>2150</v>
      </c>
      <c r="B123" s="22" t="s">
        <v>2000</v>
      </c>
      <c r="C123" s="22" t="s">
        <v>1929</v>
      </c>
      <c r="D123" s="22" t="s">
        <v>4093</v>
      </c>
      <c r="E123" s="31" t="s">
        <v>2150</v>
      </c>
      <c r="F123" s="22" t="s">
        <v>4094</v>
      </c>
      <c r="G123" s="22" t="s">
        <v>4092</v>
      </c>
      <c r="H123" s="22" t="s">
        <v>4090</v>
      </c>
      <c r="I123" s="22" t="s">
        <v>1918</v>
      </c>
    </row>
    <row r="124" spans="1:9" ht="16" customHeight="1">
      <c r="A124" s="31" t="s">
        <v>2152</v>
      </c>
      <c r="B124" s="22" t="s">
        <v>2000</v>
      </c>
      <c r="C124" s="22" t="s">
        <v>1929</v>
      </c>
      <c r="D124" s="22" t="s">
        <v>4095</v>
      </c>
      <c r="E124" s="31" t="s">
        <v>2152</v>
      </c>
      <c r="F124" s="22" t="s">
        <v>4096</v>
      </c>
      <c r="G124" s="22"/>
      <c r="H124" s="22" t="s">
        <v>4090</v>
      </c>
      <c r="I124" s="22" t="s">
        <v>1918</v>
      </c>
    </row>
    <row r="125" spans="1:9" ht="16" customHeight="1">
      <c r="A125" s="31" t="s">
        <v>2154</v>
      </c>
      <c r="B125" s="22" t="s">
        <v>1916</v>
      </c>
      <c r="C125" s="22" t="s">
        <v>1958</v>
      </c>
      <c r="D125" s="22" t="s">
        <v>3630</v>
      </c>
      <c r="E125" s="31" t="s">
        <v>2154</v>
      </c>
      <c r="F125" s="22" t="s">
        <v>4097</v>
      </c>
      <c r="G125" s="22" t="s">
        <v>4098</v>
      </c>
      <c r="H125" s="22" t="s">
        <v>4099</v>
      </c>
      <c r="I125" s="30"/>
    </row>
    <row r="126" spans="1:9" ht="16" customHeight="1">
      <c r="A126" s="31" t="s">
        <v>2156</v>
      </c>
      <c r="B126" s="22" t="s">
        <v>1961</v>
      </c>
      <c r="C126" s="22" t="s">
        <v>1917</v>
      </c>
      <c r="D126" s="22" t="s">
        <v>2157</v>
      </c>
      <c r="E126" s="31" t="s">
        <v>2156</v>
      </c>
      <c r="F126" s="22" t="s">
        <v>4100</v>
      </c>
      <c r="G126" s="22"/>
      <c r="H126" s="22" t="s">
        <v>4101</v>
      </c>
      <c r="I126" s="22" t="s">
        <v>1699</v>
      </c>
    </row>
    <row r="127" spans="1:9" ht="16" customHeight="1">
      <c r="A127" s="31" t="s">
        <v>4102</v>
      </c>
      <c r="B127" s="22" t="s">
        <v>1961</v>
      </c>
      <c r="C127" s="22" t="s">
        <v>1929</v>
      </c>
      <c r="D127" s="22" t="s">
        <v>4103</v>
      </c>
      <c r="E127" s="31" t="s">
        <v>4102</v>
      </c>
      <c r="F127" s="22" t="s">
        <v>4104</v>
      </c>
      <c r="G127" s="22"/>
      <c r="H127" s="22" t="s">
        <v>4105</v>
      </c>
      <c r="I127" s="22" t="s">
        <v>1699</v>
      </c>
    </row>
    <row r="128" spans="1:9" ht="16" customHeight="1">
      <c r="A128" s="31" t="s">
        <v>2159</v>
      </c>
      <c r="B128" s="22" t="s">
        <v>1961</v>
      </c>
      <c r="C128" s="22" t="s">
        <v>1929</v>
      </c>
      <c r="D128" s="22" t="s">
        <v>4106</v>
      </c>
      <c r="E128" s="31" t="s">
        <v>2159</v>
      </c>
      <c r="F128" s="22" t="s">
        <v>4107</v>
      </c>
      <c r="G128" s="22"/>
      <c r="H128" s="22" t="s">
        <v>4105</v>
      </c>
      <c r="I128" s="22" t="s">
        <v>2160</v>
      </c>
    </row>
    <row r="129" spans="1:9" ht="16" customHeight="1">
      <c r="A129" s="31" t="s">
        <v>2162</v>
      </c>
      <c r="B129" s="22" t="s">
        <v>1961</v>
      </c>
      <c r="C129" s="22" t="s">
        <v>1917</v>
      </c>
      <c r="D129" s="22" t="s">
        <v>4108</v>
      </c>
      <c r="E129" s="31" t="s">
        <v>2162</v>
      </c>
      <c r="F129" s="22" t="s">
        <v>4109</v>
      </c>
      <c r="G129" s="22" t="s">
        <v>4110</v>
      </c>
      <c r="H129" s="22" t="s">
        <v>4111</v>
      </c>
      <c r="I129" s="22" t="s">
        <v>1924</v>
      </c>
    </row>
    <row r="130" spans="1:9" ht="16" customHeight="1">
      <c r="A130" s="31" t="s">
        <v>2164</v>
      </c>
      <c r="B130" s="22" t="s">
        <v>1961</v>
      </c>
      <c r="C130" s="22" t="s">
        <v>1929</v>
      </c>
      <c r="D130" s="22" t="s">
        <v>4112</v>
      </c>
      <c r="E130" s="31" t="s">
        <v>2164</v>
      </c>
      <c r="F130" s="22" t="s">
        <v>4113</v>
      </c>
      <c r="G130" s="22"/>
      <c r="H130" s="22" t="s">
        <v>4111</v>
      </c>
      <c r="I130" s="22" t="s">
        <v>2160</v>
      </c>
    </row>
    <row r="131" spans="1:9" ht="16" customHeight="1">
      <c r="A131" s="31" t="s">
        <v>2166</v>
      </c>
      <c r="B131" s="22" t="s">
        <v>1961</v>
      </c>
      <c r="C131" s="22" t="s">
        <v>1929</v>
      </c>
      <c r="D131" s="22" t="s">
        <v>2167</v>
      </c>
      <c r="E131" s="31" t="s">
        <v>2166</v>
      </c>
      <c r="F131" s="22" t="s">
        <v>4114</v>
      </c>
      <c r="G131" s="22"/>
      <c r="H131" s="22" t="s">
        <v>4099</v>
      </c>
      <c r="I131" s="22" t="s">
        <v>1938</v>
      </c>
    </row>
    <row r="132" spans="1:9" ht="16" customHeight="1">
      <c r="A132" s="31" t="s">
        <v>2168</v>
      </c>
      <c r="B132" s="22" t="s">
        <v>1961</v>
      </c>
      <c r="C132" s="22" t="s">
        <v>1929</v>
      </c>
      <c r="D132" s="22" t="s">
        <v>4115</v>
      </c>
      <c r="E132" s="31" t="s">
        <v>2168</v>
      </c>
      <c r="F132" s="22" t="s">
        <v>4116</v>
      </c>
      <c r="G132" s="22" t="s">
        <v>4117</v>
      </c>
      <c r="H132" s="22" t="s">
        <v>4099</v>
      </c>
      <c r="I132" s="22" t="s">
        <v>1924</v>
      </c>
    </row>
    <row r="133" spans="1:9" ht="16" customHeight="1">
      <c r="A133" s="31" t="s">
        <v>2170</v>
      </c>
      <c r="B133" s="22" t="s">
        <v>1916</v>
      </c>
      <c r="C133" s="22" t="s">
        <v>1958</v>
      </c>
      <c r="D133" s="22" t="s">
        <v>4118</v>
      </c>
      <c r="E133" s="31" t="s">
        <v>2170</v>
      </c>
      <c r="F133" s="22" t="s">
        <v>4119</v>
      </c>
      <c r="G133" s="22"/>
      <c r="H133" s="22" t="s">
        <v>4099</v>
      </c>
      <c r="I133" s="30"/>
    </row>
    <row r="134" spans="1:9" ht="16" customHeight="1">
      <c r="A134" s="31" t="s">
        <v>2172</v>
      </c>
      <c r="B134" s="22" t="s">
        <v>1961</v>
      </c>
      <c r="C134" s="22" t="s">
        <v>1917</v>
      </c>
      <c r="D134" s="22" t="s">
        <v>4120</v>
      </c>
      <c r="E134" s="31" t="s">
        <v>2172</v>
      </c>
      <c r="F134" s="22" t="s">
        <v>4121</v>
      </c>
      <c r="G134" s="22"/>
      <c r="H134" s="22" t="s">
        <v>4122</v>
      </c>
      <c r="I134" s="22" t="s">
        <v>1699</v>
      </c>
    </row>
    <row r="135" spans="1:9" ht="16" customHeight="1">
      <c r="A135" s="31" t="s">
        <v>2174</v>
      </c>
      <c r="B135" s="22" t="s">
        <v>1961</v>
      </c>
      <c r="C135" s="22" t="s">
        <v>1929</v>
      </c>
      <c r="D135" s="22" t="s">
        <v>4123</v>
      </c>
      <c r="E135" s="31" t="s">
        <v>2174</v>
      </c>
      <c r="F135" s="22" t="s">
        <v>4124</v>
      </c>
      <c r="G135" s="22"/>
      <c r="H135" s="22" t="s">
        <v>4122</v>
      </c>
      <c r="I135" s="22" t="s">
        <v>1699</v>
      </c>
    </row>
    <row r="136" spans="1:9" ht="16" customHeight="1">
      <c r="A136" s="31" t="s">
        <v>2176</v>
      </c>
      <c r="B136" s="22" t="s">
        <v>1961</v>
      </c>
      <c r="C136" s="22" t="s">
        <v>1929</v>
      </c>
      <c r="D136" s="22" t="s">
        <v>4125</v>
      </c>
      <c r="E136" s="31" t="s">
        <v>2176</v>
      </c>
      <c r="F136" s="22" t="s">
        <v>4126</v>
      </c>
      <c r="G136" s="22"/>
      <c r="H136" s="22" t="s">
        <v>4122</v>
      </c>
      <c r="I136" s="22" t="s">
        <v>2160</v>
      </c>
    </row>
    <row r="137" spans="1:9" ht="16" customHeight="1">
      <c r="A137" s="31" t="s">
        <v>2178</v>
      </c>
      <c r="B137" s="22" t="s">
        <v>1961</v>
      </c>
      <c r="C137" s="22" t="s">
        <v>1917</v>
      </c>
      <c r="D137" s="22" t="s">
        <v>4127</v>
      </c>
      <c r="E137" s="31" t="s">
        <v>2178</v>
      </c>
      <c r="F137" s="22" t="s">
        <v>4128</v>
      </c>
      <c r="G137" s="22" t="s">
        <v>4129</v>
      </c>
      <c r="H137" s="22" t="s">
        <v>4130</v>
      </c>
      <c r="I137" s="22" t="s">
        <v>1924</v>
      </c>
    </row>
    <row r="138" spans="1:9" ht="16" customHeight="1">
      <c r="A138" s="31" t="s">
        <v>2180</v>
      </c>
      <c r="B138" s="22" t="s">
        <v>1961</v>
      </c>
      <c r="C138" s="22" t="s">
        <v>1929</v>
      </c>
      <c r="D138" s="22" t="s">
        <v>4131</v>
      </c>
      <c r="E138" s="31" t="s">
        <v>2180</v>
      </c>
      <c r="F138" s="22" t="s">
        <v>4132</v>
      </c>
      <c r="G138" s="22"/>
      <c r="H138" s="22" t="s">
        <v>4130</v>
      </c>
      <c r="I138" s="22" t="s">
        <v>2160</v>
      </c>
    </row>
    <row r="139" spans="1:9" ht="16" customHeight="1">
      <c r="A139" s="31" t="s">
        <v>2182</v>
      </c>
      <c r="B139" s="22" t="s">
        <v>1961</v>
      </c>
      <c r="C139" s="22" t="s">
        <v>1929</v>
      </c>
      <c r="D139" s="22" t="s">
        <v>2183</v>
      </c>
      <c r="E139" s="31" t="s">
        <v>2182</v>
      </c>
      <c r="F139" s="22" t="s">
        <v>4133</v>
      </c>
      <c r="G139" s="22"/>
      <c r="H139" s="22" t="s">
        <v>4134</v>
      </c>
      <c r="I139" s="22" t="s">
        <v>1938</v>
      </c>
    </row>
    <row r="140" spans="1:9" ht="16" customHeight="1">
      <c r="A140" s="31" t="s">
        <v>2184</v>
      </c>
      <c r="B140" s="22" t="s">
        <v>1961</v>
      </c>
      <c r="C140" s="22" t="s">
        <v>1929</v>
      </c>
      <c r="D140" s="22" t="s">
        <v>4135</v>
      </c>
      <c r="E140" s="31" t="s">
        <v>2184</v>
      </c>
      <c r="F140" s="22" t="s">
        <v>4136</v>
      </c>
      <c r="G140" s="22" t="s">
        <v>4137</v>
      </c>
      <c r="H140" s="22" t="s">
        <v>4134</v>
      </c>
      <c r="I140" s="22" t="s">
        <v>1924</v>
      </c>
    </row>
    <row r="141" spans="1:9" ht="16" customHeight="1">
      <c r="A141" s="31" t="s">
        <v>2186</v>
      </c>
      <c r="B141" s="22" t="s">
        <v>1916</v>
      </c>
      <c r="C141" s="22" t="s">
        <v>1917</v>
      </c>
      <c r="D141" s="22" t="s">
        <v>2187</v>
      </c>
      <c r="E141" s="31" t="s">
        <v>2186</v>
      </c>
      <c r="F141" s="22" t="s">
        <v>4138</v>
      </c>
      <c r="G141" s="22"/>
      <c r="H141" s="22" t="s">
        <v>4139</v>
      </c>
      <c r="I141" s="30"/>
    </row>
    <row r="142" spans="1:9" ht="16" customHeight="1">
      <c r="A142" s="31" t="s">
        <v>2188</v>
      </c>
      <c r="B142" s="22" t="s">
        <v>1961</v>
      </c>
      <c r="C142" s="22" t="s">
        <v>1917</v>
      </c>
      <c r="D142" s="22" t="s">
        <v>2189</v>
      </c>
      <c r="E142" s="31" t="s">
        <v>2188</v>
      </c>
      <c r="F142" s="22" t="s">
        <v>4140</v>
      </c>
      <c r="G142" s="22"/>
      <c r="H142" s="22" t="s">
        <v>4139</v>
      </c>
      <c r="I142" s="22" t="s">
        <v>1699</v>
      </c>
    </row>
    <row r="143" spans="1:9" ht="16" customHeight="1">
      <c r="A143" s="31" t="s">
        <v>2190</v>
      </c>
      <c r="B143" s="22" t="s">
        <v>1961</v>
      </c>
      <c r="C143" s="22" t="s">
        <v>1929</v>
      </c>
      <c r="D143" s="22" t="s">
        <v>2191</v>
      </c>
      <c r="E143" s="31" t="s">
        <v>2190</v>
      </c>
      <c r="F143" s="22" t="s">
        <v>4141</v>
      </c>
      <c r="G143" s="22" t="s">
        <v>4142</v>
      </c>
      <c r="H143" s="22" t="s">
        <v>4143</v>
      </c>
      <c r="I143" s="22" t="s">
        <v>1699</v>
      </c>
    </row>
    <row r="144" spans="1:9" ht="16" customHeight="1">
      <c r="A144" s="31" t="s">
        <v>2192</v>
      </c>
      <c r="B144" s="22" t="s">
        <v>1961</v>
      </c>
      <c r="C144" s="22" t="s">
        <v>1929</v>
      </c>
      <c r="D144" s="22" t="s">
        <v>4144</v>
      </c>
      <c r="E144" s="31" t="s">
        <v>2192</v>
      </c>
      <c r="F144" s="22" t="s">
        <v>4145</v>
      </c>
      <c r="G144" s="22" t="s">
        <v>4146</v>
      </c>
      <c r="H144" s="22" t="s">
        <v>4143</v>
      </c>
      <c r="I144" s="22" t="s">
        <v>1699</v>
      </c>
    </row>
    <row r="145" spans="1:9" ht="16" customHeight="1">
      <c r="A145" s="31" t="s">
        <v>2194</v>
      </c>
      <c r="B145" s="22" t="s">
        <v>1961</v>
      </c>
      <c r="C145" s="22" t="s">
        <v>1917</v>
      </c>
      <c r="D145" s="22" t="s">
        <v>4147</v>
      </c>
      <c r="E145" s="31" t="s">
        <v>2194</v>
      </c>
      <c r="F145" s="22" t="s">
        <v>4148</v>
      </c>
      <c r="G145" s="22" t="s">
        <v>4149</v>
      </c>
      <c r="H145" s="22" t="s">
        <v>4139</v>
      </c>
      <c r="I145" s="22" t="s">
        <v>1699</v>
      </c>
    </row>
    <row r="146" spans="1:9" ht="16" customHeight="1">
      <c r="A146" s="31" t="s">
        <v>2196</v>
      </c>
      <c r="B146" s="22" t="s">
        <v>1961</v>
      </c>
      <c r="C146" s="22" t="s">
        <v>1929</v>
      </c>
      <c r="D146" s="22" t="s">
        <v>2197</v>
      </c>
      <c r="E146" s="31" t="s">
        <v>2196</v>
      </c>
      <c r="F146" s="22" t="s">
        <v>4150</v>
      </c>
      <c r="G146" s="22" t="s">
        <v>4151</v>
      </c>
      <c r="H146" s="22" t="s">
        <v>4152</v>
      </c>
      <c r="I146" s="22" t="s">
        <v>1699</v>
      </c>
    </row>
    <row r="147" spans="1:9" ht="16" customHeight="1">
      <c r="A147" s="31" t="s">
        <v>4153</v>
      </c>
      <c r="B147" s="22" t="s">
        <v>1961</v>
      </c>
      <c r="C147" s="22" t="s">
        <v>1929</v>
      </c>
      <c r="D147" s="22" t="s">
        <v>4154</v>
      </c>
      <c r="E147" s="31" t="s">
        <v>4153</v>
      </c>
      <c r="F147" s="22" t="s">
        <v>4155</v>
      </c>
      <c r="G147" s="22" t="s">
        <v>4156</v>
      </c>
      <c r="H147" s="22" t="s">
        <v>3813</v>
      </c>
      <c r="I147" s="22" t="s">
        <v>1699</v>
      </c>
    </row>
    <row r="148" spans="1:9" ht="16" customHeight="1">
      <c r="A148" s="31" t="s">
        <v>2199</v>
      </c>
      <c r="B148" s="22" t="s">
        <v>1961</v>
      </c>
      <c r="C148" s="22" t="s">
        <v>1917</v>
      </c>
      <c r="D148" s="22" t="s">
        <v>4157</v>
      </c>
      <c r="E148" s="31" t="s">
        <v>2199</v>
      </c>
      <c r="F148" s="22" t="s">
        <v>4158</v>
      </c>
      <c r="G148" s="22" t="s">
        <v>4159</v>
      </c>
      <c r="H148" s="22" t="s">
        <v>4160</v>
      </c>
      <c r="I148" s="22" t="s">
        <v>1699</v>
      </c>
    </row>
    <row r="149" spans="1:9" ht="16" customHeight="1">
      <c r="A149" s="31" t="s">
        <v>2201</v>
      </c>
      <c r="B149" s="22" t="s">
        <v>1961</v>
      </c>
      <c r="C149" s="22" t="s">
        <v>1929</v>
      </c>
      <c r="D149" s="22" t="s">
        <v>4161</v>
      </c>
      <c r="E149" s="31" t="s">
        <v>2201</v>
      </c>
      <c r="F149" s="22" t="s">
        <v>4162</v>
      </c>
      <c r="G149" s="22" t="s">
        <v>4163</v>
      </c>
      <c r="H149" s="22" t="s">
        <v>4164</v>
      </c>
      <c r="I149" s="22" t="s">
        <v>1699</v>
      </c>
    </row>
    <row r="150" spans="1:9" ht="16" customHeight="1">
      <c r="A150" s="31" t="s">
        <v>2203</v>
      </c>
      <c r="B150" s="22" t="s">
        <v>1961</v>
      </c>
      <c r="C150" s="22" t="s">
        <v>1929</v>
      </c>
      <c r="D150" s="22" t="s">
        <v>4165</v>
      </c>
      <c r="E150" s="31" t="s">
        <v>2203</v>
      </c>
      <c r="F150" s="22" t="s">
        <v>4166</v>
      </c>
      <c r="G150" s="22"/>
      <c r="H150" s="22" t="s">
        <v>4139</v>
      </c>
      <c r="I150" s="22" t="s">
        <v>1699</v>
      </c>
    </row>
    <row r="151" spans="1:9" ht="16" customHeight="1">
      <c r="A151" s="31" t="s">
        <v>2205</v>
      </c>
      <c r="B151" s="22" t="s">
        <v>1961</v>
      </c>
      <c r="C151" s="22" t="s">
        <v>1917</v>
      </c>
      <c r="D151" s="22" t="s">
        <v>4167</v>
      </c>
      <c r="E151" s="31" t="s">
        <v>2205</v>
      </c>
      <c r="F151" s="22" t="s">
        <v>4168</v>
      </c>
      <c r="G151" s="22" t="s">
        <v>4169</v>
      </c>
      <c r="H151" s="22" t="s">
        <v>4170</v>
      </c>
      <c r="I151" s="22" t="s">
        <v>1699</v>
      </c>
    </row>
    <row r="152" spans="1:9" ht="16" customHeight="1">
      <c r="A152" s="31" t="s">
        <v>2207</v>
      </c>
      <c r="B152" s="22" t="s">
        <v>1916</v>
      </c>
      <c r="C152" s="22" t="s">
        <v>2208</v>
      </c>
      <c r="D152" s="22" t="s">
        <v>4171</v>
      </c>
      <c r="E152" s="31" t="s">
        <v>2207</v>
      </c>
      <c r="F152" s="22" t="s">
        <v>4172</v>
      </c>
      <c r="G152" s="22"/>
      <c r="H152" s="22" t="s">
        <v>4173</v>
      </c>
      <c r="I152" s="30"/>
    </row>
    <row r="153" spans="1:9" ht="16" customHeight="1">
      <c r="A153" s="31" t="s">
        <v>2210</v>
      </c>
      <c r="B153" s="22" t="s">
        <v>1961</v>
      </c>
      <c r="C153" s="22" t="s">
        <v>1917</v>
      </c>
      <c r="D153" s="22" t="s">
        <v>4174</v>
      </c>
      <c r="E153" s="31" t="s">
        <v>2210</v>
      </c>
      <c r="F153" s="22" t="s">
        <v>4175</v>
      </c>
      <c r="G153" s="22" t="s">
        <v>4176</v>
      </c>
      <c r="H153" s="22" t="s">
        <v>4177</v>
      </c>
      <c r="I153" s="22" t="s">
        <v>1699</v>
      </c>
    </row>
    <row r="154" spans="1:9" ht="16" customHeight="1">
      <c r="A154" s="31" t="s">
        <v>2212</v>
      </c>
      <c r="B154" s="22" t="s">
        <v>1961</v>
      </c>
      <c r="C154" s="22" t="s">
        <v>1917</v>
      </c>
      <c r="D154" s="22" t="s">
        <v>4178</v>
      </c>
      <c r="E154" s="31" t="s">
        <v>2212</v>
      </c>
      <c r="F154" s="22" t="s">
        <v>4179</v>
      </c>
      <c r="G154" s="22" t="s">
        <v>4180</v>
      </c>
      <c r="H154" s="22" t="s">
        <v>4181</v>
      </c>
      <c r="I154" s="22" t="s">
        <v>1699</v>
      </c>
    </row>
    <row r="155" spans="1:9" ht="16" customHeight="1">
      <c r="A155" s="31" t="s">
        <v>4182</v>
      </c>
      <c r="B155" s="22" t="s">
        <v>1961</v>
      </c>
      <c r="C155" s="22" t="s">
        <v>1917</v>
      </c>
      <c r="D155" s="22" t="s">
        <v>4183</v>
      </c>
      <c r="E155" s="31" t="s">
        <v>4182</v>
      </c>
      <c r="F155" s="22" t="s">
        <v>4184</v>
      </c>
      <c r="G155" s="22" t="s">
        <v>4185</v>
      </c>
      <c r="H155" s="22" t="s">
        <v>4186</v>
      </c>
      <c r="I155" s="22" t="s">
        <v>1924</v>
      </c>
    </row>
    <row r="156" spans="1:9" ht="16" customHeight="1">
      <c r="A156" s="31" t="s">
        <v>4187</v>
      </c>
      <c r="B156" s="22" t="s">
        <v>1961</v>
      </c>
      <c r="C156" s="22" t="s">
        <v>1929</v>
      </c>
      <c r="D156" s="22" t="s">
        <v>4188</v>
      </c>
      <c r="E156" s="31" t="s">
        <v>4187</v>
      </c>
      <c r="F156" s="22" t="s">
        <v>4189</v>
      </c>
      <c r="G156" s="22" t="s">
        <v>4190</v>
      </c>
      <c r="H156" s="22" t="s">
        <v>4191</v>
      </c>
      <c r="I156" s="22" t="s">
        <v>2160</v>
      </c>
    </row>
    <row r="157" spans="1:9" ht="16" customHeight="1">
      <c r="A157" s="31" t="s">
        <v>2218</v>
      </c>
      <c r="B157" s="22" t="s">
        <v>1961</v>
      </c>
      <c r="C157" s="22" t="s">
        <v>1929</v>
      </c>
      <c r="D157" s="22" t="s">
        <v>4192</v>
      </c>
      <c r="E157" s="31" t="s">
        <v>2218</v>
      </c>
      <c r="F157" s="22" t="s">
        <v>4193</v>
      </c>
      <c r="G157" s="22" t="s">
        <v>4194</v>
      </c>
      <c r="H157" s="22" t="s">
        <v>4195</v>
      </c>
      <c r="I157" s="22" t="s">
        <v>1938</v>
      </c>
    </row>
    <row r="158" spans="1:9" ht="16" customHeight="1">
      <c r="A158" s="31" t="s">
        <v>2220</v>
      </c>
      <c r="B158" s="22" t="s">
        <v>1961</v>
      </c>
      <c r="C158" s="22" t="s">
        <v>1929</v>
      </c>
      <c r="D158" s="22" t="s">
        <v>4196</v>
      </c>
      <c r="E158" s="31" t="s">
        <v>2220</v>
      </c>
      <c r="F158" s="22" t="s">
        <v>4197</v>
      </c>
      <c r="G158" s="22" t="s">
        <v>4198</v>
      </c>
      <c r="H158" s="22" t="s">
        <v>4199</v>
      </c>
      <c r="I158" s="22" t="s">
        <v>1924</v>
      </c>
    </row>
    <row r="159" spans="1:9" ht="16" customHeight="1">
      <c r="A159" s="31" t="s">
        <v>2222</v>
      </c>
      <c r="B159" s="22" t="s">
        <v>1916</v>
      </c>
      <c r="C159" s="22" t="s">
        <v>1958</v>
      </c>
      <c r="D159" s="22" t="s">
        <v>4200</v>
      </c>
      <c r="E159" s="31" t="s">
        <v>2222</v>
      </c>
      <c r="F159" s="22" t="s">
        <v>4201</v>
      </c>
      <c r="G159" s="22" t="s">
        <v>4202</v>
      </c>
      <c r="H159" s="22" t="s">
        <v>4203</v>
      </c>
      <c r="I159" s="30"/>
    </row>
    <row r="160" spans="1:9" ht="16" customHeight="1">
      <c r="A160" s="31" t="s">
        <v>2224</v>
      </c>
      <c r="B160" s="22" t="s">
        <v>1961</v>
      </c>
      <c r="C160" s="22" t="s">
        <v>1917</v>
      </c>
      <c r="D160" s="22" t="s">
        <v>4204</v>
      </c>
      <c r="E160" s="31" t="s">
        <v>2224</v>
      </c>
      <c r="F160" s="22" t="s">
        <v>4205</v>
      </c>
      <c r="G160" s="22"/>
      <c r="H160" s="22" t="s">
        <v>4203</v>
      </c>
      <c r="I160" s="22" t="s">
        <v>3830</v>
      </c>
    </row>
    <row r="161" spans="1:9" ht="16" customHeight="1">
      <c r="A161" s="31" t="s">
        <v>2226</v>
      </c>
      <c r="B161" s="22" t="s">
        <v>1961</v>
      </c>
      <c r="C161" s="22" t="s">
        <v>1929</v>
      </c>
      <c r="D161" s="22" t="s">
        <v>2227</v>
      </c>
      <c r="E161" s="31" t="s">
        <v>2226</v>
      </c>
      <c r="F161" s="22" t="s">
        <v>4206</v>
      </c>
      <c r="G161" s="22" t="s">
        <v>4207</v>
      </c>
      <c r="H161" s="22" t="s">
        <v>4203</v>
      </c>
      <c r="I161" s="22" t="s">
        <v>1938</v>
      </c>
    </row>
    <row r="162" spans="1:9" ht="16" customHeight="1">
      <c r="A162" s="31" t="s">
        <v>2228</v>
      </c>
      <c r="B162" s="22" t="s">
        <v>1961</v>
      </c>
      <c r="C162" s="22" t="s">
        <v>1929</v>
      </c>
      <c r="D162" s="22" t="s">
        <v>4208</v>
      </c>
      <c r="E162" s="31" t="s">
        <v>2228</v>
      </c>
      <c r="F162" s="22" t="s">
        <v>4209</v>
      </c>
      <c r="G162" s="22" t="s">
        <v>4210</v>
      </c>
      <c r="H162" s="22" t="s">
        <v>4203</v>
      </c>
      <c r="I162" s="22" t="s">
        <v>1938</v>
      </c>
    </row>
    <row r="163" spans="1:9" ht="16" customHeight="1">
      <c r="A163" s="31" t="s">
        <v>2230</v>
      </c>
      <c r="B163" s="22" t="s">
        <v>1961</v>
      </c>
      <c r="C163" s="22" t="s">
        <v>1929</v>
      </c>
      <c r="D163" s="22" t="s">
        <v>4211</v>
      </c>
      <c r="E163" s="31" t="s">
        <v>2230</v>
      </c>
      <c r="F163" s="22" t="s">
        <v>4212</v>
      </c>
      <c r="G163" s="22" t="s">
        <v>4213</v>
      </c>
      <c r="H163" s="22" t="s">
        <v>4214</v>
      </c>
      <c r="I163" s="22" t="s">
        <v>2231</v>
      </c>
    </row>
    <row r="164" spans="1:9" ht="16" customHeight="1">
      <c r="A164" s="31" t="s">
        <v>4215</v>
      </c>
      <c r="B164" s="22" t="s">
        <v>1961</v>
      </c>
      <c r="C164" s="22" t="s">
        <v>1917</v>
      </c>
      <c r="D164" s="22" t="s">
        <v>4216</v>
      </c>
      <c r="E164" s="31" t="s">
        <v>4215</v>
      </c>
      <c r="F164" s="22" t="s">
        <v>4217</v>
      </c>
      <c r="G164" s="22" t="s">
        <v>4218</v>
      </c>
      <c r="H164" s="22"/>
      <c r="I164" s="22"/>
    </row>
    <row r="165" spans="1:9" ht="16" customHeight="1">
      <c r="A165" s="31" t="s">
        <v>4219</v>
      </c>
      <c r="B165" s="22" t="s">
        <v>1961</v>
      </c>
      <c r="C165" s="22" t="s">
        <v>1917</v>
      </c>
      <c r="D165" s="22" t="s">
        <v>4220</v>
      </c>
      <c r="E165" s="31" t="s">
        <v>4219</v>
      </c>
      <c r="F165" s="22" t="s">
        <v>4221</v>
      </c>
      <c r="G165" s="22"/>
      <c r="H165" s="22"/>
      <c r="I165" s="22"/>
    </row>
    <row r="166" spans="1:9" ht="16" customHeight="1">
      <c r="A166" s="31" t="s">
        <v>2237</v>
      </c>
      <c r="B166" s="22" t="s">
        <v>1916</v>
      </c>
      <c r="C166" s="22" t="s">
        <v>2208</v>
      </c>
      <c r="D166" s="22" t="s">
        <v>4222</v>
      </c>
      <c r="E166" s="31" t="s">
        <v>2237</v>
      </c>
      <c r="F166" s="22" t="s">
        <v>4223</v>
      </c>
      <c r="G166" s="22"/>
      <c r="H166" s="22" t="s">
        <v>4224</v>
      </c>
      <c r="I166" s="30"/>
    </row>
    <row r="167" spans="1:9" ht="16" customHeight="1">
      <c r="A167" s="31" t="s">
        <v>2239</v>
      </c>
      <c r="B167" s="22" t="s">
        <v>1961</v>
      </c>
      <c r="C167" s="22" t="s">
        <v>1917</v>
      </c>
      <c r="D167" s="22" t="s">
        <v>2240</v>
      </c>
      <c r="E167" s="31" t="s">
        <v>2239</v>
      </c>
      <c r="F167" s="22" t="s">
        <v>4225</v>
      </c>
      <c r="G167" s="22"/>
      <c r="H167" s="22" t="s">
        <v>3805</v>
      </c>
      <c r="I167" s="22" t="s">
        <v>1918</v>
      </c>
    </row>
    <row r="168" spans="1:9" ht="16" customHeight="1">
      <c r="A168" s="31" t="s">
        <v>2241</v>
      </c>
      <c r="B168" s="22" t="s">
        <v>1961</v>
      </c>
      <c r="C168" s="22" t="s">
        <v>1929</v>
      </c>
      <c r="D168" s="22" t="s">
        <v>4226</v>
      </c>
      <c r="E168" s="31" t="s">
        <v>2241</v>
      </c>
      <c r="F168" s="22" t="s">
        <v>4227</v>
      </c>
      <c r="G168" s="22"/>
      <c r="H168" s="22" t="s">
        <v>4228</v>
      </c>
      <c r="I168" s="22" t="s">
        <v>1938</v>
      </c>
    </row>
    <row r="169" spans="1:9" ht="16" customHeight="1">
      <c r="A169" s="31" t="s">
        <v>2243</v>
      </c>
      <c r="B169" s="22" t="s">
        <v>1961</v>
      </c>
      <c r="C169" s="22" t="s">
        <v>1929</v>
      </c>
      <c r="D169" s="22" t="s">
        <v>4229</v>
      </c>
      <c r="E169" s="31" t="s">
        <v>2243</v>
      </c>
      <c r="F169" s="22" t="s">
        <v>4230</v>
      </c>
      <c r="G169" s="22" t="s">
        <v>4231</v>
      </c>
      <c r="H169" s="22" t="s">
        <v>3855</v>
      </c>
      <c r="I169" s="22" t="s">
        <v>1918</v>
      </c>
    </row>
    <row r="170" spans="1:9" ht="16" customHeight="1">
      <c r="A170" s="31" t="s">
        <v>4232</v>
      </c>
      <c r="B170" s="22" t="s">
        <v>1961</v>
      </c>
      <c r="C170" s="22" t="s">
        <v>1929</v>
      </c>
      <c r="D170" s="22" t="s">
        <v>4233</v>
      </c>
      <c r="E170" s="31" t="s">
        <v>4232</v>
      </c>
      <c r="F170" s="22" t="s">
        <v>4234</v>
      </c>
      <c r="G170" s="22" t="s">
        <v>4235</v>
      </c>
      <c r="H170" s="30"/>
      <c r="I170" s="30"/>
    </row>
    <row r="171" spans="1:9" ht="16" customHeight="1">
      <c r="A171" s="31" t="s">
        <v>2246</v>
      </c>
      <c r="B171" s="22" t="s">
        <v>1961</v>
      </c>
      <c r="C171" s="22" t="s">
        <v>1917</v>
      </c>
      <c r="D171" s="22" t="s">
        <v>4236</v>
      </c>
      <c r="E171" s="31" t="s">
        <v>2246</v>
      </c>
      <c r="F171" s="22" t="s">
        <v>4237</v>
      </c>
      <c r="G171" s="22"/>
      <c r="H171" s="22" t="s">
        <v>4238</v>
      </c>
      <c r="I171" s="22" t="s">
        <v>2247</v>
      </c>
    </row>
    <row r="172" spans="1:9" ht="16" customHeight="1">
      <c r="A172" s="31" t="s">
        <v>2249</v>
      </c>
      <c r="B172" s="22" t="s">
        <v>1961</v>
      </c>
      <c r="C172" s="22" t="s">
        <v>1917</v>
      </c>
      <c r="D172" s="22" t="s">
        <v>4239</v>
      </c>
      <c r="E172" s="31" t="s">
        <v>2249</v>
      </c>
      <c r="F172" s="22" t="s">
        <v>4240</v>
      </c>
      <c r="G172" s="22" t="s">
        <v>4241</v>
      </c>
      <c r="H172" s="22" t="s">
        <v>4242</v>
      </c>
      <c r="I172" s="22" t="s">
        <v>1924</v>
      </c>
    </row>
    <row r="173" spans="1:9" ht="16" customHeight="1">
      <c r="A173" s="31" t="s">
        <v>2251</v>
      </c>
      <c r="B173" s="22" t="s">
        <v>1961</v>
      </c>
      <c r="C173" s="22" t="s">
        <v>1917</v>
      </c>
      <c r="D173" s="22" t="s">
        <v>2252</v>
      </c>
      <c r="E173" s="31" t="s">
        <v>2251</v>
      </c>
      <c r="F173" s="22" t="s">
        <v>4243</v>
      </c>
      <c r="G173" s="22" t="s">
        <v>4244</v>
      </c>
      <c r="H173" s="22" t="s">
        <v>4245</v>
      </c>
      <c r="I173" s="22" t="s">
        <v>1699</v>
      </c>
    </row>
    <row r="174" spans="1:9" ht="16" customHeight="1">
      <c r="A174" s="31" t="s">
        <v>2253</v>
      </c>
      <c r="B174" s="22" t="s">
        <v>1961</v>
      </c>
      <c r="C174" s="22" t="s">
        <v>1929</v>
      </c>
      <c r="D174" s="22" t="s">
        <v>2254</v>
      </c>
      <c r="E174" s="31" t="s">
        <v>2253</v>
      </c>
      <c r="F174" s="22" t="s">
        <v>4246</v>
      </c>
      <c r="G174" s="22" t="s">
        <v>4247</v>
      </c>
      <c r="H174" s="22" t="s">
        <v>4248</v>
      </c>
      <c r="I174" s="22" t="s">
        <v>3830</v>
      </c>
    </row>
    <row r="175" spans="1:9" ht="16" customHeight="1">
      <c r="A175" s="31" t="s">
        <v>2255</v>
      </c>
      <c r="B175" s="22" t="s">
        <v>1961</v>
      </c>
      <c r="C175" s="22" t="s">
        <v>1929</v>
      </c>
      <c r="D175" s="22" t="s">
        <v>2256</v>
      </c>
      <c r="E175" s="31" t="s">
        <v>2255</v>
      </c>
      <c r="F175" s="22" t="s">
        <v>3861</v>
      </c>
      <c r="G175" s="22" t="s">
        <v>4249</v>
      </c>
      <c r="H175" s="22" t="s">
        <v>4250</v>
      </c>
      <c r="I175" s="22" t="s">
        <v>1938</v>
      </c>
    </row>
    <row r="176" spans="1:9" ht="16" customHeight="1">
      <c r="A176" s="31" t="s">
        <v>2257</v>
      </c>
      <c r="B176" s="22" t="s">
        <v>1961</v>
      </c>
      <c r="C176" s="22" t="s">
        <v>1929</v>
      </c>
      <c r="D176" s="22" t="s">
        <v>4251</v>
      </c>
      <c r="E176" s="31" t="s">
        <v>2257</v>
      </c>
      <c r="F176" s="22" t="s">
        <v>4252</v>
      </c>
      <c r="G176" s="22" t="s">
        <v>4253</v>
      </c>
      <c r="H176" s="22" t="s">
        <v>4254</v>
      </c>
      <c r="I176" s="30"/>
    </row>
    <row r="177" spans="1:9" ht="16" customHeight="1">
      <c r="A177" s="31" t="s">
        <v>2259</v>
      </c>
      <c r="B177" s="22" t="s">
        <v>2000</v>
      </c>
      <c r="C177" s="22" t="s">
        <v>1929</v>
      </c>
      <c r="D177" s="22" t="s">
        <v>2260</v>
      </c>
      <c r="E177" s="31" t="s">
        <v>2259</v>
      </c>
      <c r="F177" s="22" t="s">
        <v>4255</v>
      </c>
      <c r="G177" s="22" t="s">
        <v>4256</v>
      </c>
      <c r="H177" s="22" t="s">
        <v>4254</v>
      </c>
      <c r="I177" s="22" t="s">
        <v>1921</v>
      </c>
    </row>
    <row r="178" spans="1:9" ht="16" customHeight="1">
      <c r="A178" s="31" t="s">
        <v>2261</v>
      </c>
      <c r="B178" s="22" t="s">
        <v>2000</v>
      </c>
      <c r="C178" s="22" t="s">
        <v>1929</v>
      </c>
      <c r="D178" s="22" t="s">
        <v>2262</v>
      </c>
      <c r="E178" s="31" t="s">
        <v>2261</v>
      </c>
      <c r="F178" s="22" t="s">
        <v>4257</v>
      </c>
      <c r="G178" s="22" t="s">
        <v>4258</v>
      </c>
      <c r="H178" s="22" t="s">
        <v>4254</v>
      </c>
      <c r="I178" s="22" t="s">
        <v>1921</v>
      </c>
    </row>
    <row r="179" spans="1:9" ht="16" customHeight="1">
      <c r="A179" s="31" t="s">
        <v>2263</v>
      </c>
      <c r="B179" s="22" t="s">
        <v>1961</v>
      </c>
      <c r="C179" s="22" t="s">
        <v>1958</v>
      </c>
      <c r="D179" s="22" t="s">
        <v>4259</v>
      </c>
      <c r="E179" s="31" t="s">
        <v>2263</v>
      </c>
      <c r="F179" s="22" t="s">
        <v>4260</v>
      </c>
      <c r="G179" s="22"/>
      <c r="H179" s="22" t="s">
        <v>4099</v>
      </c>
      <c r="I179" s="30"/>
    </row>
    <row r="180" spans="1:9" ht="16" customHeight="1">
      <c r="A180" s="31" t="s">
        <v>2265</v>
      </c>
      <c r="B180" s="22" t="s">
        <v>2000</v>
      </c>
      <c r="C180" s="22" t="s">
        <v>1917</v>
      </c>
      <c r="D180" s="22" t="s">
        <v>2266</v>
      </c>
      <c r="E180" s="31" t="s">
        <v>2265</v>
      </c>
      <c r="F180" s="22" t="s">
        <v>4100</v>
      </c>
      <c r="G180" s="22"/>
      <c r="H180" s="22" t="s">
        <v>4101</v>
      </c>
      <c r="I180" s="22" t="s">
        <v>1699</v>
      </c>
    </row>
    <row r="181" spans="1:9" ht="16" customHeight="1">
      <c r="A181" s="31" t="s">
        <v>2267</v>
      </c>
      <c r="B181" s="22" t="s">
        <v>2000</v>
      </c>
      <c r="C181" s="22" t="s">
        <v>1929</v>
      </c>
      <c r="D181" s="22" t="s">
        <v>4261</v>
      </c>
      <c r="E181" s="31" t="s">
        <v>2267</v>
      </c>
      <c r="F181" s="22" t="s">
        <v>4262</v>
      </c>
      <c r="G181" s="22"/>
      <c r="H181" s="22" t="s">
        <v>4105</v>
      </c>
      <c r="I181" s="22" t="s">
        <v>1699</v>
      </c>
    </row>
    <row r="182" spans="1:9" ht="16" customHeight="1">
      <c r="A182" s="31" t="s">
        <v>2269</v>
      </c>
      <c r="B182" s="22" t="s">
        <v>2000</v>
      </c>
      <c r="C182" s="22" t="s">
        <v>1929</v>
      </c>
      <c r="D182" s="22" t="s">
        <v>4263</v>
      </c>
      <c r="E182" s="31" t="s">
        <v>2269</v>
      </c>
      <c r="F182" s="22" t="s">
        <v>4264</v>
      </c>
      <c r="G182" s="22"/>
      <c r="H182" s="22" t="s">
        <v>4105</v>
      </c>
      <c r="I182" s="22" t="s">
        <v>2160</v>
      </c>
    </row>
    <row r="183" spans="1:9" ht="16" customHeight="1">
      <c r="A183" s="31" t="s">
        <v>2271</v>
      </c>
      <c r="B183" s="22" t="s">
        <v>2000</v>
      </c>
      <c r="C183" s="22" t="s">
        <v>1929</v>
      </c>
      <c r="D183" s="22" t="s">
        <v>2272</v>
      </c>
      <c r="E183" s="31" t="s">
        <v>2271</v>
      </c>
      <c r="F183" s="22" t="s">
        <v>4265</v>
      </c>
      <c r="G183" s="22"/>
      <c r="H183" s="22" t="s">
        <v>4099</v>
      </c>
      <c r="I183" s="22" t="s">
        <v>1938</v>
      </c>
    </row>
    <row r="184" spans="1:9" ht="16" customHeight="1">
      <c r="A184" s="31" t="s">
        <v>2273</v>
      </c>
      <c r="B184" s="22" t="s">
        <v>2000</v>
      </c>
      <c r="C184" s="22" t="s">
        <v>1929</v>
      </c>
      <c r="D184" s="22" t="s">
        <v>4266</v>
      </c>
      <c r="E184" s="31" t="s">
        <v>2273</v>
      </c>
      <c r="F184" s="22" t="s">
        <v>4267</v>
      </c>
      <c r="G184" s="22" t="s">
        <v>4268</v>
      </c>
      <c r="H184" s="22" t="s">
        <v>4099</v>
      </c>
      <c r="I184" s="22" t="s">
        <v>1924</v>
      </c>
    </row>
    <row r="185" spans="1:9" ht="16" customHeight="1">
      <c r="A185" s="31" t="s">
        <v>2275</v>
      </c>
      <c r="B185" s="22" t="s">
        <v>1961</v>
      </c>
      <c r="C185" s="22" t="s">
        <v>1958</v>
      </c>
      <c r="D185" s="22" t="s">
        <v>4269</v>
      </c>
      <c r="E185" s="31" t="s">
        <v>2275</v>
      </c>
      <c r="F185" s="22" t="s">
        <v>4270</v>
      </c>
      <c r="G185" s="22" t="s">
        <v>4271</v>
      </c>
      <c r="H185" s="22" t="s">
        <v>4272</v>
      </c>
      <c r="I185" s="30"/>
    </row>
    <row r="186" spans="1:9" ht="16" customHeight="1">
      <c r="A186" s="31" t="s">
        <v>2277</v>
      </c>
      <c r="B186" s="22" t="s">
        <v>2000</v>
      </c>
      <c r="C186" s="22" t="s">
        <v>1917</v>
      </c>
      <c r="D186" s="22" t="s">
        <v>2278</v>
      </c>
      <c r="E186" s="31" t="s">
        <v>2277</v>
      </c>
      <c r="F186" s="22" t="s">
        <v>4273</v>
      </c>
      <c r="G186" s="22"/>
      <c r="H186" s="22" t="s">
        <v>4274</v>
      </c>
      <c r="I186" s="22" t="s">
        <v>1699</v>
      </c>
    </row>
    <row r="187" spans="1:9" ht="16" customHeight="1">
      <c r="A187" s="31" t="s">
        <v>2279</v>
      </c>
      <c r="B187" s="22" t="s">
        <v>2000</v>
      </c>
      <c r="C187" s="22" t="s">
        <v>1929</v>
      </c>
      <c r="D187" s="22" t="s">
        <v>4275</v>
      </c>
      <c r="E187" s="31" t="s">
        <v>2279</v>
      </c>
      <c r="F187" s="22" t="s">
        <v>4276</v>
      </c>
      <c r="G187" s="22"/>
      <c r="H187" s="22" t="s">
        <v>4277</v>
      </c>
      <c r="I187" s="22" t="s">
        <v>1699</v>
      </c>
    </row>
    <row r="188" spans="1:9" ht="16" customHeight="1">
      <c r="A188" s="31" t="s">
        <v>2281</v>
      </c>
      <c r="B188" s="22" t="s">
        <v>2000</v>
      </c>
      <c r="C188" s="22" t="s">
        <v>1929</v>
      </c>
      <c r="D188" s="22" t="s">
        <v>4278</v>
      </c>
      <c r="E188" s="31" t="s">
        <v>2281</v>
      </c>
      <c r="F188" s="22" t="s">
        <v>4279</v>
      </c>
      <c r="G188" s="22"/>
      <c r="H188" s="22" t="s">
        <v>4277</v>
      </c>
      <c r="I188" s="22" t="s">
        <v>2160</v>
      </c>
    </row>
    <row r="189" spans="1:9" ht="16" customHeight="1">
      <c r="A189" s="31" t="s">
        <v>2283</v>
      </c>
      <c r="B189" s="22" t="s">
        <v>2000</v>
      </c>
      <c r="C189" s="22" t="s">
        <v>1929</v>
      </c>
      <c r="D189" s="22" t="s">
        <v>2284</v>
      </c>
      <c r="E189" s="31" t="s">
        <v>2283</v>
      </c>
      <c r="F189" s="22" t="s">
        <v>4280</v>
      </c>
      <c r="G189" s="22"/>
      <c r="H189" s="22" t="s">
        <v>4272</v>
      </c>
      <c r="I189" s="22" t="s">
        <v>1938</v>
      </c>
    </row>
    <row r="190" spans="1:9" ht="16" customHeight="1">
      <c r="A190" s="31" t="s">
        <v>2285</v>
      </c>
      <c r="B190" s="22" t="s">
        <v>2000</v>
      </c>
      <c r="C190" s="22" t="s">
        <v>1929</v>
      </c>
      <c r="D190" s="22" t="s">
        <v>4281</v>
      </c>
      <c r="E190" s="31" t="s">
        <v>2285</v>
      </c>
      <c r="F190" s="22" t="s">
        <v>4282</v>
      </c>
      <c r="G190" s="22" t="s">
        <v>4283</v>
      </c>
      <c r="H190" s="22" t="s">
        <v>4272</v>
      </c>
      <c r="I190" s="22" t="s">
        <v>1924</v>
      </c>
    </row>
    <row r="191" spans="1:9" ht="16" customHeight="1">
      <c r="A191" s="31" t="s">
        <v>2287</v>
      </c>
      <c r="B191" s="22" t="s">
        <v>1961</v>
      </c>
      <c r="C191" s="22" t="s">
        <v>1917</v>
      </c>
      <c r="D191" s="22" t="s">
        <v>4284</v>
      </c>
      <c r="E191" s="31" t="s">
        <v>2287</v>
      </c>
      <c r="F191" s="22" t="s">
        <v>4285</v>
      </c>
      <c r="G191" s="22"/>
      <c r="H191" s="22" t="s">
        <v>4286</v>
      </c>
      <c r="I191" s="30"/>
    </row>
    <row r="192" spans="1:9" ht="16" customHeight="1">
      <c r="A192" s="31" t="s">
        <v>2289</v>
      </c>
      <c r="B192" s="22" t="s">
        <v>2000</v>
      </c>
      <c r="C192" s="22" t="s">
        <v>1917</v>
      </c>
      <c r="D192" s="22" t="s">
        <v>4287</v>
      </c>
      <c r="E192" s="31" t="s">
        <v>2289</v>
      </c>
      <c r="F192" s="22" t="s">
        <v>4288</v>
      </c>
      <c r="G192" s="22" t="s">
        <v>4289</v>
      </c>
      <c r="H192" s="22" t="s">
        <v>4286</v>
      </c>
      <c r="I192" s="22" t="s">
        <v>4290</v>
      </c>
    </row>
    <row r="193" spans="1:9" ht="16" customHeight="1">
      <c r="A193" s="31" t="s">
        <v>2292</v>
      </c>
      <c r="B193" s="22" t="s">
        <v>2000</v>
      </c>
      <c r="C193" s="22" t="s">
        <v>1929</v>
      </c>
      <c r="D193" s="22" t="s">
        <v>4291</v>
      </c>
      <c r="E193" s="31" t="s">
        <v>2292</v>
      </c>
      <c r="F193" s="22" t="s">
        <v>4292</v>
      </c>
      <c r="G193" s="22" t="s">
        <v>4293</v>
      </c>
      <c r="H193" s="22" t="s">
        <v>4286</v>
      </c>
      <c r="I193" s="22" t="s">
        <v>4290</v>
      </c>
    </row>
    <row r="194" spans="1:9" ht="16" customHeight="1">
      <c r="A194" s="31" t="s">
        <v>2294</v>
      </c>
      <c r="B194" s="22" t="s">
        <v>2000</v>
      </c>
      <c r="C194" s="22" t="s">
        <v>1929</v>
      </c>
      <c r="D194" s="22" t="s">
        <v>4294</v>
      </c>
      <c r="E194" s="31" t="s">
        <v>2294</v>
      </c>
      <c r="F194" s="22" t="s">
        <v>4295</v>
      </c>
      <c r="G194" s="22"/>
      <c r="H194" s="22" t="s">
        <v>4286</v>
      </c>
      <c r="I194" s="22" t="s">
        <v>4290</v>
      </c>
    </row>
    <row r="195" spans="1:9" ht="16" customHeight="1">
      <c r="A195" s="31" t="s">
        <v>2296</v>
      </c>
      <c r="B195" s="22" t="s">
        <v>2000</v>
      </c>
      <c r="C195" s="22" t="s">
        <v>1929</v>
      </c>
      <c r="D195" s="22" t="s">
        <v>2297</v>
      </c>
      <c r="E195" s="31" t="s">
        <v>2296</v>
      </c>
      <c r="F195" s="22" t="s">
        <v>4296</v>
      </c>
      <c r="G195" s="22"/>
      <c r="H195" s="22" t="s">
        <v>4286</v>
      </c>
      <c r="I195" s="22" t="s">
        <v>2247</v>
      </c>
    </row>
    <row r="196" spans="1:9" ht="16" customHeight="1">
      <c r="A196" s="31" t="s">
        <v>2298</v>
      </c>
      <c r="B196" s="22" t="s">
        <v>2000</v>
      </c>
      <c r="C196" s="22" t="s">
        <v>1929</v>
      </c>
      <c r="D196" s="22" t="s">
        <v>2299</v>
      </c>
      <c r="E196" s="31" t="s">
        <v>2298</v>
      </c>
      <c r="F196" s="22" t="s">
        <v>4297</v>
      </c>
      <c r="G196" s="22" t="s">
        <v>4298</v>
      </c>
      <c r="H196" s="22" t="s">
        <v>4286</v>
      </c>
      <c r="I196" s="22" t="s">
        <v>1924</v>
      </c>
    </row>
    <row r="197" spans="1:9" ht="16" customHeight="1">
      <c r="A197" s="31" t="s">
        <v>2300</v>
      </c>
      <c r="B197" s="22" t="s">
        <v>1961</v>
      </c>
      <c r="C197" s="22" t="s">
        <v>1917</v>
      </c>
      <c r="D197" s="22" t="s">
        <v>4299</v>
      </c>
      <c r="E197" s="31" t="s">
        <v>2300</v>
      </c>
      <c r="F197" s="22" t="s">
        <v>4300</v>
      </c>
      <c r="G197" s="22"/>
      <c r="H197" s="22" t="s">
        <v>4301</v>
      </c>
      <c r="I197" s="30"/>
    </row>
    <row r="198" spans="1:9" ht="16" customHeight="1">
      <c r="A198" s="31" t="s">
        <v>2302</v>
      </c>
      <c r="B198" s="22" t="s">
        <v>2000</v>
      </c>
      <c r="C198" s="22" t="s">
        <v>1917</v>
      </c>
      <c r="D198" s="22" t="s">
        <v>4302</v>
      </c>
      <c r="E198" s="31" t="s">
        <v>2302</v>
      </c>
      <c r="F198" s="22" t="s">
        <v>4303</v>
      </c>
      <c r="G198" s="22" t="s">
        <v>4110</v>
      </c>
      <c r="H198" s="22" t="s">
        <v>4304</v>
      </c>
      <c r="I198" s="22" t="s">
        <v>1924</v>
      </c>
    </row>
    <row r="199" spans="1:9" ht="16" customHeight="1">
      <c r="A199" s="31" t="s">
        <v>2304</v>
      </c>
      <c r="B199" s="22" t="s">
        <v>2000</v>
      </c>
      <c r="C199" s="22" t="s">
        <v>1929</v>
      </c>
      <c r="D199" s="22" t="s">
        <v>2306</v>
      </c>
      <c r="E199" s="31" t="s">
        <v>2304</v>
      </c>
      <c r="F199" s="22" t="s">
        <v>4305</v>
      </c>
      <c r="G199" s="22"/>
      <c r="H199" s="22" t="s">
        <v>4306</v>
      </c>
      <c r="I199" s="22" t="s">
        <v>2305</v>
      </c>
    </row>
    <row r="200" spans="1:9" ht="16" customHeight="1">
      <c r="A200" s="31" t="s">
        <v>2307</v>
      </c>
      <c r="B200" s="22" t="s">
        <v>1961</v>
      </c>
      <c r="C200" s="22" t="s">
        <v>1917</v>
      </c>
      <c r="D200" s="22" t="s">
        <v>4307</v>
      </c>
      <c r="E200" s="31" t="s">
        <v>2307</v>
      </c>
      <c r="F200" s="22" t="s">
        <v>4308</v>
      </c>
      <c r="G200" s="22"/>
      <c r="H200" s="22" t="s">
        <v>4309</v>
      </c>
      <c r="I200" s="30"/>
    </row>
    <row r="201" spans="1:9" ht="16" customHeight="1">
      <c r="A201" s="31" t="s">
        <v>2309</v>
      </c>
      <c r="B201" s="22" t="s">
        <v>2000</v>
      </c>
      <c r="C201" s="22" t="s">
        <v>1917</v>
      </c>
      <c r="D201" s="22" t="s">
        <v>2310</v>
      </c>
      <c r="E201" s="31" t="s">
        <v>2309</v>
      </c>
      <c r="F201" s="22" t="s">
        <v>4310</v>
      </c>
      <c r="G201" s="22"/>
      <c r="H201" s="22" t="s">
        <v>4311</v>
      </c>
      <c r="I201" s="22" t="s">
        <v>1938</v>
      </c>
    </row>
    <row r="202" spans="1:9" ht="16" customHeight="1">
      <c r="A202" s="31" t="s">
        <v>2311</v>
      </c>
      <c r="B202" s="22" t="s">
        <v>2000</v>
      </c>
      <c r="C202" s="22" t="s">
        <v>1929</v>
      </c>
      <c r="D202" s="22" t="s">
        <v>4312</v>
      </c>
      <c r="E202" s="31" t="s">
        <v>2311</v>
      </c>
      <c r="F202" s="22" t="s">
        <v>4313</v>
      </c>
      <c r="G202" s="22" t="s">
        <v>4314</v>
      </c>
      <c r="H202" s="22" t="s">
        <v>4311</v>
      </c>
      <c r="I202" s="22" t="s">
        <v>1938</v>
      </c>
    </row>
    <row r="203" spans="1:9" ht="16" customHeight="1">
      <c r="A203" s="31" t="s">
        <v>2313</v>
      </c>
      <c r="B203" s="22" t="s">
        <v>2000</v>
      </c>
      <c r="C203" s="22" t="s">
        <v>1929</v>
      </c>
      <c r="D203" s="22" t="s">
        <v>2314</v>
      </c>
      <c r="E203" s="31" t="s">
        <v>2313</v>
      </c>
      <c r="F203" s="22" t="s">
        <v>4315</v>
      </c>
      <c r="G203" s="22"/>
      <c r="H203" s="22" t="s">
        <v>4316</v>
      </c>
      <c r="I203" s="22" t="s">
        <v>1918</v>
      </c>
    </row>
    <row r="204" spans="1:9" ht="16" customHeight="1">
      <c r="A204" s="31" t="s">
        <v>2315</v>
      </c>
      <c r="B204" s="22" t="s">
        <v>2000</v>
      </c>
      <c r="C204" s="22" t="s">
        <v>1929</v>
      </c>
      <c r="D204" s="22" t="s">
        <v>4317</v>
      </c>
      <c r="E204" s="31" t="s">
        <v>2315</v>
      </c>
      <c r="F204" s="22" t="s">
        <v>4318</v>
      </c>
      <c r="G204" s="22"/>
      <c r="H204" s="22" t="s">
        <v>4319</v>
      </c>
      <c r="I204" s="22" t="s">
        <v>1918</v>
      </c>
    </row>
    <row r="205" spans="1:9" ht="16" customHeight="1">
      <c r="A205" s="31" t="s">
        <v>2317</v>
      </c>
      <c r="B205" s="22" t="s">
        <v>2000</v>
      </c>
      <c r="C205" s="32" t="s">
        <v>3851</v>
      </c>
      <c r="D205" s="22" t="s">
        <v>4320</v>
      </c>
      <c r="E205" s="31" t="s">
        <v>2317</v>
      </c>
      <c r="F205" s="22" t="s">
        <v>4321</v>
      </c>
      <c r="G205" s="23"/>
      <c r="H205" s="22" t="s">
        <v>4322</v>
      </c>
      <c r="I205" s="22" t="s">
        <v>1918</v>
      </c>
    </row>
    <row r="206" spans="1:9" ht="16" customHeight="1">
      <c r="A206" s="31" t="s">
        <v>4323</v>
      </c>
      <c r="B206" s="22" t="s">
        <v>2000</v>
      </c>
      <c r="C206" s="32" t="s">
        <v>1917</v>
      </c>
      <c r="D206" s="22" t="s">
        <v>3857</v>
      </c>
      <c r="E206" s="31" t="s">
        <v>4323</v>
      </c>
      <c r="F206" s="22" t="s">
        <v>4324</v>
      </c>
      <c r="G206" s="22" t="s">
        <v>4325</v>
      </c>
      <c r="H206" s="22"/>
      <c r="I206" s="22"/>
    </row>
    <row r="207" spans="1:9" ht="16" customHeight="1">
      <c r="A207" s="31" t="s">
        <v>2320</v>
      </c>
      <c r="B207" s="22" t="s">
        <v>2000</v>
      </c>
      <c r="C207" s="32" t="s">
        <v>3896</v>
      </c>
      <c r="D207" s="32" t="s">
        <v>4326</v>
      </c>
      <c r="E207" s="31" t="s">
        <v>2320</v>
      </c>
      <c r="F207" s="22" t="s">
        <v>4327</v>
      </c>
      <c r="G207" s="22" t="s">
        <v>4328</v>
      </c>
      <c r="H207" s="22" t="s">
        <v>4329</v>
      </c>
      <c r="I207" s="22" t="s">
        <v>1918</v>
      </c>
    </row>
    <row r="208" spans="1:9" ht="16" customHeight="1">
      <c r="A208" s="31" t="s">
        <v>4330</v>
      </c>
      <c r="B208" s="22" t="s">
        <v>2000</v>
      </c>
      <c r="C208" s="32" t="s">
        <v>1917</v>
      </c>
      <c r="D208" s="32" t="s">
        <v>3857</v>
      </c>
      <c r="E208" s="31" t="s">
        <v>4330</v>
      </c>
      <c r="F208" s="22" t="s">
        <v>4331</v>
      </c>
      <c r="G208" s="22" t="s">
        <v>4332</v>
      </c>
      <c r="H208" s="22"/>
      <c r="I208" s="22"/>
    </row>
    <row r="209" spans="1:9" ht="16" customHeight="1">
      <c r="A209" s="31" t="s">
        <v>4333</v>
      </c>
      <c r="B209" s="22" t="s">
        <v>2000</v>
      </c>
      <c r="C209" s="32" t="s">
        <v>1929</v>
      </c>
      <c r="D209" s="32" t="s">
        <v>4334</v>
      </c>
      <c r="E209" s="31" t="s">
        <v>4333</v>
      </c>
      <c r="F209" s="22" t="s">
        <v>4335</v>
      </c>
      <c r="G209" s="22"/>
      <c r="H209" s="22"/>
      <c r="I209" s="22"/>
    </row>
    <row r="210" spans="1:9" ht="16" customHeight="1">
      <c r="A210" s="31" t="s">
        <v>2325</v>
      </c>
      <c r="B210" s="22" t="s">
        <v>2000</v>
      </c>
      <c r="C210" s="22" t="s">
        <v>1929</v>
      </c>
      <c r="D210" s="22" t="s">
        <v>4336</v>
      </c>
      <c r="E210" s="31" t="s">
        <v>2325</v>
      </c>
      <c r="F210" s="22" t="s">
        <v>4337</v>
      </c>
      <c r="G210" s="22" t="s">
        <v>3987</v>
      </c>
      <c r="H210" s="22" t="s">
        <v>4338</v>
      </c>
      <c r="I210" s="22" t="s">
        <v>1924</v>
      </c>
    </row>
    <row r="211" spans="1:9" ht="16" customHeight="1">
      <c r="A211" s="31" t="s">
        <v>2327</v>
      </c>
      <c r="B211" s="22" t="s">
        <v>2000</v>
      </c>
      <c r="C211" s="22" t="s">
        <v>1958</v>
      </c>
      <c r="D211" s="22" t="s">
        <v>4339</v>
      </c>
      <c r="E211" s="31" t="s">
        <v>2327</v>
      </c>
      <c r="F211" s="22" t="s">
        <v>4340</v>
      </c>
      <c r="G211" s="22"/>
      <c r="H211" s="22" t="s">
        <v>4228</v>
      </c>
      <c r="I211" s="30"/>
    </row>
    <row r="212" spans="1:9" ht="16" customHeight="1">
      <c r="A212" s="31" t="s">
        <v>2329</v>
      </c>
      <c r="B212" s="22" t="s">
        <v>2330</v>
      </c>
      <c r="C212" s="22" t="s">
        <v>1917</v>
      </c>
      <c r="D212" s="22" t="s">
        <v>2331</v>
      </c>
      <c r="E212" s="31" t="s">
        <v>2329</v>
      </c>
      <c r="F212" s="22" t="s">
        <v>4341</v>
      </c>
      <c r="G212" s="22" t="s">
        <v>4342</v>
      </c>
      <c r="H212" s="22" t="s">
        <v>4228</v>
      </c>
      <c r="I212" s="22" t="s">
        <v>1938</v>
      </c>
    </row>
    <row r="213" spans="1:9" ht="16" customHeight="1">
      <c r="A213" s="31" t="s">
        <v>2332</v>
      </c>
      <c r="B213" s="22" t="s">
        <v>2330</v>
      </c>
      <c r="C213" s="22" t="s">
        <v>1917</v>
      </c>
      <c r="D213" s="22" t="s">
        <v>2333</v>
      </c>
      <c r="E213" s="31" t="s">
        <v>2332</v>
      </c>
      <c r="F213" s="22" t="s">
        <v>4343</v>
      </c>
      <c r="G213" s="22" t="s">
        <v>4344</v>
      </c>
      <c r="H213" s="22" t="s">
        <v>4228</v>
      </c>
      <c r="I213" s="22"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xBRLGL2EN (2)</vt:lpstr>
      <vt:lpstr>Sheet1</vt:lpstr>
      <vt:lpstr>xBRLGL2EN</vt:lpstr>
      <vt:lpstr>EN mapping</vt:lpstr>
      <vt:lpstr>palette</vt:lpstr>
      <vt:lpstr>label</vt:lpstr>
      <vt:lpstr>datatype0</vt:lpstr>
      <vt:lpstr>Table2 (2)</vt:lpstr>
      <vt:lpstr>Table2</vt:lpstr>
      <vt:lpstr>'EN mapping'!Print_Area</vt:lpstr>
      <vt:lpstr>xBRLGL2EN!Print_Area</vt:lpstr>
      <vt:lpstr>'xBRLGL2EN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2020-11-03T08:00:25Z</cp:lastPrinted>
  <dcterms:created xsi:type="dcterms:W3CDTF">2020-10-26T23:19:16Z</dcterms:created>
  <dcterms:modified xsi:type="dcterms:W3CDTF">2020-11-16T03:57:28Z</dcterms:modified>
</cp:coreProperties>
</file>