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ontsoleil/Documents/GitHub/EIPA/日本版コアインボイス/"/>
    </mc:Choice>
  </mc:AlternateContent>
  <xr:revisionPtr revIDLastSave="0" documentId="13_ncr:1_{40B3CF59-35E5-7C4E-BEBF-68EBB1886448}" xr6:coauthVersionLast="46" xr6:coauthVersionMax="46" xr10:uidLastSave="{00000000-0000-0000-0000-000000000000}"/>
  <bookViews>
    <workbookView xWindow="320" yWindow="100" windowWidth="24940" windowHeight="15360" activeTab="6" xr2:uid="{12D2A6F6-74CB-D142-9378-ACF39F2C2E77}"/>
  </bookViews>
  <sheets>
    <sheet name="Example 1" sheetId="1" r:id="rId1"/>
    <sheet name="Example 2" sheetId="2" r:id="rId2"/>
    <sheet name="Example 3" sheetId="3" r:id="rId3"/>
    <sheet name="Example 4" sheetId="4" r:id="rId4"/>
    <sheet name="Example 5" sheetId="5" r:id="rId5"/>
    <sheet name="Example 6" sheetId="6" r:id="rId6"/>
    <sheet name="Example 7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0" i="7" l="1"/>
  <c r="J51" i="7" s="1"/>
  <c r="J37" i="7"/>
  <c r="J38" i="7" s="1"/>
  <c r="J52" i="7" s="1"/>
  <c r="J47" i="7"/>
  <c r="J46" i="7"/>
  <c r="J48" i="7" s="1"/>
  <c r="J45" i="7"/>
  <c r="J42" i="7"/>
  <c r="J43" i="7" s="1"/>
  <c r="J23" i="7"/>
  <c r="J22" i="7"/>
  <c r="J21" i="7"/>
  <c r="J19" i="7"/>
  <c r="J17" i="7"/>
  <c r="J15" i="7"/>
  <c r="J14" i="7"/>
  <c r="J13" i="7"/>
  <c r="J11" i="7"/>
  <c r="J7" i="7"/>
  <c r="J9" i="7"/>
  <c r="J18" i="7"/>
  <c r="J10" i="7"/>
  <c r="J6" i="7"/>
  <c r="J5" i="7"/>
  <c r="O11" i="6"/>
  <c r="O14" i="6" s="1"/>
  <c r="O10" i="6"/>
  <c r="P8" i="6"/>
  <c r="O8" i="6"/>
  <c r="O7" i="6"/>
  <c r="O6" i="6"/>
  <c r="O5" i="6"/>
  <c r="K4" i="6"/>
  <c r="O18" i="6" s="1"/>
  <c r="O19" i="6" s="1"/>
  <c r="O23" i="5"/>
  <c r="O22" i="5"/>
  <c r="O21" i="5"/>
  <c r="O20" i="5"/>
  <c r="O19" i="5"/>
  <c r="O18" i="5"/>
  <c r="O17" i="5"/>
  <c r="O16" i="5"/>
  <c r="P15" i="5"/>
  <c r="O15" i="5"/>
  <c r="O13" i="5"/>
  <c r="P20" i="5"/>
  <c r="P5" i="5"/>
  <c r="K5" i="5"/>
  <c r="K4" i="5"/>
  <c r="O26" i="5"/>
  <c r="O12" i="5"/>
  <c r="P10" i="5"/>
  <c r="O10" i="5"/>
  <c r="O9" i="5"/>
  <c r="O8" i="5"/>
  <c r="O7" i="5"/>
  <c r="O6" i="5"/>
  <c r="O5" i="5"/>
  <c r="Q51" i="4"/>
  <c r="Q25" i="4"/>
  <c r="Q24" i="4"/>
  <c r="Q21" i="4"/>
  <c r="Q22" i="4" s="1"/>
  <c r="Q23" i="4" s="1"/>
  <c r="R19" i="4"/>
  <c r="Q19" i="4"/>
  <c r="Q18" i="4"/>
  <c r="Q17" i="4"/>
  <c r="Q47" i="4" s="1"/>
  <c r="Q16" i="4"/>
  <c r="Q11" i="4"/>
  <c r="P10" i="3"/>
  <c r="R10" i="4"/>
  <c r="M5" i="4"/>
  <c r="M4" i="4"/>
  <c r="Q12" i="4" s="1"/>
  <c r="Q29" i="4" s="1"/>
  <c r="Q27" i="4" s="1"/>
  <c r="Q41" i="4" s="1"/>
  <c r="Q14" i="4"/>
  <c r="Q40" i="4" s="1"/>
  <c r="Q13" i="4"/>
  <c r="Q10" i="4"/>
  <c r="Q9" i="4"/>
  <c r="Q8" i="4"/>
  <c r="Q7" i="4"/>
  <c r="Q6" i="4"/>
  <c r="Q5" i="4"/>
  <c r="O13" i="3"/>
  <c r="O16" i="3" s="1"/>
  <c r="O9" i="3"/>
  <c r="O8" i="3"/>
  <c r="O12" i="3"/>
  <c r="O10" i="3"/>
  <c r="O7" i="3"/>
  <c r="O6" i="3"/>
  <c r="O5" i="3"/>
  <c r="K4" i="3"/>
  <c r="O20" i="3" s="1"/>
  <c r="O21" i="3" s="1"/>
  <c r="M8" i="2"/>
  <c r="M7" i="2"/>
  <c r="M6" i="2"/>
  <c r="M5" i="2"/>
  <c r="M10" i="2"/>
  <c r="I4" i="2"/>
  <c r="M18" i="2" s="1"/>
  <c r="M19" i="2" s="1"/>
  <c r="L29" i="1"/>
  <c r="L33" i="1" s="1"/>
  <c r="L24" i="1"/>
  <c r="L18" i="1"/>
  <c r="L15" i="1"/>
  <c r="L14" i="1"/>
  <c r="L13" i="1"/>
  <c r="L10" i="1"/>
  <c r="H5" i="1"/>
  <c r="L17" i="1" s="1"/>
  <c r="H4" i="1"/>
  <c r="L31" i="1" s="1"/>
  <c r="L32" i="1" s="1"/>
  <c r="L34" i="1" s="1"/>
  <c r="L35" i="1" s="1"/>
  <c r="L9" i="1" l="1"/>
  <c r="M9" i="2"/>
  <c r="M15" i="2" s="1"/>
  <c r="M16" i="2" s="1"/>
  <c r="M20" i="2" s="1"/>
  <c r="O30" i="5"/>
  <c r="O31" i="5" s="1"/>
  <c r="Q50" i="4"/>
  <c r="O9" i="6"/>
  <c r="O15" i="6" s="1"/>
  <c r="O16" i="6" s="1"/>
  <c r="O20" i="6" s="1"/>
  <c r="O21" i="6" s="1"/>
  <c r="O23" i="6" s="1"/>
  <c r="O11" i="5"/>
  <c r="Q42" i="4"/>
  <c r="Q53" i="4" s="1"/>
  <c r="Q49" i="4"/>
  <c r="Q52" i="4" s="1"/>
  <c r="O11" i="3"/>
  <c r="O17" i="3" s="1"/>
  <c r="O18" i="3" s="1"/>
  <c r="O22" i="3" s="1"/>
  <c r="O23" i="3" s="1"/>
  <c r="O24" i="3" s="1"/>
  <c r="M21" i="2"/>
  <c r="M22" i="2" s="1"/>
  <c r="O27" i="5" l="1"/>
  <c r="O28" i="5" s="1"/>
  <c r="O32" i="5" s="1"/>
  <c r="O33" i="5" s="1"/>
  <c r="O34" i="5" s="1"/>
  <c r="J53" i="7"/>
  <c r="J54" i="7" s="1"/>
  <c r="Q54" i="4"/>
  <c r="Q55" i="4" s="1"/>
</calcChain>
</file>

<file path=xl/sharedStrings.xml><?xml version="1.0" encoding="utf-8"?>
<sst xmlns="http://schemas.openxmlformats.org/spreadsheetml/2006/main" count="798" uniqueCount="155">
  <si>
    <t>Invoice line identifier</t>
    <phoneticPr fontId="2"/>
  </si>
  <si>
    <t>Item name</t>
    <phoneticPr fontId="2"/>
  </si>
  <si>
    <t>Invoiced quantity</t>
    <phoneticPr fontId="2"/>
  </si>
  <si>
    <t>Item net price</t>
    <phoneticPr fontId="2"/>
  </si>
  <si>
    <t>Invoiced quantity unit of measure</t>
    <phoneticPr fontId="2"/>
  </si>
  <si>
    <t>Invoiced item VAT category code</t>
    <phoneticPr fontId="2"/>
  </si>
  <si>
    <t>Invoiced item VAT rate</t>
    <phoneticPr fontId="2"/>
  </si>
  <si>
    <t>Invoice line net amount</t>
    <phoneticPr fontId="2"/>
  </si>
  <si>
    <t>Wine-bottles</t>
    <phoneticPr fontId="2"/>
  </si>
  <si>
    <t>Wine-case of 6</t>
    <phoneticPr fontId="2"/>
  </si>
  <si>
    <t>Bottle</t>
    <phoneticPr fontId="2"/>
  </si>
  <si>
    <t>Case</t>
    <phoneticPr fontId="2"/>
  </si>
  <si>
    <t>Standard rate</t>
    <phoneticPr fontId="2"/>
  </si>
  <si>
    <t>BG/BT</t>
    <phoneticPr fontId="2"/>
  </si>
  <si>
    <t>BG-25</t>
    <phoneticPr fontId="2"/>
  </si>
  <si>
    <t>Business Term Name</t>
    <phoneticPr fontId="2"/>
  </si>
  <si>
    <t>Value</t>
    <phoneticPr fontId="2"/>
  </si>
  <si>
    <t>Remarks / Calcuration</t>
    <phoneticPr fontId="2"/>
  </si>
  <si>
    <t>INVOICE LINE 1</t>
    <phoneticPr fontId="2"/>
  </si>
  <si>
    <t>BT-129</t>
    <phoneticPr fontId="2"/>
  </si>
  <si>
    <t>BT-130</t>
    <phoneticPr fontId="2"/>
  </si>
  <si>
    <t>BT-146</t>
    <phoneticPr fontId="2"/>
  </si>
  <si>
    <t>BT-131</t>
    <phoneticPr fontId="2"/>
  </si>
  <si>
    <t>EUR</t>
    <phoneticPr fontId="2"/>
  </si>
  <si>
    <t>BT-149</t>
    <phoneticPr fontId="2"/>
  </si>
  <si>
    <t>Item price base quantity</t>
    <phoneticPr fontId="2"/>
  </si>
  <si>
    <t>EUR, Invoiced quantity x (Item net price / Item price base quantity)</t>
    <phoneticPr fontId="2"/>
  </si>
  <si>
    <t>BT-151</t>
    <phoneticPr fontId="2"/>
  </si>
  <si>
    <t>BT-152</t>
    <phoneticPr fontId="2"/>
  </si>
  <si>
    <t>INVOICE LINE 2</t>
    <phoneticPr fontId="2"/>
  </si>
  <si>
    <t>BG-23</t>
    <phoneticPr fontId="2"/>
  </si>
  <si>
    <t>VAT BREAKDOWN</t>
    <phoneticPr fontId="2"/>
  </si>
  <si>
    <t>BT-118</t>
    <phoneticPr fontId="2"/>
  </si>
  <si>
    <t>Invoiced quantity:</t>
    <phoneticPr fontId="2"/>
  </si>
  <si>
    <t>Invoiced quantity unit of measure:</t>
    <phoneticPr fontId="2"/>
  </si>
  <si>
    <t>Item net price:</t>
    <phoneticPr fontId="2"/>
  </si>
  <si>
    <t>Item price base quantity:</t>
    <phoneticPr fontId="2"/>
  </si>
  <si>
    <t>Invoice line net amount:</t>
    <phoneticPr fontId="2"/>
  </si>
  <si>
    <t>Invoiced item VAT category code:</t>
    <phoneticPr fontId="2"/>
  </si>
  <si>
    <t>Invoiced item VAT rate:</t>
    <phoneticPr fontId="2"/>
  </si>
  <si>
    <t>VAT category code:</t>
    <phoneticPr fontId="2"/>
  </si>
  <si>
    <t>VAT category rate:</t>
    <phoneticPr fontId="2"/>
  </si>
  <si>
    <t>BT-119</t>
    <phoneticPr fontId="2"/>
  </si>
  <si>
    <t>%</t>
    <phoneticPr fontId="2"/>
  </si>
  <si>
    <t>BT-116</t>
    <phoneticPr fontId="2"/>
  </si>
  <si>
    <t>VAT category taxable amount:</t>
    <phoneticPr fontId="2"/>
  </si>
  <si>
    <t>EUR, Sum of "Invoiced ine  net amount" (where "VAT Category code" AND "VAT category rate" matches line information) (see BR-S-8)</t>
    <phoneticPr fontId="2"/>
  </si>
  <si>
    <t>BT-117</t>
    <phoneticPr fontId="2"/>
  </si>
  <si>
    <t>VAT category tax amount:</t>
    <phoneticPr fontId="2"/>
  </si>
  <si>
    <t>BG-22</t>
    <phoneticPr fontId="2"/>
  </si>
  <si>
    <t>DOCUMENT TOTALS</t>
    <phoneticPr fontId="2"/>
  </si>
  <si>
    <t>BT-106</t>
    <phoneticPr fontId="2"/>
  </si>
  <si>
    <t>Sum of Invoice line net amount:</t>
    <phoneticPr fontId="2"/>
  </si>
  <si>
    <t>EUR, Sum of "Invoice line net amount" (see BR-CO-10)</t>
    <phoneticPr fontId="2"/>
  </si>
  <si>
    <t>BT-109</t>
    <phoneticPr fontId="2"/>
  </si>
  <si>
    <t>Invoice total amount without VAT:</t>
    <phoneticPr fontId="2"/>
  </si>
  <si>
    <t>EUR, Sum of "Invoice line net amount" - Sum of allowances on document level + Sum of charges on document level (see BR-CO-13)</t>
    <phoneticPr fontId="2"/>
  </si>
  <si>
    <t>Euable amount" x ("VAT category rate" / 100), rounded to two decimals (see BR-C0-17)</t>
    <phoneticPr fontId="2"/>
  </si>
  <si>
    <t>BT-110</t>
    <phoneticPr fontId="2"/>
  </si>
  <si>
    <t>Invoice total VAT amount:</t>
    <phoneticPr fontId="2"/>
  </si>
  <si>
    <t>EUR, Sum of "VAT category tax amount" (see BR-CO-14)</t>
    <phoneticPr fontId="2"/>
  </si>
  <si>
    <t>BT-112</t>
    <phoneticPr fontId="2"/>
  </si>
  <si>
    <t>Invoice total amount with VAT:</t>
    <phoneticPr fontId="2"/>
  </si>
  <si>
    <t>EUR, "Invoice total amount without VAT" + "Invoice total VAT amount" (see BR-CO-15)</t>
    <phoneticPr fontId="2"/>
  </si>
  <si>
    <t>BT-115</t>
    <phoneticPr fontId="2"/>
  </si>
  <si>
    <t>Amount due for payment:</t>
    <phoneticPr fontId="2"/>
  </si>
  <si>
    <t>EUR, "Invoice total VAT amount" - "Paid amount" + "Rounding amount" (see BR-CO-16)</t>
    <phoneticPr fontId="2"/>
  </si>
  <si>
    <t>screw</t>
    <phoneticPr fontId="2"/>
  </si>
  <si>
    <t>Piece</t>
    <phoneticPr fontId="2"/>
  </si>
  <si>
    <t>Chicken</t>
    <phoneticPr fontId="2"/>
  </si>
  <si>
    <t>Item price discount</t>
    <phoneticPr fontId="2"/>
  </si>
  <si>
    <t>Item gross price</t>
    <phoneticPr fontId="2"/>
  </si>
  <si>
    <t>BT-147</t>
    <phoneticPr fontId="2"/>
  </si>
  <si>
    <t>Item price discount:</t>
    <phoneticPr fontId="2"/>
  </si>
  <si>
    <t>EUR, Item gross price - Item price discount</t>
    <phoneticPr fontId="2"/>
  </si>
  <si>
    <t>BT-148</t>
    <phoneticPr fontId="2"/>
  </si>
  <si>
    <t>Item gross price:</t>
    <phoneticPr fontId="2"/>
  </si>
  <si>
    <t>Pens</t>
    <phoneticPr fontId="2"/>
  </si>
  <si>
    <t>Parer</t>
    <phoneticPr fontId="2"/>
  </si>
  <si>
    <t>Pack</t>
    <phoneticPr fontId="2"/>
  </si>
  <si>
    <t>Charges</t>
    <phoneticPr fontId="2"/>
  </si>
  <si>
    <t>Allowances</t>
    <phoneticPr fontId="2"/>
  </si>
  <si>
    <t>VAT rate</t>
    <phoneticPr fontId="2"/>
  </si>
  <si>
    <t>VAT category</t>
    <phoneticPr fontId="2"/>
  </si>
  <si>
    <t>BT-142</t>
    <phoneticPr fontId="2"/>
  </si>
  <si>
    <t>Invoice line charge amount:</t>
    <phoneticPr fontId="2"/>
  </si>
  <si>
    <t>EUR, Invoiced quantity x (Item net price / Item price base quantity) + (voice line charge amount)</t>
    <phoneticPr fontId="2"/>
  </si>
  <si>
    <t>BT-136</t>
    <phoneticPr fontId="2"/>
  </si>
  <si>
    <t>BT-138</t>
    <phoneticPr fontId="2"/>
  </si>
  <si>
    <t>Invoice line allowance percentage:</t>
    <phoneticPr fontId="2"/>
  </si>
  <si>
    <t>BT-137</t>
    <phoneticPr fontId="2"/>
  </si>
  <si>
    <t>Invoice line allowance base amount:</t>
    <phoneticPr fontId="2"/>
  </si>
  <si>
    <t>Item price allowance amount:</t>
    <phoneticPr fontId="2"/>
  </si>
  <si>
    <t>EUR, Invoiced quantity x (Item net price / Item price base quantity) - (voice line allowance amount)</t>
    <phoneticPr fontId="2"/>
  </si>
  <si>
    <t>BG-20</t>
    <phoneticPr fontId="2"/>
  </si>
  <si>
    <t>DOCUMENT LEVEL ALLOWANCES</t>
    <phoneticPr fontId="2"/>
  </si>
  <si>
    <t>BT-92</t>
    <phoneticPr fontId="2"/>
  </si>
  <si>
    <t>Document level allowance amount:</t>
    <phoneticPr fontId="2"/>
  </si>
  <si>
    <t>EUR, ("Document level allowance base amount" x "Documet level allowance percentage") / 100, rounded to two decimals</t>
    <phoneticPr fontId="2"/>
  </si>
  <si>
    <t>BT-94</t>
    <phoneticPr fontId="2"/>
  </si>
  <si>
    <t>Document level allowance percentage:</t>
    <phoneticPr fontId="2"/>
  </si>
  <si>
    <t>BT-93</t>
    <phoneticPr fontId="2"/>
  </si>
  <si>
    <t>Document level allowance base amount:</t>
    <phoneticPr fontId="2"/>
  </si>
  <si>
    <t>EUR, Sum of Invoice net amount</t>
    <phoneticPr fontId="2"/>
  </si>
  <si>
    <t>Document level allowance VAT category code:</t>
    <phoneticPr fontId="2"/>
  </si>
  <si>
    <t>BT-95</t>
    <phoneticPr fontId="2"/>
  </si>
  <si>
    <t>BT-96</t>
    <phoneticPr fontId="2"/>
  </si>
  <si>
    <t>Document level allowance VAT rate:</t>
    <phoneticPr fontId="2"/>
  </si>
  <si>
    <t>BT-97</t>
    <phoneticPr fontId="2"/>
  </si>
  <si>
    <t>Document level allowance reason:</t>
    <phoneticPr fontId="2"/>
  </si>
  <si>
    <t>Volume discount</t>
    <phoneticPr fontId="2"/>
  </si>
  <si>
    <t>BG-21</t>
    <phoneticPr fontId="2"/>
  </si>
  <si>
    <t>DOCUMENT LEVEL CHARGES</t>
    <phoneticPr fontId="2"/>
  </si>
  <si>
    <t>BT-99</t>
    <phoneticPr fontId="2"/>
  </si>
  <si>
    <t>Document level charge amount:</t>
    <phoneticPr fontId="2"/>
  </si>
  <si>
    <t>BT-102</t>
    <phoneticPr fontId="2"/>
  </si>
  <si>
    <t>Document level charge VAT category code:</t>
    <phoneticPr fontId="2"/>
  </si>
  <si>
    <t>Zero rated</t>
    <phoneticPr fontId="2"/>
  </si>
  <si>
    <t>BT-103</t>
    <phoneticPr fontId="2"/>
  </si>
  <si>
    <t>Document level charge VAT rate:</t>
    <phoneticPr fontId="2"/>
  </si>
  <si>
    <t>BT-104</t>
    <phoneticPr fontId="2"/>
  </si>
  <si>
    <t>Document level charge reason:</t>
    <phoneticPr fontId="2"/>
  </si>
  <si>
    <t>Freoght charge</t>
    <phoneticPr fontId="2"/>
  </si>
  <si>
    <t>BT-107</t>
    <phoneticPr fontId="2"/>
  </si>
  <si>
    <t>Sum of allowances n document level:</t>
    <phoneticPr fontId="2"/>
  </si>
  <si>
    <t>BT-108</t>
    <phoneticPr fontId="2"/>
  </si>
  <si>
    <t>Sum of charges on document level:</t>
    <phoneticPr fontId="2"/>
  </si>
  <si>
    <t>Kg</t>
    <phoneticPr fontId="2"/>
  </si>
  <si>
    <t>Example 5 (Negative Invoiced ine)</t>
    <phoneticPr fontId="2"/>
  </si>
  <si>
    <t>Example 1 (Different Invoiced item VAT rates)</t>
    <phoneticPr fontId="2"/>
  </si>
  <si>
    <t>Example 2 (Item price base quantity)</t>
    <phoneticPr fontId="2"/>
  </si>
  <si>
    <t>Example 3 (Invoiced quantity unit of measure)</t>
    <phoneticPr fontId="2"/>
  </si>
  <si>
    <t>Example 4 (Discounts, allowances and charges)</t>
    <phoneticPr fontId="2"/>
  </si>
  <si>
    <t>Example 6 (Prepayment and negative Amount due for payment)</t>
    <phoneticPr fontId="2"/>
  </si>
  <si>
    <t>Car rental</t>
    <phoneticPr fontId="2"/>
  </si>
  <si>
    <t>Each</t>
    <phoneticPr fontId="2"/>
  </si>
  <si>
    <t>BT-113</t>
    <phoneticPr fontId="2"/>
  </si>
  <si>
    <t>Paid amoun:</t>
    <phoneticPr fontId="2"/>
  </si>
  <si>
    <t>EUR, "Invoice total VAT amount" - "Paid amount" - "Paied amount" (see BR-CO-16)</t>
    <phoneticPr fontId="2"/>
  </si>
  <si>
    <t>Example 7 (Standard VAT including VAT exempted lines)</t>
    <phoneticPr fontId="2"/>
  </si>
  <si>
    <t>Printer ink</t>
    <phoneticPr fontId="2"/>
  </si>
  <si>
    <t>Poster print</t>
    <phoneticPr fontId="2"/>
  </si>
  <si>
    <t>Office chair</t>
    <phoneticPr fontId="2"/>
  </si>
  <si>
    <t>Wireless keyboard</t>
    <phoneticPr fontId="2"/>
  </si>
  <si>
    <t>Drive Adapter Cable</t>
    <phoneticPr fontId="2"/>
  </si>
  <si>
    <t>Exempted from VAT</t>
    <phoneticPr fontId="2"/>
  </si>
  <si>
    <t>Invoiced item VAT exemption reason text</t>
    <phoneticPr fontId="2"/>
  </si>
  <si>
    <t>Reason A</t>
    <phoneticPr fontId="2"/>
  </si>
  <si>
    <t>INVOICE LINE 3</t>
    <phoneticPr fontId="2"/>
  </si>
  <si>
    <t>INVOICE LINE 4</t>
    <phoneticPr fontId="2"/>
  </si>
  <si>
    <t>INVOICE LINE 5</t>
    <phoneticPr fontId="2"/>
  </si>
  <si>
    <t>Reason B</t>
    <phoneticPr fontId="2"/>
  </si>
  <si>
    <t>Reason C</t>
    <phoneticPr fontId="2"/>
  </si>
  <si>
    <t>EUR, "Invoice total VAT amount" - "Paid amount"(see BR-CO-16)</t>
    <phoneticPr fontId="2"/>
  </si>
  <si>
    <t>EUR, ""VAT category taxable amount" x ("VAT category rate" / 100), rounded to two decimals (see BR-C0-17)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</si>
</sst>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¥&quot;#,##0;[Red]&quot;¥&quot;\-#,##0"/>
    <numFmt numFmtId="176" formatCode="[$€-2]\ #,##0.00_);\([$€-2]\ #,##0.00\)"/>
    <numFmt numFmtId="177" formatCode="#,##0.0;[Red]\-#,##0.0"/>
    <numFmt numFmtId="178" formatCode="0.00_ "/>
  </numFmts>
  <fonts count="4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Century"/>
      <family val="1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6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57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 wrapText="1"/>
    </xf>
    <xf numFmtId="6" fontId="3" fillId="0" borderId="0" xfId="2" applyFont="1">
      <alignment vertical="center"/>
    </xf>
    <xf numFmtId="176" fontId="3" fillId="0" borderId="0" xfId="2" applyNumberFormat="1" applyFont="1">
      <alignment vertical="center"/>
    </xf>
    <xf numFmtId="176" fontId="3" fillId="0" borderId="0" xfId="0" applyNumberFormat="1" applyFont="1">
      <alignment vertical="center"/>
    </xf>
    <xf numFmtId="0" fontId="3" fillId="0" borderId="1" xfId="0" applyFont="1" applyBorder="1">
      <alignment vertical="center"/>
    </xf>
    <xf numFmtId="176" fontId="3" fillId="0" borderId="1" xfId="2" applyNumberFormat="1" applyFont="1" applyBorder="1">
      <alignment vertical="center"/>
    </xf>
    <xf numFmtId="9" fontId="3" fillId="0" borderId="1" xfId="0" applyNumberFormat="1" applyFont="1" applyBorder="1">
      <alignment vertical="center"/>
    </xf>
    <xf numFmtId="176" fontId="3" fillId="0" borderId="1" xfId="0" applyNumberFormat="1" applyFont="1" applyBorder="1">
      <alignment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vertical="top"/>
    </xf>
    <xf numFmtId="0" fontId="3" fillId="0" borderId="0" xfId="0" applyFont="1" applyAlignment="1">
      <alignment vertical="top" wrapText="1"/>
    </xf>
    <xf numFmtId="0" fontId="3" fillId="2" borderId="1" xfId="0" applyFont="1" applyFill="1" applyBorder="1" applyAlignment="1">
      <alignment horizontal="center" vertical="center" wrapText="1"/>
    </xf>
    <xf numFmtId="176" fontId="3" fillId="2" borderId="1" xfId="2" applyNumberFormat="1" applyFont="1" applyFill="1" applyBorder="1" applyAlignment="1">
      <alignment horizontal="center" vertical="center" wrapText="1"/>
    </xf>
    <xf numFmtId="176" fontId="3" fillId="2" borderId="1" xfId="0" applyNumberFormat="1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vertical="top"/>
    </xf>
    <xf numFmtId="0" fontId="3" fillId="3" borderId="1" xfId="0" applyFont="1" applyFill="1" applyBorder="1" applyAlignment="1">
      <alignment vertical="top" wrapText="1"/>
    </xf>
    <xf numFmtId="0" fontId="3" fillId="0" borderId="1" xfId="0" applyFont="1" applyBorder="1" applyAlignment="1">
      <alignment vertical="center" wrapText="1"/>
    </xf>
    <xf numFmtId="6" fontId="3" fillId="0" borderId="0" xfId="2" applyFont="1" applyAlignment="1">
      <alignment vertical="center" wrapText="1"/>
    </xf>
    <xf numFmtId="0" fontId="3" fillId="0" borderId="2" xfId="0" applyFont="1" applyBorder="1" applyAlignment="1">
      <alignment vertical="top"/>
    </xf>
    <xf numFmtId="0" fontId="3" fillId="0" borderId="2" xfId="0" applyFont="1" applyBorder="1" applyAlignment="1">
      <alignment vertical="top" wrapText="1"/>
    </xf>
    <xf numFmtId="0" fontId="3" fillId="0" borderId="3" xfId="0" applyFont="1" applyBorder="1" applyAlignment="1">
      <alignment vertical="top"/>
    </xf>
    <xf numFmtId="0" fontId="3" fillId="0" borderId="3" xfId="0" applyFont="1" applyBorder="1" applyAlignment="1">
      <alignment vertical="top" wrapText="1"/>
    </xf>
    <xf numFmtId="2" fontId="3" fillId="0" borderId="3" xfId="0" applyNumberFormat="1" applyFont="1" applyBorder="1" applyAlignment="1">
      <alignment vertical="top"/>
    </xf>
    <xf numFmtId="40" fontId="3" fillId="0" borderId="3" xfId="1" applyNumberFormat="1" applyFont="1" applyBorder="1" applyAlignment="1">
      <alignment vertical="top"/>
    </xf>
    <xf numFmtId="0" fontId="3" fillId="0" borderId="4" xfId="0" applyFont="1" applyBorder="1" applyAlignment="1">
      <alignment vertical="top"/>
    </xf>
    <xf numFmtId="38" fontId="3" fillId="0" borderId="4" xfId="1" applyFont="1" applyBorder="1" applyAlignment="1">
      <alignment vertical="top"/>
    </xf>
    <xf numFmtId="0" fontId="3" fillId="0" borderId="4" xfId="0" applyFont="1" applyBorder="1" applyAlignment="1">
      <alignment vertical="top" wrapText="1"/>
    </xf>
    <xf numFmtId="2" fontId="3" fillId="0" borderId="4" xfId="0" applyNumberFormat="1" applyFont="1" applyBorder="1" applyAlignment="1">
      <alignment vertical="top"/>
    </xf>
    <xf numFmtId="40" fontId="3" fillId="0" borderId="2" xfId="1" applyNumberFormat="1" applyFont="1" applyBorder="1" applyAlignment="1">
      <alignment vertical="top"/>
    </xf>
    <xf numFmtId="40" fontId="3" fillId="0" borderId="3" xfId="0" applyNumberFormat="1" applyFont="1" applyBorder="1" applyAlignment="1">
      <alignment vertical="top"/>
    </xf>
    <xf numFmtId="178" fontId="3" fillId="0" borderId="3" xfId="0" applyNumberFormat="1" applyFont="1" applyBorder="1" applyAlignment="1">
      <alignment vertical="top"/>
    </xf>
    <xf numFmtId="178" fontId="3" fillId="0" borderId="4" xfId="0" applyNumberFormat="1" applyFont="1" applyBorder="1" applyAlignment="1">
      <alignment vertical="top"/>
    </xf>
    <xf numFmtId="10" fontId="3" fillId="0" borderId="1" xfId="0" applyNumberFormat="1" applyFont="1" applyBorder="1">
      <alignment vertical="center"/>
    </xf>
    <xf numFmtId="177" fontId="3" fillId="0" borderId="4" xfId="1" applyNumberFormat="1" applyFont="1" applyBorder="1" applyAlignment="1">
      <alignment vertical="top"/>
    </xf>
    <xf numFmtId="177" fontId="3" fillId="0" borderId="3" xfId="0" applyNumberFormat="1" applyFont="1" applyBorder="1" applyAlignment="1">
      <alignment vertical="top"/>
    </xf>
    <xf numFmtId="176" fontId="3" fillId="0" borderId="1" xfId="0" applyNumberFormat="1" applyFont="1" applyBorder="1" applyAlignment="1">
      <alignment vertical="center" wrapText="1"/>
    </xf>
    <xf numFmtId="38" fontId="3" fillId="0" borderId="3" xfId="1" applyFont="1" applyBorder="1" applyAlignment="1">
      <alignment vertical="top"/>
    </xf>
    <xf numFmtId="177" fontId="3" fillId="0" borderId="3" xfId="1" applyNumberFormat="1" applyFont="1" applyBorder="1" applyAlignment="1">
      <alignment vertical="top"/>
    </xf>
    <xf numFmtId="9" fontId="3" fillId="0" borderId="1" xfId="3" applyFont="1" applyBorder="1">
      <alignment vertical="center"/>
    </xf>
    <xf numFmtId="0" fontId="3" fillId="4" borderId="3" xfId="0" applyFont="1" applyFill="1" applyBorder="1" applyAlignment="1">
      <alignment vertical="top"/>
    </xf>
    <xf numFmtId="178" fontId="3" fillId="4" borderId="3" xfId="0" applyNumberFormat="1" applyFont="1" applyFill="1" applyBorder="1" applyAlignment="1">
      <alignment vertical="top"/>
    </xf>
    <xf numFmtId="0" fontId="3" fillId="4" borderId="3" xfId="0" applyFont="1" applyFill="1" applyBorder="1" applyAlignment="1">
      <alignment vertical="top" wrapText="1"/>
    </xf>
    <xf numFmtId="0" fontId="3" fillId="4" borderId="4" xfId="0" applyFont="1" applyFill="1" applyBorder="1" applyAlignment="1">
      <alignment vertical="top"/>
    </xf>
    <xf numFmtId="178" fontId="3" fillId="4" borderId="4" xfId="0" applyNumberFormat="1" applyFont="1" applyFill="1" applyBorder="1" applyAlignment="1">
      <alignment vertical="top"/>
    </xf>
    <xf numFmtId="0" fontId="3" fillId="4" borderId="4" xfId="0" applyFont="1" applyFill="1" applyBorder="1" applyAlignment="1">
      <alignment vertical="top" wrapText="1"/>
    </xf>
    <xf numFmtId="0" fontId="3" fillId="0" borderId="4" xfId="0" applyFont="1" applyFill="1" applyBorder="1" applyAlignment="1">
      <alignment vertical="top" wrapText="1"/>
    </xf>
    <xf numFmtId="0" fontId="3" fillId="4" borderId="2" xfId="0" applyFont="1" applyFill="1" applyBorder="1" applyAlignment="1">
      <alignment vertical="top"/>
    </xf>
    <xf numFmtId="0" fontId="3" fillId="4" borderId="2" xfId="0" applyFont="1" applyFill="1" applyBorder="1" applyAlignment="1">
      <alignment vertical="top" wrapText="1"/>
    </xf>
    <xf numFmtId="40" fontId="3" fillId="4" borderId="3" xfId="1" applyNumberFormat="1" applyFont="1" applyFill="1" applyBorder="1" applyAlignment="1">
      <alignment vertical="top"/>
    </xf>
    <xf numFmtId="0" fontId="3" fillId="4" borderId="1" xfId="0" applyFont="1" applyFill="1" applyBorder="1" applyAlignment="1">
      <alignment vertical="top"/>
    </xf>
    <xf numFmtId="0" fontId="3" fillId="4" borderId="1" xfId="0" applyFont="1" applyFill="1" applyBorder="1" applyAlignment="1">
      <alignment vertical="top" wrapText="1"/>
    </xf>
    <xf numFmtId="9" fontId="3" fillId="2" borderId="1" xfId="3" applyFont="1" applyFill="1" applyBorder="1" applyAlignment="1">
      <alignment horizontal="center" vertical="center" wrapText="1"/>
    </xf>
    <xf numFmtId="9" fontId="3" fillId="0" borderId="0" xfId="3" applyFont="1" applyAlignment="1">
      <alignment horizontal="right" vertical="center"/>
    </xf>
    <xf numFmtId="9" fontId="3" fillId="0" borderId="1" xfId="3" applyFont="1" applyBorder="1" applyAlignment="1">
      <alignment horizontal="right" vertical="center"/>
    </xf>
    <xf numFmtId="9" fontId="3" fillId="0" borderId="0" xfId="3" applyFont="1" applyAlignment="1">
      <alignment horizontal="left" vertical="center"/>
    </xf>
  </cellXfs>
  <cellStyles count="4">
    <cellStyle name="パーセント" xfId="3" builtinId="5"/>
    <cellStyle name="桁区切り" xfId="1" builtinId="6"/>
    <cellStyle name="通貨" xfId="2" builtinId="7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4BA8B-39DB-D941-8186-064C8F83BBED}">
  <dimension ref="A1:M35"/>
  <sheetViews>
    <sheetView topLeftCell="A4" workbookViewId="0">
      <selection activeCell="A2" sqref="A2"/>
    </sheetView>
  </sheetViews>
  <sheetFormatPr baseColWidth="10" defaultRowHeight="14"/>
  <cols>
    <col min="1" max="1" width="9.6640625" style="1" customWidth="1"/>
    <col min="2" max="2" width="15" style="1" customWidth="1"/>
    <col min="3" max="3" width="10.83203125" style="1"/>
    <col min="4" max="4" width="10.83203125" style="4"/>
    <col min="5" max="5" width="12.33203125" style="3" customWidth="1"/>
    <col min="6" max="6" width="11.5" style="19" customWidth="1"/>
    <col min="7" max="7" width="10.83203125" style="3"/>
    <col min="8" max="8" width="10.83203125" style="4"/>
    <col min="9" max="9" width="3.1640625" style="1" customWidth="1"/>
    <col min="10" max="10" width="10.83203125" style="11"/>
    <col min="11" max="11" width="33.1640625" style="11" bestFit="1" customWidth="1"/>
    <col min="12" max="12" width="14" style="11" bestFit="1" customWidth="1"/>
    <col min="13" max="13" width="46.5" style="12" customWidth="1"/>
    <col min="14" max="16384" width="10.83203125" style="1"/>
  </cols>
  <sheetData>
    <row r="1" spans="1:13">
      <c r="A1" s="1" t="s">
        <v>129</v>
      </c>
      <c r="E1" s="1"/>
      <c r="F1" s="2"/>
      <c r="G1" s="1"/>
      <c r="H1" s="5"/>
    </row>
    <row r="2" spans="1:13" ht="15">
      <c r="C2" s="1" t="s">
        <v>19</v>
      </c>
      <c r="D2" s="4" t="s">
        <v>21</v>
      </c>
      <c r="E2" s="1" t="s">
        <v>20</v>
      </c>
      <c r="F2" s="2" t="s">
        <v>27</v>
      </c>
      <c r="G2" s="1" t="s">
        <v>28</v>
      </c>
      <c r="H2" s="5" t="s">
        <v>22</v>
      </c>
    </row>
    <row r="3" spans="1:13" s="10" customFormat="1" ht="60">
      <c r="A3" s="13" t="s">
        <v>0</v>
      </c>
      <c r="B3" s="13" t="s">
        <v>1</v>
      </c>
      <c r="C3" s="13" t="s">
        <v>2</v>
      </c>
      <c r="D3" s="14" t="s">
        <v>3</v>
      </c>
      <c r="E3" s="13" t="s">
        <v>4</v>
      </c>
      <c r="F3" s="13" t="s">
        <v>5</v>
      </c>
      <c r="G3" s="13" t="s">
        <v>6</v>
      </c>
      <c r="H3" s="15" t="s">
        <v>7</v>
      </c>
      <c r="J3" s="13" t="s">
        <v>13</v>
      </c>
      <c r="K3" s="13" t="s">
        <v>15</v>
      </c>
      <c r="L3" s="13" t="s">
        <v>16</v>
      </c>
      <c r="M3" s="13" t="s">
        <v>17</v>
      </c>
    </row>
    <row r="4" spans="1:13" ht="30">
      <c r="A4" s="6">
        <v>1</v>
      </c>
      <c r="B4" s="6" t="s">
        <v>8</v>
      </c>
      <c r="C4" s="6">
        <v>5</v>
      </c>
      <c r="D4" s="7">
        <v>12</v>
      </c>
      <c r="E4" s="6" t="s">
        <v>10</v>
      </c>
      <c r="F4" s="18" t="s">
        <v>12</v>
      </c>
      <c r="G4" s="8">
        <v>0.25</v>
      </c>
      <c r="H4" s="9">
        <f>D4*C4</f>
        <v>60</v>
      </c>
      <c r="J4" s="16" t="s">
        <v>14</v>
      </c>
      <c r="K4" s="16" t="s">
        <v>18</v>
      </c>
      <c r="L4" s="16"/>
      <c r="M4" s="17"/>
    </row>
    <row r="5" spans="1:13" ht="30">
      <c r="A5" s="6">
        <v>2</v>
      </c>
      <c r="B5" s="6" t="s">
        <v>9</v>
      </c>
      <c r="C5" s="6">
        <v>1</v>
      </c>
      <c r="D5" s="7">
        <v>90</v>
      </c>
      <c r="E5" s="6" t="s">
        <v>11</v>
      </c>
      <c r="F5" s="18" t="s">
        <v>12</v>
      </c>
      <c r="G5" s="8">
        <v>0.12</v>
      </c>
      <c r="H5" s="9">
        <f>D5*C5</f>
        <v>90</v>
      </c>
      <c r="J5" s="20" t="s">
        <v>19</v>
      </c>
      <c r="K5" s="20" t="s">
        <v>33</v>
      </c>
      <c r="L5" s="20">
        <v>5</v>
      </c>
      <c r="M5" s="21"/>
    </row>
    <row r="6" spans="1:13">
      <c r="E6" s="1"/>
      <c r="F6" s="2"/>
      <c r="G6" s="1"/>
      <c r="H6" s="5"/>
      <c r="J6" s="22" t="s">
        <v>20</v>
      </c>
      <c r="K6" s="22" t="s">
        <v>34</v>
      </c>
      <c r="L6" s="22" t="s">
        <v>10</v>
      </c>
      <c r="M6" s="23"/>
    </row>
    <row r="7" spans="1:13" ht="15">
      <c r="E7" s="1"/>
      <c r="F7" s="2"/>
      <c r="G7" s="1"/>
      <c r="H7" s="5"/>
      <c r="J7" s="22" t="s">
        <v>21</v>
      </c>
      <c r="K7" s="22" t="s">
        <v>35</v>
      </c>
      <c r="L7" s="24">
        <v>12</v>
      </c>
      <c r="M7" s="23" t="s">
        <v>23</v>
      </c>
    </row>
    <row r="8" spans="1:13">
      <c r="E8" s="1"/>
      <c r="F8" s="2"/>
      <c r="G8" s="1"/>
      <c r="H8" s="5"/>
      <c r="J8" s="22" t="s">
        <v>24</v>
      </c>
      <c r="K8" s="22" t="s">
        <v>36</v>
      </c>
      <c r="L8" s="22">
        <v>1</v>
      </c>
      <c r="M8" s="23"/>
    </row>
    <row r="9" spans="1:13" ht="30">
      <c r="E9" s="1"/>
      <c r="F9" s="2"/>
      <c r="G9" s="1"/>
      <c r="H9" s="5"/>
      <c r="J9" s="22" t="s">
        <v>22</v>
      </c>
      <c r="K9" s="22" t="s">
        <v>37</v>
      </c>
      <c r="L9" s="25">
        <f>H4</f>
        <v>60</v>
      </c>
      <c r="M9" s="23" t="s">
        <v>26</v>
      </c>
    </row>
    <row r="10" spans="1:13">
      <c r="J10" s="22" t="s">
        <v>27</v>
      </c>
      <c r="K10" s="22" t="s">
        <v>38</v>
      </c>
      <c r="L10" s="22" t="str">
        <f>F4</f>
        <v>Standard rate</v>
      </c>
      <c r="M10" s="23"/>
    </row>
    <row r="11" spans="1:13" ht="15">
      <c r="J11" s="26" t="s">
        <v>28</v>
      </c>
      <c r="K11" s="26" t="s">
        <v>39</v>
      </c>
      <c r="L11" s="27">
        <v>25</v>
      </c>
      <c r="M11" s="28" t="s">
        <v>43</v>
      </c>
    </row>
    <row r="12" spans="1:13">
      <c r="J12" s="16" t="s">
        <v>14</v>
      </c>
      <c r="K12" s="16" t="s">
        <v>29</v>
      </c>
      <c r="L12" s="16"/>
      <c r="M12" s="17"/>
    </row>
    <row r="13" spans="1:13">
      <c r="J13" s="20" t="s">
        <v>19</v>
      </c>
      <c r="K13" s="20" t="s">
        <v>33</v>
      </c>
      <c r="L13" s="20">
        <f>C5</f>
        <v>1</v>
      </c>
      <c r="M13" s="21"/>
    </row>
    <row r="14" spans="1:13">
      <c r="J14" s="22" t="s">
        <v>20</v>
      </c>
      <c r="K14" s="22" t="s">
        <v>34</v>
      </c>
      <c r="L14" s="22" t="str">
        <f>E5</f>
        <v>Case</v>
      </c>
      <c r="M14" s="23"/>
    </row>
    <row r="15" spans="1:13" ht="15">
      <c r="J15" s="22" t="s">
        <v>21</v>
      </c>
      <c r="K15" s="22" t="s">
        <v>35</v>
      </c>
      <c r="L15" s="25">
        <f>D5</f>
        <v>90</v>
      </c>
      <c r="M15" s="23" t="s">
        <v>23</v>
      </c>
    </row>
    <row r="16" spans="1:13">
      <c r="J16" s="22" t="s">
        <v>24</v>
      </c>
      <c r="K16" s="22" t="s">
        <v>36</v>
      </c>
      <c r="L16" s="22">
        <v>1</v>
      </c>
      <c r="M16" s="23"/>
    </row>
    <row r="17" spans="10:13" ht="30">
      <c r="J17" s="22" t="s">
        <v>22</v>
      </c>
      <c r="K17" s="22" t="s">
        <v>37</v>
      </c>
      <c r="L17" s="25">
        <f>H5</f>
        <v>90</v>
      </c>
      <c r="M17" s="23" t="s">
        <v>26</v>
      </c>
    </row>
    <row r="18" spans="10:13">
      <c r="J18" s="22" t="s">
        <v>27</v>
      </c>
      <c r="K18" s="22" t="s">
        <v>38</v>
      </c>
      <c r="L18" s="22" t="str">
        <f>F5</f>
        <v>Standard rate</v>
      </c>
      <c r="M18" s="23"/>
    </row>
    <row r="19" spans="10:13" ht="15">
      <c r="J19" s="26" t="s">
        <v>28</v>
      </c>
      <c r="K19" s="26" t="s">
        <v>39</v>
      </c>
      <c r="L19" s="27">
        <v>12</v>
      </c>
      <c r="M19" s="28" t="s">
        <v>43</v>
      </c>
    </row>
    <row r="20" spans="10:13">
      <c r="J20" s="16" t="s">
        <v>30</v>
      </c>
      <c r="K20" s="16" t="s">
        <v>31</v>
      </c>
      <c r="L20" s="16"/>
      <c r="M20" s="17"/>
    </row>
    <row r="21" spans="10:13">
      <c r="J21" s="20" t="s">
        <v>32</v>
      </c>
      <c r="K21" s="20" t="s">
        <v>40</v>
      </c>
      <c r="L21" s="20" t="s">
        <v>12</v>
      </c>
      <c r="M21" s="21"/>
    </row>
    <row r="22" spans="10:13" ht="15">
      <c r="J22" s="22" t="s">
        <v>42</v>
      </c>
      <c r="K22" s="22" t="s">
        <v>41</v>
      </c>
      <c r="L22" s="22">
        <v>25</v>
      </c>
      <c r="M22" s="23" t="s">
        <v>43</v>
      </c>
    </row>
    <row r="23" spans="10:13" ht="45">
      <c r="J23" s="22" t="s">
        <v>44</v>
      </c>
      <c r="K23" s="22" t="s">
        <v>45</v>
      </c>
      <c r="L23" s="24">
        <v>60</v>
      </c>
      <c r="M23" s="23" t="s">
        <v>46</v>
      </c>
    </row>
    <row r="24" spans="10:13" ht="30">
      <c r="J24" s="22" t="s">
        <v>47</v>
      </c>
      <c r="K24" s="22" t="s">
        <v>48</v>
      </c>
      <c r="L24" s="24">
        <f>L23*L22/100</f>
        <v>15</v>
      </c>
      <c r="M24" s="23" t="s">
        <v>57</v>
      </c>
    </row>
    <row r="25" spans="10:13">
      <c r="J25" s="16" t="s">
        <v>30</v>
      </c>
      <c r="K25" s="16" t="s">
        <v>31</v>
      </c>
      <c r="L25" s="16"/>
      <c r="M25" s="17"/>
    </row>
    <row r="26" spans="10:13">
      <c r="J26" s="22" t="s">
        <v>32</v>
      </c>
      <c r="K26" s="22" t="s">
        <v>40</v>
      </c>
      <c r="L26" s="22" t="s">
        <v>12</v>
      </c>
      <c r="M26" s="23"/>
    </row>
    <row r="27" spans="10:13" ht="15">
      <c r="J27" s="22" t="s">
        <v>42</v>
      </c>
      <c r="K27" s="22" t="s">
        <v>41</v>
      </c>
      <c r="L27" s="22">
        <v>12</v>
      </c>
      <c r="M27" s="23" t="s">
        <v>43</v>
      </c>
    </row>
    <row r="28" spans="10:13" ht="45">
      <c r="J28" s="22" t="s">
        <v>44</v>
      </c>
      <c r="K28" s="22" t="s">
        <v>45</v>
      </c>
      <c r="L28" s="24">
        <v>90</v>
      </c>
      <c r="M28" s="23" t="s">
        <v>46</v>
      </c>
    </row>
    <row r="29" spans="10:13" ht="30">
      <c r="J29" s="26" t="s">
        <v>47</v>
      </c>
      <c r="K29" s="26" t="s">
        <v>48</v>
      </c>
      <c r="L29" s="29">
        <f>L28*L27/100</f>
        <v>10.8</v>
      </c>
      <c r="M29" s="28" t="s">
        <v>57</v>
      </c>
    </row>
    <row r="30" spans="10:13">
      <c r="J30" s="16" t="s">
        <v>49</v>
      </c>
      <c r="K30" s="16" t="s">
        <v>50</v>
      </c>
      <c r="L30" s="16"/>
      <c r="M30" s="17"/>
    </row>
    <row r="31" spans="10:13" ht="30">
      <c r="J31" s="20" t="s">
        <v>51</v>
      </c>
      <c r="K31" s="20" t="s">
        <v>52</v>
      </c>
      <c r="L31" s="30">
        <f>SUM(H4:H5)</f>
        <v>150</v>
      </c>
      <c r="M31" s="21" t="s">
        <v>53</v>
      </c>
    </row>
    <row r="32" spans="10:13" ht="45">
      <c r="J32" s="22" t="s">
        <v>54</v>
      </c>
      <c r="K32" s="22" t="s">
        <v>55</v>
      </c>
      <c r="L32" s="31">
        <f>L31</f>
        <v>150</v>
      </c>
      <c r="M32" s="23" t="s">
        <v>56</v>
      </c>
    </row>
    <row r="33" spans="10:13" ht="30">
      <c r="J33" s="22" t="s">
        <v>58</v>
      </c>
      <c r="K33" s="22" t="s">
        <v>59</v>
      </c>
      <c r="L33" s="32">
        <f>L24+L29</f>
        <v>25.8</v>
      </c>
      <c r="M33" s="23" t="s">
        <v>60</v>
      </c>
    </row>
    <row r="34" spans="10:13" ht="30">
      <c r="J34" s="22" t="s">
        <v>61</v>
      </c>
      <c r="K34" s="22" t="s">
        <v>62</v>
      </c>
      <c r="L34" s="32">
        <f>L32+L33</f>
        <v>175.8</v>
      </c>
      <c r="M34" s="23" t="s">
        <v>63</v>
      </c>
    </row>
    <row r="35" spans="10:13" ht="30">
      <c r="J35" s="26" t="s">
        <v>64</v>
      </c>
      <c r="K35" s="26" t="s">
        <v>65</v>
      </c>
      <c r="L35" s="33">
        <f>L34</f>
        <v>175.8</v>
      </c>
      <c r="M35" s="28" t="s">
        <v>66</v>
      </c>
    </row>
  </sheetData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F7CBE-5409-A544-BCCE-6676A030467A}">
  <dimension ref="A1:N22"/>
  <sheetViews>
    <sheetView topLeftCell="A8" workbookViewId="0">
      <selection activeCell="A2" sqref="A2"/>
    </sheetView>
  </sheetViews>
  <sheetFormatPr baseColWidth="10" defaultRowHeight="18"/>
  <cols>
    <col min="1" max="1" width="8.6640625" customWidth="1"/>
    <col min="2" max="9" width="10.1640625" customWidth="1"/>
    <col min="10" max="10" width="3.33203125" customWidth="1"/>
    <col min="11" max="11" width="10.83203125" style="11"/>
    <col min="12" max="12" width="33.1640625" style="11" bestFit="1" customWidth="1"/>
    <col min="13" max="13" width="14" style="11" bestFit="1" customWidth="1"/>
    <col min="14" max="14" width="46.5" style="12" customWidth="1"/>
  </cols>
  <sheetData>
    <row r="1" spans="1:14">
      <c r="A1" s="1" t="s">
        <v>130</v>
      </c>
      <c r="B1" s="1"/>
      <c r="C1" s="1"/>
      <c r="D1" s="4"/>
      <c r="E1" s="4"/>
      <c r="F1" s="1"/>
      <c r="G1" s="1"/>
      <c r="H1" s="1"/>
      <c r="I1" s="5"/>
    </row>
    <row r="2" spans="1:14">
      <c r="A2" s="1"/>
      <c r="B2" s="1"/>
      <c r="C2" s="1" t="s">
        <v>19</v>
      </c>
      <c r="D2" s="4" t="s">
        <v>21</v>
      </c>
      <c r="E2" s="4" t="s">
        <v>24</v>
      </c>
      <c r="F2" s="1" t="s">
        <v>20</v>
      </c>
      <c r="G2" s="1" t="s">
        <v>27</v>
      </c>
      <c r="H2" s="1" t="s">
        <v>28</v>
      </c>
      <c r="I2" s="5" t="s">
        <v>22</v>
      </c>
    </row>
    <row r="3" spans="1:14" ht="60">
      <c r="A3" s="13" t="s">
        <v>0</v>
      </c>
      <c r="B3" s="13" t="s">
        <v>1</v>
      </c>
      <c r="C3" s="13" t="s">
        <v>2</v>
      </c>
      <c r="D3" s="14" t="s">
        <v>3</v>
      </c>
      <c r="E3" s="14" t="s">
        <v>25</v>
      </c>
      <c r="F3" s="13" t="s">
        <v>4</v>
      </c>
      <c r="G3" s="13" t="s">
        <v>5</v>
      </c>
      <c r="H3" s="13" t="s">
        <v>6</v>
      </c>
      <c r="I3" s="15" t="s">
        <v>7</v>
      </c>
      <c r="K3" s="13" t="s">
        <v>13</v>
      </c>
      <c r="L3" s="13" t="s">
        <v>15</v>
      </c>
      <c r="M3" s="13" t="s">
        <v>16</v>
      </c>
      <c r="N3" s="13" t="s">
        <v>17</v>
      </c>
    </row>
    <row r="4" spans="1:14" ht="30">
      <c r="A4" s="6">
        <v>1</v>
      </c>
      <c r="B4" s="6" t="s">
        <v>67</v>
      </c>
      <c r="C4" s="6">
        <v>10000</v>
      </c>
      <c r="D4" s="7">
        <v>4.5</v>
      </c>
      <c r="E4" s="6">
        <v>1000</v>
      </c>
      <c r="F4" s="6" t="s">
        <v>68</v>
      </c>
      <c r="G4" s="18" t="s">
        <v>12</v>
      </c>
      <c r="H4" s="8">
        <v>0.25</v>
      </c>
      <c r="I4" s="9">
        <f>D4*C4/E4</f>
        <v>45</v>
      </c>
      <c r="K4" s="16" t="s">
        <v>14</v>
      </c>
      <c r="L4" s="16" t="s">
        <v>18</v>
      </c>
      <c r="M4" s="16"/>
      <c r="N4" s="17"/>
    </row>
    <row r="5" spans="1:14">
      <c r="K5" s="20" t="s">
        <v>19</v>
      </c>
      <c r="L5" s="20" t="s">
        <v>33</v>
      </c>
      <c r="M5" s="20">
        <f>C4</f>
        <v>10000</v>
      </c>
      <c r="N5" s="21"/>
    </row>
    <row r="6" spans="1:14">
      <c r="K6" s="22" t="s">
        <v>20</v>
      </c>
      <c r="L6" s="22" t="s">
        <v>34</v>
      </c>
      <c r="M6" s="22" t="str">
        <f>F4</f>
        <v>Piece</v>
      </c>
      <c r="N6" s="23"/>
    </row>
    <row r="7" spans="1:14">
      <c r="K7" s="22" t="s">
        <v>21</v>
      </c>
      <c r="L7" s="22" t="s">
        <v>35</v>
      </c>
      <c r="M7" s="24">
        <f>D4</f>
        <v>4.5</v>
      </c>
      <c r="N7" s="23" t="s">
        <v>23</v>
      </c>
    </row>
    <row r="8" spans="1:14">
      <c r="K8" s="22" t="s">
        <v>24</v>
      </c>
      <c r="L8" s="22" t="s">
        <v>36</v>
      </c>
      <c r="M8" s="22">
        <f>E4</f>
        <v>1000</v>
      </c>
      <c r="N8" s="23"/>
    </row>
    <row r="9" spans="1:14" ht="30">
      <c r="K9" s="22" t="s">
        <v>22</v>
      </c>
      <c r="L9" s="22" t="s">
        <v>37</v>
      </c>
      <c r="M9" s="25">
        <f>I4</f>
        <v>45</v>
      </c>
      <c r="N9" s="23" t="s">
        <v>26</v>
      </c>
    </row>
    <row r="10" spans="1:14">
      <c r="K10" s="22" t="s">
        <v>27</v>
      </c>
      <c r="L10" s="22" t="s">
        <v>38</v>
      </c>
      <c r="M10" s="22" t="str">
        <f>G4</f>
        <v>Standard rate</v>
      </c>
      <c r="N10" s="23"/>
    </row>
    <row r="11" spans="1:14">
      <c r="K11" s="26" t="s">
        <v>28</v>
      </c>
      <c r="L11" s="26" t="s">
        <v>39</v>
      </c>
      <c r="M11" s="27">
        <v>25</v>
      </c>
      <c r="N11" s="28" t="s">
        <v>43</v>
      </c>
    </row>
    <row r="12" spans="1:14">
      <c r="K12" s="16" t="s">
        <v>30</v>
      </c>
      <c r="L12" s="16" t="s">
        <v>31</v>
      </c>
      <c r="M12" s="16"/>
      <c r="N12" s="17"/>
    </row>
    <row r="13" spans="1:14">
      <c r="K13" s="20" t="s">
        <v>32</v>
      </c>
      <c r="L13" s="20" t="s">
        <v>40</v>
      </c>
      <c r="M13" s="20" t="s">
        <v>12</v>
      </c>
      <c r="N13" s="21"/>
    </row>
    <row r="14" spans="1:14">
      <c r="K14" s="22" t="s">
        <v>42</v>
      </c>
      <c r="L14" s="22" t="s">
        <v>41</v>
      </c>
      <c r="M14" s="22">
        <v>25</v>
      </c>
      <c r="N14" s="23" t="s">
        <v>43</v>
      </c>
    </row>
    <row r="15" spans="1:14" ht="45">
      <c r="K15" s="22" t="s">
        <v>44</v>
      </c>
      <c r="L15" s="22" t="s">
        <v>45</v>
      </c>
      <c r="M15" s="24">
        <f>M9</f>
        <v>45</v>
      </c>
      <c r="N15" s="23" t="s">
        <v>46</v>
      </c>
    </row>
    <row r="16" spans="1:14" ht="30">
      <c r="K16" s="22" t="s">
        <v>47</v>
      </c>
      <c r="L16" s="22" t="s">
        <v>48</v>
      </c>
      <c r="M16" s="24">
        <f>M15*M14/100</f>
        <v>11.25</v>
      </c>
      <c r="N16" s="23" t="s">
        <v>57</v>
      </c>
    </row>
    <row r="17" spans="11:14">
      <c r="K17" s="16" t="s">
        <v>49</v>
      </c>
      <c r="L17" s="16" t="s">
        <v>50</v>
      </c>
      <c r="M17" s="16"/>
      <c r="N17" s="17"/>
    </row>
    <row r="18" spans="11:14" ht="30">
      <c r="K18" s="20" t="s">
        <v>51</v>
      </c>
      <c r="L18" s="20" t="s">
        <v>52</v>
      </c>
      <c r="M18" s="30">
        <f>SUM(I4:I5)</f>
        <v>45</v>
      </c>
      <c r="N18" s="21" t="s">
        <v>53</v>
      </c>
    </row>
    <row r="19" spans="11:14" ht="45">
      <c r="K19" s="22" t="s">
        <v>54</v>
      </c>
      <c r="L19" s="22" t="s">
        <v>55</v>
      </c>
      <c r="M19" s="31">
        <f>M18</f>
        <v>45</v>
      </c>
      <c r="N19" s="23" t="s">
        <v>56</v>
      </c>
    </row>
    <row r="20" spans="11:14" ht="30">
      <c r="K20" s="22" t="s">
        <v>58</v>
      </c>
      <c r="L20" s="22" t="s">
        <v>59</v>
      </c>
      <c r="M20" s="32">
        <f>M16</f>
        <v>11.25</v>
      </c>
      <c r="N20" s="23" t="s">
        <v>60</v>
      </c>
    </row>
    <row r="21" spans="11:14" ht="30">
      <c r="K21" s="22" t="s">
        <v>61</v>
      </c>
      <c r="L21" s="22" t="s">
        <v>62</v>
      </c>
      <c r="M21" s="32">
        <f>M19+M20</f>
        <v>56.25</v>
      </c>
      <c r="N21" s="23" t="s">
        <v>63</v>
      </c>
    </row>
    <row r="22" spans="11:14" ht="30">
      <c r="K22" s="26" t="s">
        <v>64</v>
      </c>
      <c r="L22" s="26" t="s">
        <v>65</v>
      </c>
      <c r="M22" s="33">
        <f>M21</f>
        <v>56.25</v>
      </c>
      <c r="N22" s="28" t="s">
        <v>66</v>
      </c>
    </row>
  </sheetData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E0B3A6-21B1-A74A-99D6-90D557A8ED1C}">
  <dimension ref="A1:P24"/>
  <sheetViews>
    <sheetView topLeftCell="C6" workbookViewId="0">
      <selection activeCell="A2" sqref="A2"/>
    </sheetView>
  </sheetViews>
  <sheetFormatPr baseColWidth="10" defaultRowHeight="18"/>
  <cols>
    <col min="1" max="1" width="8.6640625" customWidth="1"/>
    <col min="2" max="11" width="10.1640625" customWidth="1"/>
    <col min="12" max="12" width="3.33203125" customWidth="1"/>
    <col min="13" max="13" width="10.83203125" style="11"/>
    <col min="14" max="14" width="33.1640625" style="11" bestFit="1" customWidth="1"/>
    <col min="15" max="15" width="14" style="11" bestFit="1" customWidth="1"/>
    <col min="16" max="16" width="46.5" style="12" customWidth="1"/>
  </cols>
  <sheetData>
    <row r="1" spans="1:16">
      <c r="A1" s="1" t="s">
        <v>131</v>
      </c>
      <c r="B1" s="1"/>
      <c r="C1" s="1"/>
      <c r="D1" s="4"/>
      <c r="E1" s="4"/>
      <c r="F1" s="4"/>
      <c r="G1" s="4"/>
      <c r="H1" s="1"/>
      <c r="I1" s="1"/>
      <c r="J1" s="1"/>
      <c r="K1" s="5"/>
    </row>
    <row r="2" spans="1:16">
      <c r="A2" s="1"/>
      <c r="B2" s="1"/>
      <c r="C2" s="1" t="s">
        <v>19</v>
      </c>
      <c r="D2" s="4" t="s">
        <v>21</v>
      </c>
      <c r="E2" s="4" t="s">
        <v>72</v>
      </c>
      <c r="F2" s="4" t="s">
        <v>75</v>
      </c>
      <c r="G2" s="4" t="s">
        <v>24</v>
      </c>
      <c r="H2" s="1" t="s">
        <v>20</v>
      </c>
      <c r="I2" s="1" t="s">
        <v>27</v>
      </c>
      <c r="J2" s="1" t="s">
        <v>28</v>
      </c>
      <c r="K2" s="5" t="s">
        <v>22</v>
      </c>
    </row>
    <row r="3" spans="1:16" ht="60">
      <c r="A3" s="13" t="s">
        <v>0</v>
      </c>
      <c r="B3" s="13" t="s">
        <v>1</v>
      </c>
      <c r="C3" s="13" t="s">
        <v>2</v>
      </c>
      <c r="D3" s="14" t="s">
        <v>3</v>
      </c>
      <c r="E3" s="14" t="s">
        <v>70</v>
      </c>
      <c r="F3" s="14" t="s">
        <v>71</v>
      </c>
      <c r="G3" s="14" t="s">
        <v>25</v>
      </c>
      <c r="H3" s="13" t="s">
        <v>4</v>
      </c>
      <c r="I3" s="13" t="s">
        <v>5</v>
      </c>
      <c r="J3" s="13" t="s">
        <v>6</v>
      </c>
      <c r="K3" s="15" t="s">
        <v>7</v>
      </c>
      <c r="M3" s="13" t="s">
        <v>13</v>
      </c>
      <c r="N3" s="13" t="s">
        <v>15</v>
      </c>
      <c r="O3" s="13" t="s">
        <v>16</v>
      </c>
      <c r="P3" s="13" t="s">
        <v>17</v>
      </c>
    </row>
    <row r="4" spans="1:16" ht="30">
      <c r="A4" s="6">
        <v>1</v>
      </c>
      <c r="B4" s="6" t="s">
        <v>69</v>
      </c>
      <c r="C4" s="6">
        <v>1.3</v>
      </c>
      <c r="D4" s="7">
        <v>9.5</v>
      </c>
      <c r="E4" s="7">
        <v>0.5</v>
      </c>
      <c r="F4" s="7">
        <v>10</v>
      </c>
      <c r="G4" s="6">
        <v>1</v>
      </c>
      <c r="H4" s="6" t="s">
        <v>127</v>
      </c>
      <c r="I4" s="18" t="s">
        <v>12</v>
      </c>
      <c r="J4" s="34">
        <v>0.125</v>
      </c>
      <c r="K4" s="9">
        <f>D4*C4/G4</f>
        <v>12.35</v>
      </c>
      <c r="M4" s="16" t="s">
        <v>14</v>
      </c>
      <c r="N4" s="16" t="s">
        <v>18</v>
      </c>
      <c r="O4" s="16"/>
      <c r="P4" s="17"/>
    </row>
    <row r="5" spans="1:16">
      <c r="M5" s="20" t="s">
        <v>19</v>
      </c>
      <c r="N5" s="20" t="s">
        <v>33</v>
      </c>
      <c r="O5" s="20">
        <f>C4</f>
        <v>1.3</v>
      </c>
      <c r="P5" s="21"/>
    </row>
    <row r="6" spans="1:16">
      <c r="M6" s="22" t="s">
        <v>20</v>
      </c>
      <c r="N6" s="22" t="s">
        <v>34</v>
      </c>
      <c r="O6" s="22" t="str">
        <f>H4</f>
        <v>Kg</v>
      </c>
      <c r="P6" s="23"/>
    </row>
    <row r="7" spans="1:16">
      <c r="M7" s="22" t="s">
        <v>21</v>
      </c>
      <c r="N7" s="22" t="s">
        <v>35</v>
      </c>
      <c r="O7" s="24">
        <f>D4</f>
        <v>9.5</v>
      </c>
      <c r="P7" s="23" t="s">
        <v>74</v>
      </c>
    </row>
    <row r="8" spans="1:16">
      <c r="M8" s="22" t="s">
        <v>72</v>
      </c>
      <c r="N8" s="22" t="s">
        <v>73</v>
      </c>
      <c r="O8" s="24">
        <f>E4</f>
        <v>0.5</v>
      </c>
      <c r="P8" s="23" t="s">
        <v>23</v>
      </c>
    </row>
    <row r="9" spans="1:16">
      <c r="M9" s="22" t="s">
        <v>75</v>
      </c>
      <c r="N9" s="22" t="s">
        <v>76</v>
      </c>
      <c r="O9" s="24">
        <f>F4</f>
        <v>10</v>
      </c>
      <c r="P9" s="23" t="s">
        <v>23</v>
      </c>
    </row>
    <row r="10" spans="1:16">
      <c r="M10" s="22" t="s">
        <v>24</v>
      </c>
      <c r="N10" s="22" t="s">
        <v>36</v>
      </c>
      <c r="O10" s="22">
        <f>G4</f>
        <v>1</v>
      </c>
      <c r="P10" s="23" t="str">
        <f>H4</f>
        <v>Kg</v>
      </c>
    </row>
    <row r="11" spans="1:16" ht="30">
      <c r="M11" s="22" t="s">
        <v>22</v>
      </c>
      <c r="N11" s="22" t="s">
        <v>37</v>
      </c>
      <c r="O11" s="25">
        <f>K4</f>
        <v>12.35</v>
      </c>
      <c r="P11" s="23" t="s">
        <v>26</v>
      </c>
    </row>
    <row r="12" spans="1:16">
      <c r="M12" s="22" t="s">
        <v>27</v>
      </c>
      <c r="N12" s="22" t="s">
        <v>38</v>
      </c>
      <c r="O12" s="22" t="str">
        <f>I4</f>
        <v>Standard rate</v>
      </c>
      <c r="P12" s="23"/>
    </row>
    <row r="13" spans="1:16">
      <c r="M13" s="26" t="s">
        <v>28</v>
      </c>
      <c r="N13" s="26" t="s">
        <v>39</v>
      </c>
      <c r="O13" s="35">
        <f>J4*100</f>
        <v>12.5</v>
      </c>
      <c r="P13" s="28" t="s">
        <v>43</v>
      </c>
    </row>
    <row r="14" spans="1:16">
      <c r="M14" s="16" t="s">
        <v>30</v>
      </c>
      <c r="N14" s="16" t="s">
        <v>31</v>
      </c>
      <c r="O14" s="16"/>
      <c r="P14" s="17"/>
    </row>
    <row r="15" spans="1:16">
      <c r="M15" s="20" t="s">
        <v>32</v>
      </c>
      <c r="N15" s="20" t="s">
        <v>40</v>
      </c>
      <c r="O15" s="20" t="s">
        <v>12</v>
      </c>
      <c r="P15" s="21"/>
    </row>
    <row r="16" spans="1:16">
      <c r="M16" s="22" t="s">
        <v>42</v>
      </c>
      <c r="N16" s="22" t="s">
        <v>41</v>
      </c>
      <c r="O16" s="36">
        <f>O13</f>
        <v>12.5</v>
      </c>
      <c r="P16" s="23" t="s">
        <v>43</v>
      </c>
    </row>
    <row r="17" spans="13:16" ht="45">
      <c r="M17" s="22" t="s">
        <v>44</v>
      </c>
      <c r="N17" s="22" t="s">
        <v>45</v>
      </c>
      <c r="O17" s="24">
        <f>O11</f>
        <v>12.35</v>
      </c>
      <c r="P17" s="23" t="s">
        <v>46</v>
      </c>
    </row>
    <row r="18" spans="13:16" ht="30">
      <c r="M18" s="22" t="s">
        <v>47</v>
      </c>
      <c r="N18" s="22" t="s">
        <v>48</v>
      </c>
      <c r="O18" s="24">
        <f>O17*O16/100</f>
        <v>1.54375</v>
      </c>
      <c r="P18" s="23" t="s">
        <v>57</v>
      </c>
    </row>
    <row r="19" spans="13:16">
      <c r="M19" s="16" t="s">
        <v>49</v>
      </c>
      <c r="N19" s="16" t="s">
        <v>50</v>
      </c>
      <c r="O19" s="16"/>
      <c r="P19" s="17"/>
    </row>
    <row r="20" spans="13:16" ht="30">
      <c r="M20" s="20" t="s">
        <v>51</v>
      </c>
      <c r="N20" s="20" t="s">
        <v>52</v>
      </c>
      <c r="O20" s="30">
        <f>SUM(K4:K5)</f>
        <v>12.35</v>
      </c>
      <c r="P20" s="21" t="s">
        <v>53</v>
      </c>
    </row>
    <row r="21" spans="13:16" ht="45">
      <c r="M21" s="22" t="s">
        <v>54</v>
      </c>
      <c r="N21" s="22" t="s">
        <v>55</v>
      </c>
      <c r="O21" s="31">
        <f>O20</f>
        <v>12.35</v>
      </c>
      <c r="P21" s="23" t="s">
        <v>56</v>
      </c>
    </row>
    <row r="22" spans="13:16" ht="30">
      <c r="M22" s="22" t="s">
        <v>58</v>
      </c>
      <c r="N22" s="22" t="s">
        <v>59</v>
      </c>
      <c r="O22" s="32">
        <f>O18</f>
        <v>1.54375</v>
      </c>
      <c r="P22" s="23" t="s">
        <v>60</v>
      </c>
    </row>
    <row r="23" spans="13:16" ht="30">
      <c r="M23" s="22" t="s">
        <v>61</v>
      </c>
      <c r="N23" s="22" t="s">
        <v>62</v>
      </c>
      <c r="O23" s="32">
        <f>O21+O22</f>
        <v>13.893749999999999</v>
      </c>
      <c r="P23" s="23" t="s">
        <v>63</v>
      </c>
    </row>
    <row r="24" spans="13:16" ht="30">
      <c r="M24" s="26" t="s">
        <v>64</v>
      </c>
      <c r="N24" s="26" t="s">
        <v>65</v>
      </c>
      <c r="O24" s="33">
        <f>O23</f>
        <v>13.893749999999999</v>
      </c>
      <c r="P24" s="28" t="s">
        <v>66</v>
      </c>
    </row>
  </sheetData>
  <phoneticPr fontId="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121A5-6181-E44F-A895-F93C94E79411}">
  <dimension ref="A1:R55"/>
  <sheetViews>
    <sheetView topLeftCell="G18" workbookViewId="0">
      <selection activeCell="L30" sqref="L30"/>
    </sheetView>
  </sheetViews>
  <sheetFormatPr baseColWidth="10" defaultRowHeight="18"/>
  <cols>
    <col min="1" max="1" width="8.6640625" customWidth="1"/>
    <col min="2" max="3" width="10.1640625" customWidth="1"/>
    <col min="4" max="6" width="8.5" customWidth="1"/>
    <col min="7" max="7" width="9" customWidth="1"/>
    <col min="8" max="10" width="10.1640625" customWidth="1"/>
    <col min="11" max="11" width="10.83203125" customWidth="1"/>
    <col min="12" max="13" width="10.1640625" customWidth="1"/>
    <col min="14" max="14" width="3.33203125" customWidth="1"/>
    <col min="15" max="15" width="10.83203125" style="11"/>
    <col min="16" max="16" width="33.1640625" style="12" bestFit="1" customWidth="1"/>
    <col min="17" max="17" width="14" style="11" bestFit="1" customWidth="1"/>
    <col min="18" max="18" width="46.5" style="12" customWidth="1"/>
  </cols>
  <sheetData>
    <row r="1" spans="1:18">
      <c r="A1" s="1" t="s">
        <v>132</v>
      </c>
      <c r="B1" s="1"/>
      <c r="C1" s="1"/>
      <c r="D1" s="4"/>
      <c r="E1" s="4"/>
      <c r="F1" s="4"/>
      <c r="G1" s="4"/>
      <c r="H1" s="1"/>
      <c r="I1" s="1"/>
      <c r="J1" s="1"/>
      <c r="K1" s="1"/>
      <c r="L1" s="1"/>
      <c r="M1" s="5"/>
    </row>
    <row r="2" spans="1:18">
      <c r="A2" s="1"/>
      <c r="B2" s="1"/>
      <c r="C2" s="1" t="s">
        <v>19</v>
      </c>
      <c r="D2" s="4" t="s">
        <v>21</v>
      </c>
      <c r="E2" s="4" t="s">
        <v>72</v>
      </c>
      <c r="F2" s="4" t="s">
        <v>75</v>
      </c>
      <c r="G2" s="4" t="s">
        <v>24</v>
      </c>
      <c r="H2" s="1" t="s">
        <v>20</v>
      </c>
      <c r="I2" s="1" t="s">
        <v>27</v>
      </c>
      <c r="J2" s="1" t="s">
        <v>84</v>
      </c>
      <c r="K2" s="1" t="s">
        <v>87</v>
      </c>
      <c r="L2" s="1" t="s">
        <v>28</v>
      </c>
      <c r="M2" s="5" t="s">
        <v>22</v>
      </c>
    </row>
    <row r="3" spans="1:18" ht="60">
      <c r="A3" s="13" t="s">
        <v>0</v>
      </c>
      <c r="B3" s="13" t="s">
        <v>1</v>
      </c>
      <c r="C3" s="13" t="s">
        <v>2</v>
      </c>
      <c r="D3" s="14" t="s">
        <v>3</v>
      </c>
      <c r="E3" s="14" t="s">
        <v>70</v>
      </c>
      <c r="F3" s="14" t="s">
        <v>71</v>
      </c>
      <c r="G3" s="14" t="s">
        <v>25</v>
      </c>
      <c r="H3" s="13" t="s">
        <v>4</v>
      </c>
      <c r="I3" s="13" t="s">
        <v>83</v>
      </c>
      <c r="J3" s="13" t="s">
        <v>80</v>
      </c>
      <c r="K3" s="13" t="s">
        <v>81</v>
      </c>
      <c r="L3" s="13" t="s">
        <v>82</v>
      </c>
      <c r="M3" s="15" t="s">
        <v>7</v>
      </c>
      <c r="O3" s="13" t="s">
        <v>13</v>
      </c>
      <c r="P3" s="13" t="s">
        <v>15</v>
      </c>
      <c r="Q3" s="13" t="s">
        <v>16</v>
      </c>
      <c r="R3" s="13" t="s">
        <v>17</v>
      </c>
    </row>
    <row r="4" spans="1:18" ht="30">
      <c r="A4" s="6">
        <v>1</v>
      </c>
      <c r="B4" s="6" t="s">
        <v>77</v>
      </c>
      <c r="C4" s="6">
        <v>25</v>
      </c>
      <c r="D4" s="7">
        <v>8.5</v>
      </c>
      <c r="E4" s="7">
        <v>1</v>
      </c>
      <c r="F4" s="7">
        <v>9.5</v>
      </c>
      <c r="G4" s="6">
        <v>1</v>
      </c>
      <c r="H4" s="6" t="s">
        <v>11</v>
      </c>
      <c r="I4" s="18" t="s">
        <v>12</v>
      </c>
      <c r="J4" s="37">
        <v>10</v>
      </c>
      <c r="K4" s="18"/>
      <c r="L4" s="34">
        <v>0.25</v>
      </c>
      <c r="M4" s="9">
        <f>D4*C4/G4+J4</f>
        <v>222.5</v>
      </c>
      <c r="O4" s="16" t="s">
        <v>14</v>
      </c>
      <c r="P4" s="17" t="s">
        <v>18</v>
      </c>
      <c r="Q4" s="16"/>
      <c r="R4" s="17"/>
    </row>
    <row r="5" spans="1:18" ht="30">
      <c r="A5" s="6">
        <v>2</v>
      </c>
      <c r="B5" s="6" t="s">
        <v>78</v>
      </c>
      <c r="C5" s="6">
        <v>15</v>
      </c>
      <c r="D5" s="7">
        <v>4.5</v>
      </c>
      <c r="E5" s="7"/>
      <c r="F5" s="7"/>
      <c r="G5" s="6">
        <v>1</v>
      </c>
      <c r="H5" s="6" t="s">
        <v>79</v>
      </c>
      <c r="I5" s="18" t="s">
        <v>12</v>
      </c>
      <c r="J5" s="18"/>
      <c r="K5" s="37">
        <v>3.38</v>
      </c>
      <c r="L5" s="34">
        <v>0.25</v>
      </c>
      <c r="M5" s="9">
        <f>D5*C5/G5-K5</f>
        <v>64.12</v>
      </c>
      <c r="O5" s="20" t="s">
        <v>19</v>
      </c>
      <c r="P5" s="21" t="s">
        <v>33</v>
      </c>
      <c r="Q5" s="20">
        <f>C4</f>
        <v>25</v>
      </c>
      <c r="R5" s="21"/>
    </row>
    <row r="6" spans="1:18">
      <c r="O6" s="22" t="s">
        <v>20</v>
      </c>
      <c r="P6" s="23" t="s">
        <v>34</v>
      </c>
      <c r="Q6" s="22" t="str">
        <f>H4</f>
        <v>Case</v>
      </c>
      <c r="R6" s="23"/>
    </row>
    <row r="7" spans="1:18">
      <c r="O7" s="22" t="s">
        <v>21</v>
      </c>
      <c r="P7" s="23" t="s">
        <v>35</v>
      </c>
      <c r="Q7" s="24">
        <f>D4</f>
        <v>8.5</v>
      </c>
      <c r="R7" s="23" t="s">
        <v>74</v>
      </c>
    </row>
    <row r="8" spans="1:18">
      <c r="O8" s="22" t="s">
        <v>72</v>
      </c>
      <c r="P8" s="23" t="s">
        <v>73</v>
      </c>
      <c r="Q8" s="24">
        <f>E4</f>
        <v>1</v>
      </c>
      <c r="R8" s="23" t="s">
        <v>23</v>
      </c>
    </row>
    <row r="9" spans="1:18">
      <c r="O9" s="22" t="s">
        <v>75</v>
      </c>
      <c r="P9" s="23" t="s">
        <v>76</v>
      </c>
      <c r="Q9" s="24">
        <f>F4</f>
        <v>9.5</v>
      </c>
      <c r="R9" s="23" t="s">
        <v>23</v>
      </c>
    </row>
    <row r="10" spans="1:18">
      <c r="O10" s="22" t="s">
        <v>24</v>
      </c>
      <c r="P10" s="23" t="s">
        <v>36</v>
      </c>
      <c r="Q10" s="22">
        <f>G4</f>
        <v>1</v>
      </c>
      <c r="R10" s="23" t="str">
        <f>H4</f>
        <v>Case</v>
      </c>
    </row>
    <row r="11" spans="1:18">
      <c r="O11" s="22" t="s">
        <v>84</v>
      </c>
      <c r="P11" s="23" t="s">
        <v>85</v>
      </c>
      <c r="Q11" s="25">
        <f>J4</f>
        <v>10</v>
      </c>
      <c r="R11" s="23" t="s">
        <v>23</v>
      </c>
    </row>
    <row r="12" spans="1:18" ht="30">
      <c r="O12" s="22" t="s">
        <v>22</v>
      </c>
      <c r="P12" s="23" t="s">
        <v>37</v>
      </c>
      <c r="Q12" s="25">
        <f>M4</f>
        <v>222.5</v>
      </c>
      <c r="R12" s="23" t="s">
        <v>86</v>
      </c>
    </row>
    <row r="13" spans="1:18">
      <c r="O13" s="22" t="s">
        <v>27</v>
      </c>
      <c r="P13" s="23" t="s">
        <v>38</v>
      </c>
      <c r="Q13" s="22" t="str">
        <f>I4</f>
        <v>Standard rate</v>
      </c>
      <c r="R13" s="23"/>
    </row>
    <row r="14" spans="1:18">
      <c r="O14" s="26" t="s">
        <v>28</v>
      </c>
      <c r="P14" s="28" t="s">
        <v>39</v>
      </c>
      <c r="Q14" s="27">
        <f>L4*100</f>
        <v>25</v>
      </c>
      <c r="R14" s="28" t="s">
        <v>43</v>
      </c>
    </row>
    <row r="15" spans="1:18">
      <c r="O15" s="16" t="s">
        <v>14</v>
      </c>
      <c r="P15" s="17" t="s">
        <v>29</v>
      </c>
      <c r="Q15" s="16"/>
      <c r="R15" s="17"/>
    </row>
    <row r="16" spans="1:18">
      <c r="O16" s="20" t="s">
        <v>19</v>
      </c>
      <c r="P16" s="21" t="s">
        <v>33</v>
      </c>
      <c r="Q16" s="20">
        <f>C5</f>
        <v>15</v>
      </c>
      <c r="R16" s="21"/>
    </row>
    <row r="17" spans="15:18">
      <c r="O17" s="22" t="s">
        <v>20</v>
      </c>
      <c r="P17" s="23" t="s">
        <v>34</v>
      </c>
      <c r="Q17" s="22" t="str">
        <f>H5</f>
        <v>Pack</v>
      </c>
      <c r="R17" s="23"/>
    </row>
    <row r="18" spans="15:18">
      <c r="O18" s="22" t="s">
        <v>21</v>
      </c>
      <c r="P18" s="23" t="s">
        <v>35</v>
      </c>
      <c r="Q18" s="24">
        <f>D5</f>
        <v>4.5</v>
      </c>
      <c r="R18" s="23" t="s">
        <v>74</v>
      </c>
    </row>
    <row r="19" spans="15:18">
      <c r="O19" s="22" t="s">
        <v>24</v>
      </c>
      <c r="P19" s="23" t="s">
        <v>36</v>
      </c>
      <c r="Q19" s="22">
        <f>G5</f>
        <v>1</v>
      </c>
      <c r="R19" s="23" t="str">
        <f>H5</f>
        <v>Pack</v>
      </c>
    </row>
    <row r="20" spans="15:18">
      <c r="O20" s="22" t="s">
        <v>88</v>
      </c>
      <c r="P20" s="23" t="s">
        <v>89</v>
      </c>
      <c r="Q20" s="24">
        <v>5</v>
      </c>
      <c r="R20" s="23" t="s">
        <v>43</v>
      </c>
    </row>
    <row r="21" spans="15:18">
      <c r="O21" s="22" t="s">
        <v>90</v>
      </c>
      <c r="P21" s="23" t="s">
        <v>91</v>
      </c>
      <c r="Q21" s="24">
        <f>D5*C5/G5</f>
        <v>67.5</v>
      </c>
      <c r="R21" s="23" t="s">
        <v>23</v>
      </c>
    </row>
    <row r="22" spans="15:18">
      <c r="O22" s="22" t="s">
        <v>72</v>
      </c>
      <c r="P22" s="23" t="s">
        <v>92</v>
      </c>
      <c r="Q22" s="24">
        <f>ROUND(Q21*Q20/100,2)</f>
        <v>3.38</v>
      </c>
      <c r="R22" s="23" t="s">
        <v>23</v>
      </c>
    </row>
    <row r="23" spans="15:18" ht="30">
      <c r="O23" s="22" t="s">
        <v>22</v>
      </c>
      <c r="P23" s="23" t="s">
        <v>37</v>
      </c>
      <c r="Q23" s="25">
        <f>Q21-Q22</f>
        <v>64.12</v>
      </c>
      <c r="R23" s="23" t="s">
        <v>93</v>
      </c>
    </row>
    <row r="24" spans="15:18">
      <c r="O24" s="22" t="s">
        <v>27</v>
      </c>
      <c r="P24" s="23" t="s">
        <v>38</v>
      </c>
      <c r="Q24" s="22" t="str">
        <f>I5</f>
        <v>Standard rate</v>
      </c>
      <c r="R24" s="23"/>
    </row>
    <row r="25" spans="15:18">
      <c r="O25" s="26" t="s">
        <v>28</v>
      </c>
      <c r="P25" s="28" t="s">
        <v>39</v>
      </c>
      <c r="Q25" s="27">
        <f>L5*100</f>
        <v>25</v>
      </c>
      <c r="R25" s="28" t="s">
        <v>43</v>
      </c>
    </row>
    <row r="26" spans="15:18">
      <c r="O26" s="51" t="s">
        <v>94</v>
      </c>
      <c r="P26" s="51" t="s">
        <v>95</v>
      </c>
      <c r="Q26" s="51"/>
      <c r="R26" s="52"/>
    </row>
    <row r="27" spans="15:18" ht="45">
      <c r="O27" s="22" t="s">
        <v>96</v>
      </c>
      <c r="P27" s="23" t="s">
        <v>97</v>
      </c>
      <c r="Q27" s="25">
        <f>ROUND(Q29*Q28/100,2)</f>
        <v>28.66</v>
      </c>
      <c r="R27" s="23" t="s">
        <v>98</v>
      </c>
    </row>
    <row r="28" spans="15:18" ht="30">
      <c r="O28" s="22" t="s">
        <v>99</v>
      </c>
      <c r="P28" s="23" t="s">
        <v>100</v>
      </c>
      <c r="Q28" s="38">
        <v>10</v>
      </c>
      <c r="R28" s="23" t="s">
        <v>43</v>
      </c>
    </row>
    <row r="29" spans="15:18" ht="30">
      <c r="O29" s="22" t="s">
        <v>101</v>
      </c>
      <c r="P29" s="23" t="s">
        <v>102</v>
      </c>
      <c r="Q29" s="25">
        <f>SUM(Q12,Q23)</f>
        <v>286.62</v>
      </c>
      <c r="R29" s="23" t="s">
        <v>103</v>
      </c>
    </row>
    <row r="30" spans="15:18" ht="30">
      <c r="O30" s="22" t="s">
        <v>105</v>
      </c>
      <c r="P30" s="23" t="s">
        <v>104</v>
      </c>
      <c r="Q30" s="39" t="s">
        <v>12</v>
      </c>
      <c r="R30" s="23"/>
    </row>
    <row r="31" spans="15:18">
      <c r="O31" s="22" t="s">
        <v>106</v>
      </c>
      <c r="P31" s="23" t="s">
        <v>107</v>
      </c>
      <c r="Q31" s="38">
        <v>25</v>
      </c>
      <c r="R31" s="23" t="s">
        <v>43</v>
      </c>
    </row>
    <row r="32" spans="15:18">
      <c r="O32" s="22" t="s">
        <v>108</v>
      </c>
      <c r="P32" s="23" t="s">
        <v>109</v>
      </c>
      <c r="Q32" s="39" t="s">
        <v>110</v>
      </c>
      <c r="R32" s="23"/>
    </row>
    <row r="33" spans="15:18">
      <c r="O33" s="51" t="s">
        <v>111</v>
      </c>
      <c r="P33" s="52" t="s">
        <v>112</v>
      </c>
      <c r="Q33" s="51"/>
      <c r="R33" s="52"/>
    </row>
    <row r="34" spans="15:18">
      <c r="O34" s="22" t="s">
        <v>113</v>
      </c>
      <c r="P34" s="23" t="s">
        <v>114</v>
      </c>
      <c r="Q34" s="25">
        <v>15</v>
      </c>
      <c r="R34" s="23" t="s">
        <v>23</v>
      </c>
    </row>
    <row r="35" spans="15:18" ht="30">
      <c r="O35" s="22" t="s">
        <v>115</v>
      </c>
      <c r="P35" s="23" t="s">
        <v>116</v>
      </c>
      <c r="Q35" s="39" t="s">
        <v>117</v>
      </c>
      <c r="R35" s="23"/>
    </row>
    <row r="36" spans="15:18">
      <c r="O36" s="22" t="s">
        <v>118</v>
      </c>
      <c r="P36" s="23" t="s">
        <v>119</v>
      </c>
      <c r="Q36" s="38">
        <v>0</v>
      </c>
      <c r="R36" s="23" t="s">
        <v>43</v>
      </c>
    </row>
    <row r="37" spans="15:18">
      <c r="O37" s="26" t="s">
        <v>120</v>
      </c>
      <c r="P37" s="23" t="s">
        <v>121</v>
      </c>
      <c r="Q37" s="35" t="s">
        <v>122</v>
      </c>
      <c r="R37" s="28"/>
    </row>
    <row r="38" spans="15:18">
      <c r="O38" s="16" t="s">
        <v>30</v>
      </c>
      <c r="P38" s="17" t="s">
        <v>31</v>
      </c>
      <c r="Q38" s="16"/>
      <c r="R38" s="17"/>
    </row>
    <row r="39" spans="15:18">
      <c r="O39" s="20" t="s">
        <v>32</v>
      </c>
      <c r="P39" s="21" t="s">
        <v>40</v>
      </c>
      <c r="Q39" s="20" t="s">
        <v>12</v>
      </c>
      <c r="R39" s="21"/>
    </row>
    <row r="40" spans="15:18">
      <c r="O40" s="22" t="s">
        <v>42</v>
      </c>
      <c r="P40" s="23" t="s">
        <v>41</v>
      </c>
      <c r="Q40" s="36">
        <f>Q14</f>
        <v>25</v>
      </c>
      <c r="R40" s="23" t="s">
        <v>43</v>
      </c>
    </row>
    <row r="41" spans="15:18" ht="45">
      <c r="O41" s="22" t="s">
        <v>44</v>
      </c>
      <c r="P41" s="23" t="s">
        <v>45</v>
      </c>
      <c r="Q41" s="24">
        <f>SUM(Q12,Q23)-Q27</f>
        <v>257.95999999999998</v>
      </c>
      <c r="R41" s="23" t="s">
        <v>46</v>
      </c>
    </row>
    <row r="42" spans="15:18" ht="30">
      <c r="O42" s="22" t="s">
        <v>47</v>
      </c>
      <c r="P42" s="23" t="s">
        <v>48</v>
      </c>
      <c r="Q42" s="24">
        <f>Q41*Q40/100</f>
        <v>64.489999999999995</v>
      </c>
      <c r="R42" s="23" t="s">
        <v>57</v>
      </c>
    </row>
    <row r="43" spans="15:18">
      <c r="O43" s="16" t="s">
        <v>30</v>
      </c>
      <c r="P43" s="17" t="s">
        <v>31</v>
      </c>
      <c r="Q43" s="16"/>
      <c r="R43" s="17"/>
    </row>
    <row r="44" spans="15:18">
      <c r="O44" s="20" t="s">
        <v>32</v>
      </c>
      <c r="P44" s="21" t="s">
        <v>40</v>
      </c>
      <c r="Q44" s="20" t="s">
        <v>117</v>
      </c>
      <c r="R44" s="21"/>
    </row>
    <row r="45" spans="15:18">
      <c r="O45" s="22" t="s">
        <v>42</v>
      </c>
      <c r="P45" s="23" t="s">
        <v>41</v>
      </c>
      <c r="Q45" s="38">
        <v>0</v>
      </c>
      <c r="R45" s="23" t="s">
        <v>43</v>
      </c>
    </row>
    <row r="46" spans="15:18" ht="45">
      <c r="O46" s="22" t="s">
        <v>44</v>
      </c>
      <c r="P46" s="23" t="s">
        <v>45</v>
      </c>
      <c r="Q46" s="38">
        <v>0</v>
      </c>
      <c r="R46" s="23" t="s">
        <v>46</v>
      </c>
    </row>
    <row r="47" spans="15:18" ht="30">
      <c r="O47" s="22" t="s">
        <v>47</v>
      </c>
      <c r="P47" s="23" t="s">
        <v>48</v>
      </c>
      <c r="Q47" s="38">
        <f>Q46*Q45/100</f>
        <v>0</v>
      </c>
      <c r="R47" s="23" t="s">
        <v>57</v>
      </c>
    </row>
    <row r="48" spans="15:18">
      <c r="O48" s="16" t="s">
        <v>49</v>
      </c>
      <c r="P48" s="17" t="s">
        <v>50</v>
      </c>
      <c r="Q48" s="16"/>
      <c r="R48" s="17"/>
    </row>
    <row r="49" spans="15:18" ht="30">
      <c r="O49" s="20" t="s">
        <v>51</v>
      </c>
      <c r="P49" s="21" t="s">
        <v>52</v>
      </c>
      <c r="Q49" s="30">
        <f>SUM(M4:M5)</f>
        <v>286.62</v>
      </c>
      <c r="R49" s="21" t="s">
        <v>53</v>
      </c>
    </row>
    <row r="50" spans="15:18">
      <c r="O50" s="41" t="s">
        <v>123</v>
      </c>
      <c r="P50" s="43" t="s">
        <v>124</v>
      </c>
      <c r="Q50" s="50">
        <f>Q27</f>
        <v>28.66</v>
      </c>
      <c r="R50" s="43" t="s">
        <v>23</v>
      </c>
    </row>
    <row r="51" spans="15:18">
      <c r="O51" s="41" t="s">
        <v>125</v>
      </c>
      <c r="P51" s="43" t="s">
        <v>126</v>
      </c>
      <c r="Q51" s="50">
        <f>Q34</f>
        <v>15</v>
      </c>
      <c r="R51" s="43" t="s">
        <v>23</v>
      </c>
    </row>
    <row r="52" spans="15:18" ht="45">
      <c r="O52" s="22" t="s">
        <v>54</v>
      </c>
      <c r="P52" s="23" t="s">
        <v>55</v>
      </c>
      <c r="Q52" s="31">
        <f>Q49-Q50+Q51</f>
        <v>272.95999999999998</v>
      </c>
      <c r="R52" s="23" t="s">
        <v>56</v>
      </c>
    </row>
    <row r="53" spans="15:18" ht="30">
      <c r="O53" s="22" t="s">
        <v>58</v>
      </c>
      <c r="P53" s="23" t="s">
        <v>59</v>
      </c>
      <c r="Q53" s="32">
        <f>Q42</f>
        <v>64.489999999999995</v>
      </c>
      <c r="R53" s="23" t="s">
        <v>60</v>
      </c>
    </row>
    <row r="54" spans="15:18" ht="30">
      <c r="O54" s="22" t="s">
        <v>61</v>
      </c>
      <c r="P54" s="23" t="s">
        <v>62</v>
      </c>
      <c r="Q54" s="32">
        <f>Q52+Q53</f>
        <v>337.45</v>
      </c>
      <c r="R54" s="23" t="s">
        <v>63</v>
      </c>
    </row>
    <row r="55" spans="15:18" ht="30">
      <c r="O55" s="26" t="s">
        <v>64</v>
      </c>
      <c r="P55" s="28" t="s">
        <v>65</v>
      </c>
      <c r="Q55" s="33">
        <f>Q54</f>
        <v>337.45</v>
      </c>
      <c r="R55" s="28" t="s">
        <v>66</v>
      </c>
    </row>
  </sheetData>
  <phoneticPr fontId="2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BB324-525C-BE4B-BAA2-4121DBD18102}">
  <dimension ref="A1:P34"/>
  <sheetViews>
    <sheetView topLeftCell="D14" workbookViewId="0">
      <selection activeCell="I17" sqref="I17"/>
    </sheetView>
  </sheetViews>
  <sheetFormatPr baseColWidth="10" defaultRowHeight="18"/>
  <cols>
    <col min="1" max="1" width="8.6640625" customWidth="1"/>
    <col min="2" max="11" width="10.1640625" customWidth="1"/>
    <col min="12" max="12" width="3.33203125" customWidth="1"/>
    <col min="13" max="13" width="10.83203125" style="11"/>
    <col min="14" max="14" width="33.1640625" style="11" bestFit="1" customWidth="1"/>
    <col min="15" max="15" width="14" style="11" bestFit="1" customWidth="1"/>
    <col min="16" max="16" width="46.5" style="12" customWidth="1"/>
  </cols>
  <sheetData>
    <row r="1" spans="1:16">
      <c r="A1" s="1" t="s">
        <v>128</v>
      </c>
      <c r="B1" s="1"/>
      <c r="C1" s="1"/>
      <c r="D1" s="4"/>
      <c r="E1" s="4"/>
      <c r="F1" s="4"/>
      <c r="G1" s="4"/>
      <c r="H1" s="1"/>
      <c r="I1" s="1"/>
      <c r="J1" s="1"/>
      <c r="K1" s="5"/>
    </row>
    <row r="2" spans="1:16">
      <c r="A2" s="1"/>
      <c r="B2" s="1"/>
      <c r="C2" s="1" t="s">
        <v>19</v>
      </c>
      <c r="D2" s="4" t="s">
        <v>21</v>
      </c>
      <c r="E2" s="4" t="s">
        <v>72</v>
      </c>
      <c r="F2" s="4" t="s">
        <v>75</v>
      </c>
      <c r="G2" s="4" t="s">
        <v>24</v>
      </c>
      <c r="H2" s="1" t="s">
        <v>20</v>
      </c>
      <c r="I2" s="1" t="s">
        <v>27</v>
      </c>
      <c r="J2" s="1" t="s">
        <v>28</v>
      </c>
      <c r="K2" s="5" t="s">
        <v>22</v>
      </c>
    </row>
    <row r="3" spans="1:16" ht="60">
      <c r="A3" s="13" t="s">
        <v>0</v>
      </c>
      <c r="B3" s="13" t="s">
        <v>1</v>
      </c>
      <c r="C3" s="13" t="s">
        <v>2</v>
      </c>
      <c r="D3" s="14" t="s">
        <v>3</v>
      </c>
      <c r="E3" s="14" t="s">
        <v>70</v>
      </c>
      <c r="F3" s="14" t="s">
        <v>71</v>
      </c>
      <c r="G3" s="14" t="s">
        <v>25</v>
      </c>
      <c r="H3" s="13" t="s">
        <v>4</v>
      </c>
      <c r="I3" s="13" t="s">
        <v>5</v>
      </c>
      <c r="J3" s="13" t="s">
        <v>6</v>
      </c>
      <c r="K3" s="15" t="s">
        <v>7</v>
      </c>
      <c r="M3" s="13" t="s">
        <v>13</v>
      </c>
      <c r="N3" s="13" t="s">
        <v>15</v>
      </c>
      <c r="O3" s="13" t="s">
        <v>16</v>
      </c>
      <c r="P3" s="13" t="s">
        <v>17</v>
      </c>
    </row>
    <row r="4" spans="1:16" ht="30">
      <c r="A4" s="6">
        <v>1</v>
      </c>
      <c r="B4" s="6" t="s">
        <v>77</v>
      </c>
      <c r="C4" s="6">
        <v>25</v>
      </c>
      <c r="D4" s="7">
        <v>8.5</v>
      </c>
      <c r="E4" s="7">
        <v>1</v>
      </c>
      <c r="F4" s="7">
        <v>9.5</v>
      </c>
      <c r="G4" s="6">
        <v>1</v>
      </c>
      <c r="H4" s="6" t="s">
        <v>11</v>
      </c>
      <c r="I4" s="18" t="s">
        <v>12</v>
      </c>
      <c r="J4" s="18">
        <v>25</v>
      </c>
      <c r="K4" s="9">
        <f>D4*C4</f>
        <v>212.5</v>
      </c>
      <c r="M4" s="16" t="s">
        <v>14</v>
      </c>
      <c r="N4" s="16" t="s">
        <v>18</v>
      </c>
      <c r="O4" s="16"/>
      <c r="P4" s="17"/>
    </row>
    <row r="5" spans="1:16" ht="30">
      <c r="A5" s="6">
        <v>2</v>
      </c>
      <c r="B5" s="6" t="s">
        <v>77</v>
      </c>
      <c r="C5" s="6">
        <v>-10</v>
      </c>
      <c r="D5" s="7">
        <v>8.5</v>
      </c>
      <c r="E5" s="7">
        <v>1</v>
      </c>
      <c r="F5" s="7">
        <v>9.5</v>
      </c>
      <c r="G5" s="6">
        <v>1</v>
      </c>
      <c r="H5" s="6" t="s">
        <v>11</v>
      </c>
      <c r="I5" s="18" t="s">
        <v>12</v>
      </c>
      <c r="J5" s="18">
        <v>25</v>
      </c>
      <c r="K5" s="9">
        <f>D5*C5</f>
        <v>-85</v>
      </c>
      <c r="M5" s="20" t="s">
        <v>19</v>
      </c>
      <c r="N5" s="20" t="s">
        <v>33</v>
      </c>
      <c r="O5" s="20">
        <f>C4</f>
        <v>25</v>
      </c>
      <c r="P5" s="21" t="str">
        <f>H4</f>
        <v>Case</v>
      </c>
    </row>
    <row r="6" spans="1:16">
      <c r="M6" s="22" t="s">
        <v>20</v>
      </c>
      <c r="N6" s="22" t="s">
        <v>34</v>
      </c>
      <c r="O6" s="22" t="str">
        <f>H4</f>
        <v>Case</v>
      </c>
      <c r="P6" s="23"/>
    </row>
    <row r="7" spans="1:16">
      <c r="M7" s="22" t="s">
        <v>21</v>
      </c>
      <c r="N7" s="22" t="s">
        <v>35</v>
      </c>
      <c r="O7" s="24">
        <f>D4</f>
        <v>8.5</v>
      </c>
      <c r="P7" s="23" t="s">
        <v>74</v>
      </c>
    </row>
    <row r="8" spans="1:16">
      <c r="M8" s="22" t="s">
        <v>72</v>
      </c>
      <c r="N8" s="22" t="s">
        <v>73</v>
      </c>
      <c r="O8" s="24">
        <f>E4</f>
        <v>1</v>
      </c>
      <c r="P8" s="23" t="s">
        <v>23</v>
      </c>
    </row>
    <row r="9" spans="1:16">
      <c r="M9" s="22" t="s">
        <v>75</v>
      </c>
      <c r="N9" s="22" t="s">
        <v>76</v>
      </c>
      <c r="O9" s="24">
        <f>F4</f>
        <v>9.5</v>
      </c>
      <c r="P9" s="23" t="s">
        <v>23</v>
      </c>
    </row>
    <row r="10" spans="1:16">
      <c r="M10" s="22" t="s">
        <v>24</v>
      </c>
      <c r="N10" s="22" t="s">
        <v>36</v>
      </c>
      <c r="O10" s="22">
        <f>G4</f>
        <v>1</v>
      </c>
      <c r="P10" s="23" t="str">
        <f>H4</f>
        <v>Case</v>
      </c>
    </row>
    <row r="11" spans="1:16" ht="30">
      <c r="M11" s="22" t="s">
        <v>22</v>
      </c>
      <c r="N11" s="22" t="s">
        <v>37</v>
      </c>
      <c r="O11" s="25">
        <f>K4</f>
        <v>212.5</v>
      </c>
      <c r="P11" s="23" t="s">
        <v>26</v>
      </c>
    </row>
    <row r="12" spans="1:16">
      <c r="M12" s="22" t="s">
        <v>27</v>
      </c>
      <c r="N12" s="22" t="s">
        <v>38</v>
      </c>
      <c r="O12" s="22" t="str">
        <f>I4</f>
        <v>Standard rate</v>
      </c>
      <c r="P12" s="23"/>
    </row>
    <row r="13" spans="1:16">
      <c r="M13" s="26" t="s">
        <v>28</v>
      </c>
      <c r="N13" s="26" t="s">
        <v>39</v>
      </c>
      <c r="O13" s="27">
        <f>J4</f>
        <v>25</v>
      </c>
      <c r="P13" s="28" t="s">
        <v>43</v>
      </c>
    </row>
    <row r="14" spans="1:16">
      <c r="M14" s="16" t="s">
        <v>14</v>
      </c>
      <c r="N14" s="16" t="s">
        <v>29</v>
      </c>
      <c r="O14" s="16"/>
      <c r="P14" s="17"/>
    </row>
    <row r="15" spans="1:16">
      <c r="M15" s="48" t="s">
        <v>19</v>
      </c>
      <c r="N15" s="48" t="s">
        <v>33</v>
      </c>
      <c r="O15" s="48">
        <f>C5</f>
        <v>-10</v>
      </c>
      <c r="P15" s="49" t="str">
        <f>H5</f>
        <v>Case</v>
      </c>
    </row>
    <row r="16" spans="1:16">
      <c r="M16" s="22" t="s">
        <v>20</v>
      </c>
      <c r="N16" s="22" t="s">
        <v>34</v>
      </c>
      <c r="O16" s="22" t="str">
        <f>H5</f>
        <v>Case</v>
      </c>
      <c r="P16" s="23"/>
    </row>
    <row r="17" spans="13:16">
      <c r="M17" s="22" t="s">
        <v>21</v>
      </c>
      <c r="N17" s="22" t="s">
        <v>35</v>
      </c>
      <c r="O17" s="24">
        <f>D5</f>
        <v>8.5</v>
      </c>
      <c r="P17" s="23" t="s">
        <v>74</v>
      </c>
    </row>
    <row r="18" spans="13:16">
      <c r="M18" s="22" t="s">
        <v>72</v>
      </c>
      <c r="N18" s="22" t="s">
        <v>73</v>
      </c>
      <c r="O18" s="24">
        <f>E5</f>
        <v>1</v>
      </c>
      <c r="P18" s="23" t="s">
        <v>23</v>
      </c>
    </row>
    <row r="19" spans="13:16">
      <c r="M19" s="22" t="s">
        <v>75</v>
      </c>
      <c r="N19" s="22" t="s">
        <v>76</v>
      </c>
      <c r="O19" s="24">
        <f>F5</f>
        <v>9.5</v>
      </c>
      <c r="P19" s="23" t="s">
        <v>23</v>
      </c>
    </row>
    <row r="20" spans="13:16">
      <c r="M20" s="22" t="s">
        <v>24</v>
      </c>
      <c r="N20" s="22" t="s">
        <v>36</v>
      </c>
      <c r="O20" s="22">
        <f>G5</f>
        <v>1</v>
      </c>
      <c r="P20" s="23">
        <f>H14</f>
        <v>0</v>
      </c>
    </row>
    <row r="21" spans="13:16" ht="30">
      <c r="M21" s="41" t="s">
        <v>22</v>
      </c>
      <c r="N21" s="41" t="s">
        <v>37</v>
      </c>
      <c r="O21" s="50">
        <f>K5</f>
        <v>-85</v>
      </c>
      <c r="P21" s="43" t="s">
        <v>26</v>
      </c>
    </row>
    <row r="22" spans="13:16">
      <c r="M22" s="22" t="s">
        <v>27</v>
      </c>
      <c r="N22" s="22" t="s">
        <v>38</v>
      </c>
      <c r="O22" s="22" t="str">
        <f>I5</f>
        <v>Standard rate</v>
      </c>
      <c r="P22" s="23"/>
    </row>
    <row r="23" spans="13:16">
      <c r="M23" s="26" t="s">
        <v>28</v>
      </c>
      <c r="N23" s="26" t="s">
        <v>39</v>
      </c>
      <c r="O23" s="27">
        <f>J5</f>
        <v>25</v>
      </c>
      <c r="P23" s="28" t="s">
        <v>43</v>
      </c>
    </row>
    <row r="24" spans="13:16">
      <c r="M24" s="16" t="s">
        <v>30</v>
      </c>
      <c r="N24" s="16" t="s">
        <v>31</v>
      </c>
      <c r="O24" s="16"/>
      <c r="P24" s="17"/>
    </row>
    <row r="25" spans="13:16">
      <c r="M25" s="20" t="s">
        <v>32</v>
      </c>
      <c r="N25" s="20" t="s">
        <v>40</v>
      </c>
      <c r="O25" s="20" t="s">
        <v>12</v>
      </c>
      <c r="P25" s="21"/>
    </row>
    <row r="26" spans="13:16">
      <c r="M26" s="22" t="s">
        <v>42</v>
      </c>
      <c r="N26" s="22" t="s">
        <v>41</v>
      </c>
      <c r="O26" s="36">
        <f>O13</f>
        <v>25</v>
      </c>
      <c r="P26" s="23" t="s">
        <v>43</v>
      </c>
    </row>
    <row r="27" spans="13:16" ht="45">
      <c r="M27" s="22" t="s">
        <v>44</v>
      </c>
      <c r="N27" s="22" t="s">
        <v>45</v>
      </c>
      <c r="O27" s="24">
        <f>SUM(O11,O21)</f>
        <v>127.5</v>
      </c>
      <c r="P27" s="23" t="s">
        <v>46</v>
      </c>
    </row>
    <row r="28" spans="13:16" ht="30">
      <c r="M28" s="22" t="s">
        <v>47</v>
      </c>
      <c r="N28" s="22" t="s">
        <v>48</v>
      </c>
      <c r="O28" s="24">
        <f>O27*O26/100</f>
        <v>31.875</v>
      </c>
      <c r="P28" s="23" t="s">
        <v>57</v>
      </c>
    </row>
    <row r="29" spans="13:16">
      <c r="M29" s="16" t="s">
        <v>49</v>
      </c>
      <c r="N29" s="16" t="s">
        <v>50</v>
      </c>
      <c r="O29" s="16"/>
      <c r="P29" s="17"/>
    </row>
    <row r="30" spans="13:16" ht="30">
      <c r="M30" s="20" t="s">
        <v>51</v>
      </c>
      <c r="N30" s="20" t="s">
        <v>52</v>
      </c>
      <c r="O30" s="30">
        <f>SUM(K4:K5)</f>
        <v>127.5</v>
      </c>
      <c r="P30" s="21" t="s">
        <v>53</v>
      </c>
    </row>
    <row r="31" spans="13:16" ht="45">
      <c r="M31" s="22" t="s">
        <v>54</v>
      </c>
      <c r="N31" s="22" t="s">
        <v>55</v>
      </c>
      <c r="O31" s="31">
        <f>O30</f>
        <v>127.5</v>
      </c>
      <c r="P31" s="23" t="s">
        <v>56</v>
      </c>
    </row>
    <row r="32" spans="13:16" ht="30">
      <c r="M32" s="22" t="s">
        <v>58</v>
      </c>
      <c r="N32" s="22" t="s">
        <v>59</v>
      </c>
      <c r="O32" s="32">
        <f>O28</f>
        <v>31.875</v>
      </c>
      <c r="P32" s="23" t="s">
        <v>60</v>
      </c>
    </row>
    <row r="33" spans="13:16" ht="30">
      <c r="M33" s="22" t="s">
        <v>61</v>
      </c>
      <c r="N33" s="22" t="s">
        <v>62</v>
      </c>
      <c r="O33" s="32">
        <f>O31+O32</f>
        <v>159.375</v>
      </c>
      <c r="P33" s="23" t="s">
        <v>63</v>
      </c>
    </row>
    <row r="34" spans="13:16" ht="30">
      <c r="M34" s="26" t="s">
        <v>64</v>
      </c>
      <c r="N34" s="26" t="s">
        <v>65</v>
      </c>
      <c r="O34" s="33">
        <f>O33</f>
        <v>159.375</v>
      </c>
      <c r="P34" s="47" t="s">
        <v>138</v>
      </c>
    </row>
  </sheetData>
  <phoneticPr fontId="2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B0C6C4-7C93-B342-B7F1-F7DCFFD93203}">
  <dimension ref="A1:P23"/>
  <sheetViews>
    <sheetView topLeftCell="E17" workbookViewId="0">
      <selection activeCell="P24" sqref="P24"/>
    </sheetView>
  </sheetViews>
  <sheetFormatPr baseColWidth="10" defaultRowHeight="18"/>
  <cols>
    <col min="1" max="1" width="8.6640625" customWidth="1"/>
    <col min="2" max="11" width="10.1640625" customWidth="1"/>
    <col min="12" max="12" width="3.33203125" customWidth="1"/>
    <col min="13" max="13" width="10.83203125" style="11"/>
    <col min="14" max="14" width="33.1640625" style="11" bestFit="1" customWidth="1"/>
    <col min="15" max="15" width="14" style="11" bestFit="1" customWidth="1"/>
    <col min="16" max="16" width="46.5" style="12" customWidth="1"/>
  </cols>
  <sheetData>
    <row r="1" spans="1:16">
      <c r="A1" s="1" t="s">
        <v>133</v>
      </c>
      <c r="B1" s="1"/>
      <c r="C1" s="1"/>
      <c r="D1" s="4"/>
      <c r="E1" s="4"/>
      <c r="F1" s="4"/>
      <c r="G1" s="4"/>
      <c r="H1" s="1"/>
      <c r="I1" s="1"/>
      <c r="J1" s="1"/>
      <c r="K1" s="5"/>
    </row>
    <row r="2" spans="1:16">
      <c r="A2" s="1"/>
      <c r="B2" s="1"/>
      <c r="C2" s="1" t="s">
        <v>19</v>
      </c>
      <c r="D2" s="4" t="s">
        <v>21</v>
      </c>
      <c r="E2" s="4" t="s">
        <v>72</v>
      </c>
      <c r="F2" s="4" t="s">
        <v>75</v>
      </c>
      <c r="G2" s="4" t="s">
        <v>24</v>
      </c>
      <c r="H2" s="1" t="s">
        <v>20</v>
      </c>
      <c r="I2" s="1" t="s">
        <v>27</v>
      </c>
      <c r="J2" s="1" t="s">
        <v>28</v>
      </c>
      <c r="K2" s="5" t="s">
        <v>22</v>
      </c>
    </row>
    <row r="3" spans="1:16" ht="60">
      <c r="A3" s="13" t="s">
        <v>0</v>
      </c>
      <c r="B3" s="13" t="s">
        <v>1</v>
      </c>
      <c r="C3" s="13" t="s">
        <v>2</v>
      </c>
      <c r="D3" s="14" t="s">
        <v>3</v>
      </c>
      <c r="E3" s="14" t="s">
        <v>70</v>
      </c>
      <c r="F3" s="14" t="s">
        <v>71</v>
      </c>
      <c r="G3" s="14" t="s">
        <v>25</v>
      </c>
      <c r="H3" s="13" t="s">
        <v>4</v>
      </c>
      <c r="I3" s="13" t="s">
        <v>5</v>
      </c>
      <c r="J3" s="13" t="s">
        <v>6</v>
      </c>
      <c r="K3" s="15" t="s">
        <v>7</v>
      </c>
      <c r="M3" s="13" t="s">
        <v>13</v>
      </c>
      <c r="N3" s="13" t="s">
        <v>15</v>
      </c>
      <c r="O3" s="13" t="s">
        <v>16</v>
      </c>
      <c r="P3" s="13" t="s">
        <v>17</v>
      </c>
    </row>
    <row r="4" spans="1:16" ht="30">
      <c r="A4" s="6">
        <v>1</v>
      </c>
      <c r="B4" s="6" t="s">
        <v>134</v>
      </c>
      <c r="C4" s="6">
        <v>1</v>
      </c>
      <c r="D4" s="7">
        <v>110</v>
      </c>
      <c r="E4" s="7"/>
      <c r="F4" s="7"/>
      <c r="G4" s="6">
        <v>1</v>
      </c>
      <c r="H4" s="6" t="s">
        <v>135</v>
      </c>
      <c r="I4" s="18" t="s">
        <v>12</v>
      </c>
      <c r="J4" s="40">
        <v>0.25</v>
      </c>
      <c r="K4" s="9">
        <f>D4*C4/G4</f>
        <v>110</v>
      </c>
      <c r="M4" s="16" t="s">
        <v>14</v>
      </c>
      <c r="N4" s="16" t="s">
        <v>18</v>
      </c>
      <c r="O4" s="16"/>
      <c r="P4" s="17"/>
    </row>
    <row r="5" spans="1:16">
      <c r="M5" s="20" t="s">
        <v>19</v>
      </c>
      <c r="N5" s="20" t="s">
        <v>33</v>
      </c>
      <c r="O5" s="20">
        <f>C4</f>
        <v>1</v>
      </c>
      <c r="P5" s="21"/>
    </row>
    <row r="6" spans="1:16">
      <c r="M6" s="22" t="s">
        <v>20</v>
      </c>
      <c r="N6" s="22" t="s">
        <v>34</v>
      </c>
      <c r="O6" s="22" t="str">
        <f>H4</f>
        <v>Each</v>
      </c>
      <c r="P6" s="23"/>
    </row>
    <row r="7" spans="1:16">
      <c r="M7" s="22" t="s">
        <v>21</v>
      </c>
      <c r="N7" s="22" t="s">
        <v>35</v>
      </c>
      <c r="O7" s="24">
        <f>D4</f>
        <v>110</v>
      </c>
      <c r="P7" s="23" t="s">
        <v>74</v>
      </c>
    </row>
    <row r="8" spans="1:16">
      <c r="M8" s="22" t="s">
        <v>24</v>
      </c>
      <c r="N8" s="22" t="s">
        <v>36</v>
      </c>
      <c r="O8" s="22">
        <f>G4</f>
        <v>1</v>
      </c>
      <c r="P8" s="23" t="str">
        <f>H4</f>
        <v>Each</v>
      </c>
    </row>
    <row r="9" spans="1:16" ht="30">
      <c r="M9" s="22" t="s">
        <v>22</v>
      </c>
      <c r="N9" s="22" t="s">
        <v>37</v>
      </c>
      <c r="O9" s="25">
        <f>K4</f>
        <v>110</v>
      </c>
      <c r="P9" s="23" t="s">
        <v>26</v>
      </c>
    </row>
    <row r="10" spans="1:16">
      <c r="M10" s="22" t="s">
        <v>27</v>
      </c>
      <c r="N10" s="22" t="s">
        <v>38</v>
      </c>
      <c r="O10" s="22" t="str">
        <f>I4</f>
        <v>Standard rate</v>
      </c>
      <c r="P10" s="23"/>
    </row>
    <row r="11" spans="1:16">
      <c r="M11" s="26" t="s">
        <v>28</v>
      </c>
      <c r="N11" s="26" t="s">
        <v>39</v>
      </c>
      <c r="O11" s="35">
        <f>J4*100</f>
        <v>25</v>
      </c>
      <c r="P11" s="28" t="s">
        <v>43</v>
      </c>
    </row>
    <row r="12" spans="1:16">
      <c r="M12" s="16" t="s">
        <v>30</v>
      </c>
      <c r="N12" s="16" t="s">
        <v>31</v>
      </c>
      <c r="O12" s="16"/>
      <c r="P12" s="17"/>
    </row>
    <row r="13" spans="1:16">
      <c r="M13" s="20" t="s">
        <v>32</v>
      </c>
      <c r="N13" s="20" t="s">
        <v>40</v>
      </c>
      <c r="O13" s="20" t="s">
        <v>12</v>
      </c>
      <c r="P13" s="21"/>
    </row>
    <row r="14" spans="1:16">
      <c r="M14" s="22" t="s">
        <v>42</v>
      </c>
      <c r="N14" s="22" t="s">
        <v>41</v>
      </c>
      <c r="O14" s="36">
        <f>O11</f>
        <v>25</v>
      </c>
      <c r="P14" s="23" t="s">
        <v>43</v>
      </c>
    </row>
    <row r="15" spans="1:16" ht="45">
      <c r="M15" s="22" t="s">
        <v>44</v>
      </c>
      <c r="N15" s="22" t="s">
        <v>45</v>
      </c>
      <c r="O15" s="24">
        <f>O9</f>
        <v>110</v>
      </c>
      <c r="P15" s="23" t="s">
        <v>46</v>
      </c>
    </row>
    <row r="16" spans="1:16" ht="30">
      <c r="M16" s="22" t="s">
        <v>47</v>
      </c>
      <c r="N16" s="22" t="s">
        <v>48</v>
      </c>
      <c r="O16" s="24">
        <f>O15*O14/100</f>
        <v>27.5</v>
      </c>
      <c r="P16" s="23" t="s">
        <v>57</v>
      </c>
    </row>
    <row r="17" spans="13:16">
      <c r="M17" s="16" t="s">
        <v>49</v>
      </c>
      <c r="N17" s="16" t="s">
        <v>50</v>
      </c>
      <c r="O17" s="16"/>
      <c r="P17" s="17"/>
    </row>
    <row r="18" spans="13:16" ht="30">
      <c r="M18" s="20" t="s">
        <v>51</v>
      </c>
      <c r="N18" s="20" t="s">
        <v>52</v>
      </c>
      <c r="O18" s="30">
        <f>SUM(K4:K5)</f>
        <v>110</v>
      </c>
      <c r="P18" s="21" t="s">
        <v>53</v>
      </c>
    </row>
    <row r="19" spans="13:16" ht="45">
      <c r="M19" s="22" t="s">
        <v>54</v>
      </c>
      <c r="N19" s="22" t="s">
        <v>55</v>
      </c>
      <c r="O19" s="31">
        <f>O18</f>
        <v>110</v>
      </c>
      <c r="P19" s="23" t="s">
        <v>56</v>
      </c>
    </row>
    <row r="20" spans="13:16" ht="30">
      <c r="M20" s="22" t="s">
        <v>58</v>
      </c>
      <c r="N20" s="22" t="s">
        <v>59</v>
      </c>
      <c r="O20" s="32">
        <f>O16</f>
        <v>27.5</v>
      </c>
      <c r="P20" s="23" t="s">
        <v>60</v>
      </c>
    </row>
    <row r="21" spans="13:16" ht="30">
      <c r="M21" s="22" t="s">
        <v>61</v>
      </c>
      <c r="N21" s="22" t="s">
        <v>62</v>
      </c>
      <c r="O21" s="32">
        <f>O19+O20</f>
        <v>137.5</v>
      </c>
      <c r="P21" s="23" t="s">
        <v>63</v>
      </c>
    </row>
    <row r="22" spans="13:16">
      <c r="M22" s="41" t="s">
        <v>136</v>
      </c>
      <c r="N22" s="41" t="s">
        <v>137</v>
      </c>
      <c r="O22" s="42">
        <v>250</v>
      </c>
      <c r="P22" s="43" t="s">
        <v>23</v>
      </c>
    </row>
    <row r="23" spans="13:16" ht="30">
      <c r="M23" s="44" t="s">
        <v>64</v>
      </c>
      <c r="N23" s="44" t="s">
        <v>65</v>
      </c>
      <c r="O23" s="45">
        <f>O21-O22</f>
        <v>-112.5</v>
      </c>
      <c r="P23" s="46" t="s">
        <v>153</v>
      </c>
    </row>
  </sheetData>
  <phoneticPr fontId="2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DED70-D670-CD44-96A6-7C40BA6DC415}">
  <dimension ref="A1:K54"/>
  <sheetViews>
    <sheetView tabSelected="1" topLeftCell="B18" workbookViewId="0">
      <selection activeCell="K38" sqref="K38"/>
    </sheetView>
  </sheetViews>
  <sheetFormatPr baseColWidth="10" defaultRowHeight="14"/>
  <cols>
    <col min="1" max="1" width="9.6640625" style="1" customWidth="1"/>
    <col min="2" max="2" width="20.33203125" style="2" bestFit="1" customWidth="1"/>
    <col min="3" max="3" width="9.6640625" style="1" bestFit="1" customWidth="1"/>
    <col min="4" max="4" width="20.5" style="19" bestFit="1" customWidth="1"/>
    <col min="5" max="5" width="8.83203125" style="54" customWidth="1"/>
    <col min="6" max="6" width="15.33203125" style="4" customWidth="1"/>
    <col min="7" max="7" width="3.1640625" style="1" customWidth="1"/>
    <col min="8" max="8" width="10.83203125" style="11"/>
    <col min="9" max="9" width="33.1640625" style="11" bestFit="1" customWidth="1"/>
    <col min="10" max="10" width="20.5" style="11" bestFit="1" customWidth="1"/>
    <col min="11" max="11" width="59.6640625" style="12" customWidth="1"/>
    <col min="12" max="16384" width="10.83203125" style="1"/>
  </cols>
  <sheetData>
    <row r="1" spans="1:11">
      <c r="A1" s="1" t="s">
        <v>139</v>
      </c>
      <c r="D1" s="2"/>
      <c r="F1" s="5"/>
    </row>
    <row r="2" spans="1:11" ht="15">
      <c r="C2" s="5" t="s">
        <v>22</v>
      </c>
      <c r="D2" s="2" t="s">
        <v>27</v>
      </c>
      <c r="E2" s="56" t="s">
        <v>28</v>
      </c>
      <c r="F2" s="5"/>
    </row>
    <row r="3" spans="1:11" s="10" customFormat="1" ht="45">
      <c r="A3" s="13" t="s">
        <v>0</v>
      </c>
      <c r="B3" s="13" t="s">
        <v>1</v>
      </c>
      <c r="C3" s="15" t="s">
        <v>7</v>
      </c>
      <c r="D3" s="13" t="s">
        <v>5</v>
      </c>
      <c r="E3" s="53" t="s">
        <v>6</v>
      </c>
      <c r="F3" s="15" t="s">
        <v>146</v>
      </c>
      <c r="H3" s="13" t="s">
        <v>13</v>
      </c>
      <c r="I3" s="13" t="s">
        <v>15</v>
      </c>
      <c r="J3" s="13" t="s">
        <v>16</v>
      </c>
      <c r="K3" s="13" t="s">
        <v>17</v>
      </c>
    </row>
    <row r="4" spans="1:11" ht="15">
      <c r="A4" s="6">
        <v>1</v>
      </c>
      <c r="B4" s="18" t="s">
        <v>140</v>
      </c>
      <c r="C4" s="9">
        <v>125</v>
      </c>
      <c r="D4" s="18" t="s">
        <v>12</v>
      </c>
      <c r="E4" s="55">
        <v>0.25</v>
      </c>
      <c r="F4" s="9"/>
      <c r="H4" s="16" t="s">
        <v>14</v>
      </c>
      <c r="I4" s="16" t="s">
        <v>18</v>
      </c>
      <c r="J4" s="16"/>
      <c r="K4" s="17"/>
    </row>
    <row r="5" spans="1:11" ht="15">
      <c r="A5" s="6">
        <v>2</v>
      </c>
      <c r="B5" s="18" t="s">
        <v>141</v>
      </c>
      <c r="C5" s="9">
        <v>24</v>
      </c>
      <c r="D5" s="18" t="s">
        <v>12</v>
      </c>
      <c r="E5" s="55">
        <v>0.1</v>
      </c>
      <c r="F5" s="9"/>
      <c r="H5" s="22" t="s">
        <v>22</v>
      </c>
      <c r="I5" s="22" t="s">
        <v>37</v>
      </c>
      <c r="J5" s="25">
        <f>C4</f>
        <v>125</v>
      </c>
      <c r="K5" s="23" t="s">
        <v>26</v>
      </c>
    </row>
    <row r="6" spans="1:11" ht="15">
      <c r="A6" s="6">
        <v>3</v>
      </c>
      <c r="B6" s="18" t="s">
        <v>142</v>
      </c>
      <c r="C6" s="9">
        <v>136</v>
      </c>
      <c r="D6" s="18" t="s">
        <v>12</v>
      </c>
      <c r="E6" s="55">
        <v>0.25</v>
      </c>
      <c r="F6" s="9"/>
      <c r="H6" s="22" t="s">
        <v>27</v>
      </c>
      <c r="I6" s="22" t="s">
        <v>38</v>
      </c>
      <c r="J6" s="22" t="str">
        <f>D4</f>
        <v>Standard rate</v>
      </c>
      <c r="K6" s="23"/>
    </row>
    <row r="7" spans="1:11" ht="15">
      <c r="A7" s="6">
        <v>4</v>
      </c>
      <c r="B7" s="18" t="s">
        <v>143</v>
      </c>
      <c r="C7" s="9">
        <v>95</v>
      </c>
      <c r="D7" s="18" t="s">
        <v>145</v>
      </c>
      <c r="E7" s="55">
        <v>0</v>
      </c>
      <c r="F7" s="9" t="s">
        <v>147</v>
      </c>
      <c r="H7" s="26" t="s">
        <v>28</v>
      </c>
      <c r="I7" s="26" t="s">
        <v>39</v>
      </c>
      <c r="J7" s="27">
        <f>E4*100</f>
        <v>25</v>
      </c>
      <c r="K7" s="28" t="s">
        <v>43</v>
      </c>
    </row>
    <row r="8" spans="1:11" ht="15">
      <c r="A8" s="6">
        <v>5</v>
      </c>
      <c r="B8" s="18" t="s">
        <v>144</v>
      </c>
      <c r="C8" s="9">
        <v>53</v>
      </c>
      <c r="D8" s="18" t="s">
        <v>145</v>
      </c>
      <c r="E8" s="55">
        <v>0</v>
      </c>
      <c r="F8" s="9" t="s">
        <v>147</v>
      </c>
      <c r="H8" s="16" t="s">
        <v>14</v>
      </c>
      <c r="I8" s="16" t="s">
        <v>29</v>
      </c>
      <c r="J8" s="16"/>
      <c r="K8" s="17"/>
    </row>
    <row r="9" spans="1:11" ht="15">
      <c r="D9" s="2"/>
      <c r="F9" s="5"/>
      <c r="H9" s="22" t="s">
        <v>22</v>
      </c>
      <c r="I9" s="22" t="s">
        <v>37</v>
      </c>
      <c r="J9" s="25">
        <f>C5</f>
        <v>24</v>
      </c>
      <c r="K9" s="23" t="s">
        <v>26</v>
      </c>
    </row>
    <row r="10" spans="1:11">
      <c r="D10" s="2"/>
      <c r="F10" s="5"/>
      <c r="H10" s="22" t="s">
        <v>27</v>
      </c>
      <c r="I10" s="22" t="s">
        <v>38</v>
      </c>
      <c r="J10" s="22" t="str">
        <f>D5</f>
        <v>Standard rate</v>
      </c>
      <c r="K10" s="23"/>
    </row>
    <row r="11" spans="1:11" ht="15">
      <c r="D11" s="2"/>
      <c r="F11" s="5"/>
      <c r="H11" s="26" t="s">
        <v>28</v>
      </c>
      <c r="I11" s="26" t="s">
        <v>39</v>
      </c>
      <c r="J11" s="27">
        <f>E6*100</f>
        <v>25</v>
      </c>
      <c r="K11" s="28" t="s">
        <v>43</v>
      </c>
    </row>
    <row r="12" spans="1:11">
      <c r="D12" s="2"/>
      <c r="F12" s="5"/>
      <c r="H12" s="16" t="s">
        <v>14</v>
      </c>
      <c r="I12" s="16" t="s">
        <v>148</v>
      </c>
      <c r="J12" s="16"/>
      <c r="K12" s="17"/>
    </row>
    <row r="13" spans="1:11" ht="15">
      <c r="H13" s="22" t="s">
        <v>22</v>
      </c>
      <c r="I13" s="22" t="s">
        <v>37</v>
      </c>
      <c r="J13" s="25">
        <f>C6</f>
        <v>136</v>
      </c>
      <c r="K13" s="23" t="s">
        <v>26</v>
      </c>
    </row>
    <row r="14" spans="1:11">
      <c r="H14" s="22" t="s">
        <v>27</v>
      </c>
      <c r="I14" s="22" t="s">
        <v>38</v>
      </c>
      <c r="J14" s="22" t="str">
        <f>D6</f>
        <v>Standard rate</v>
      </c>
      <c r="K14" s="23"/>
    </row>
    <row r="15" spans="1:11" ht="15">
      <c r="H15" s="26" t="s">
        <v>28</v>
      </c>
      <c r="I15" s="26" t="s">
        <v>39</v>
      </c>
      <c r="J15" s="27">
        <f>E6*100</f>
        <v>25</v>
      </c>
      <c r="K15" s="28" t="s">
        <v>43</v>
      </c>
    </row>
    <row r="16" spans="1:11">
      <c r="H16" s="16" t="s">
        <v>14</v>
      </c>
      <c r="I16" s="16" t="s">
        <v>149</v>
      </c>
      <c r="J16" s="16"/>
      <c r="K16" s="17"/>
    </row>
    <row r="17" spans="8:11" ht="15">
      <c r="H17" s="22" t="s">
        <v>22</v>
      </c>
      <c r="I17" s="22" t="s">
        <v>37</v>
      </c>
      <c r="J17" s="25">
        <f>C7</f>
        <v>95</v>
      </c>
      <c r="K17" s="23" t="s">
        <v>26</v>
      </c>
    </row>
    <row r="18" spans="8:11">
      <c r="H18" s="22" t="s">
        <v>27</v>
      </c>
      <c r="I18" s="22" t="s">
        <v>38</v>
      </c>
      <c r="J18" s="22" t="str">
        <f>D7</f>
        <v>Exempted from VAT</v>
      </c>
      <c r="K18" s="23"/>
    </row>
    <row r="19" spans="8:11" ht="15">
      <c r="H19" s="26" t="s">
        <v>28</v>
      </c>
      <c r="I19" s="26" t="s">
        <v>39</v>
      </c>
      <c r="J19" s="27">
        <f>E7*100</f>
        <v>0</v>
      </c>
      <c r="K19" s="28" t="s">
        <v>43</v>
      </c>
    </row>
    <row r="20" spans="8:11">
      <c r="H20" s="16" t="s">
        <v>14</v>
      </c>
      <c r="I20" s="16" t="s">
        <v>150</v>
      </c>
      <c r="J20" s="16"/>
      <c r="K20" s="17"/>
    </row>
    <row r="21" spans="8:11" ht="15">
      <c r="H21" s="22" t="s">
        <v>22</v>
      </c>
      <c r="I21" s="22" t="s">
        <v>37</v>
      </c>
      <c r="J21" s="25">
        <f>C8</f>
        <v>53</v>
      </c>
      <c r="K21" s="23" t="s">
        <v>26</v>
      </c>
    </row>
    <row r="22" spans="8:11">
      <c r="H22" s="22" t="s">
        <v>27</v>
      </c>
      <c r="I22" s="22" t="s">
        <v>38</v>
      </c>
      <c r="J22" s="22" t="str">
        <f>D8</f>
        <v>Exempted from VAT</v>
      </c>
      <c r="K22" s="23"/>
    </row>
    <row r="23" spans="8:11" ht="15">
      <c r="H23" s="26" t="s">
        <v>28</v>
      </c>
      <c r="I23" s="26" t="s">
        <v>39</v>
      </c>
      <c r="J23" s="27">
        <f>E8*100</f>
        <v>0</v>
      </c>
      <c r="K23" s="28" t="s">
        <v>43</v>
      </c>
    </row>
    <row r="24" spans="8:11">
      <c r="H24" s="16" t="s">
        <v>111</v>
      </c>
      <c r="I24" s="16" t="s">
        <v>112</v>
      </c>
      <c r="J24" s="16"/>
      <c r="K24" s="17"/>
    </row>
    <row r="25" spans="8:11" ht="15">
      <c r="H25" s="22" t="s">
        <v>113</v>
      </c>
      <c r="I25" s="23" t="s">
        <v>114</v>
      </c>
      <c r="J25" s="25">
        <v>35</v>
      </c>
      <c r="K25" s="23" t="s">
        <v>23</v>
      </c>
    </row>
    <row r="26" spans="8:11" ht="30">
      <c r="H26" s="22" t="s">
        <v>115</v>
      </c>
      <c r="I26" s="23" t="s">
        <v>116</v>
      </c>
      <c r="J26" s="39" t="s">
        <v>12</v>
      </c>
      <c r="K26" s="23"/>
    </row>
    <row r="27" spans="8:11" ht="15">
      <c r="H27" s="22" t="s">
        <v>118</v>
      </c>
      <c r="I27" s="23" t="s">
        <v>119</v>
      </c>
      <c r="J27" s="38">
        <v>25</v>
      </c>
      <c r="K27" s="23" t="s">
        <v>43</v>
      </c>
    </row>
    <row r="28" spans="8:11" ht="15">
      <c r="H28" s="26" t="s">
        <v>120</v>
      </c>
      <c r="I28" s="23" t="s">
        <v>121</v>
      </c>
      <c r="J28" s="35" t="s">
        <v>151</v>
      </c>
      <c r="K28" s="28"/>
    </row>
    <row r="29" spans="8:11">
      <c r="H29" s="16" t="s">
        <v>94</v>
      </c>
      <c r="I29" s="16" t="s">
        <v>95</v>
      </c>
      <c r="J29" s="16"/>
      <c r="K29" s="17"/>
    </row>
    <row r="30" spans="8:11" ht="30">
      <c r="H30" s="22" t="s">
        <v>96</v>
      </c>
      <c r="I30" s="23" t="s">
        <v>97</v>
      </c>
      <c r="J30" s="25">
        <v>15</v>
      </c>
      <c r="K30" s="23" t="s">
        <v>98</v>
      </c>
    </row>
    <row r="31" spans="8:11" ht="30">
      <c r="H31" s="22" t="s">
        <v>105</v>
      </c>
      <c r="I31" s="23" t="s">
        <v>104</v>
      </c>
      <c r="J31" s="39" t="s">
        <v>12</v>
      </c>
      <c r="K31" s="23"/>
    </row>
    <row r="32" spans="8:11" ht="15">
      <c r="H32" s="22" t="s">
        <v>106</v>
      </c>
      <c r="I32" s="23" t="s">
        <v>107</v>
      </c>
      <c r="J32" s="38">
        <v>25</v>
      </c>
      <c r="K32" s="23" t="s">
        <v>43</v>
      </c>
    </row>
    <row r="33" spans="8:11" ht="15">
      <c r="H33" s="22" t="s">
        <v>108</v>
      </c>
      <c r="I33" s="23" t="s">
        <v>109</v>
      </c>
      <c r="J33" s="39" t="s">
        <v>152</v>
      </c>
      <c r="K33" s="23"/>
    </row>
    <row r="34" spans="8:11">
      <c r="H34" s="16" t="s">
        <v>30</v>
      </c>
      <c r="I34" s="16" t="s">
        <v>31</v>
      </c>
      <c r="J34" s="16"/>
      <c r="K34" s="17"/>
    </row>
    <row r="35" spans="8:11">
      <c r="H35" s="20" t="s">
        <v>32</v>
      </c>
      <c r="I35" s="20" t="s">
        <v>40</v>
      </c>
      <c r="J35" s="20" t="s">
        <v>12</v>
      </c>
      <c r="K35" s="21"/>
    </row>
    <row r="36" spans="8:11" ht="15">
      <c r="H36" s="22" t="s">
        <v>42</v>
      </c>
      <c r="I36" s="22" t="s">
        <v>41</v>
      </c>
      <c r="J36" s="22">
        <v>25</v>
      </c>
      <c r="K36" s="23" t="s">
        <v>43</v>
      </c>
    </row>
    <row r="37" spans="8:11" ht="45">
      <c r="H37" s="22" t="s">
        <v>44</v>
      </c>
      <c r="I37" s="22" t="s">
        <v>45</v>
      </c>
      <c r="J37" s="24">
        <f>SUM(C4,C6,J25)-J30</f>
        <v>281</v>
      </c>
      <c r="K37" s="23" t="s">
        <v>46</v>
      </c>
    </row>
    <row r="38" spans="8:11" ht="30">
      <c r="H38" s="22" t="s">
        <v>47</v>
      </c>
      <c r="I38" s="22" t="s">
        <v>48</v>
      </c>
      <c r="J38" s="24">
        <f>J37*J36/100</f>
        <v>70.25</v>
      </c>
      <c r="K38" s="23" t="s">
        <v>154</v>
      </c>
    </row>
    <row r="39" spans="8:11">
      <c r="H39" s="16" t="s">
        <v>30</v>
      </c>
      <c r="I39" s="16" t="s">
        <v>31</v>
      </c>
      <c r="J39" s="16"/>
      <c r="K39" s="17"/>
    </row>
    <row r="40" spans="8:11">
      <c r="H40" s="22" t="s">
        <v>32</v>
      </c>
      <c r="I40" s="22" t="s">
        <v>40</v>
      </c>
      <c r="J40" s="22" t="s">
        <v>12</v>
      </c>
      <c r="K40" s="23"/>
    </row>
    <row r="41" spans="8:11" ht="15">
      <c r="H41" s="22" t="s">
        <v>42</v>
      </c>
      <c r="I41" s="22" t="s">
        <v>41</v>
      </c>
      <c r="J41" s="22">
        <v>10</v>
      </c>
      <c r="K41" s="23" t="s">
        <v>43</v>
      </c>
    </row>
    <row r="42" spans="8:11" ht="45">
      <c r="H42" s="22" t="s">
        <v>44</v>
      </c>
      <c r="I42" s="22" t="s">
        <v>45</v>
      </c>
      <c r="J42" s="24">
        <f>C5</f>
        <v>24</v>
      </c>
      <c r="K42" s="23" t="s">
        <v>46</v>
      </c>
    </row>
    <row r="43" spans="8:11" ht="30">
      <c r="H43" s="26" t="s">
        <v>47</v>
      </c>
      <c r="I43" s="26" t="s">
        <v>48</v>
      </c>
      <c r="J43" s="29">
        <f>J42*J41/100</f>
        <v>2.4</v>
      </c>
      <c r="K43" s="28" t="s">
        <v>57</v>
      </c>
    </row>
    <row r="44" spans="8:11">
      <c r="H44" s="16" t="s">
        <v>30</v>
      </c>
      <c r="I44" s="16" t="s">
        <v>31</v>
      </c>
      <c r="J44" s="16"/>
      <c r="K44" s="17"/>
    </row>
    <row r="45" spans="8:11">
      <c r="H45" s="22" t="s">
        <v>32</v>
      </c>
      <c r="I45" s="22" t="s">
        <v>40</v>
      </c>
      <c r="J45" s="22" t="str">
        <f>D7</f>
        <v>Exempted from VAT</v>
      </c>
      <c r="K45" s="23"/>
    </row>
    <row r="46" spans="8:11" ht="15">
      <c r="H46" s="22" t="s">
        <v>42</v>
      </c>
      <c r="I46" s="22" t="s">
        <v>41</v>
      </c>
      <c r="J46" s="38">
        <f>E8*100</f>
        <v>0</v>
      </c>
      <c r="K46" s="23" t="s">
        <v>43</v>
      </c>
    </row>
    <row r="47" spans="8:11" ht="45">
      <c r="H47" s="22" t="s">
        <v>44</v>
      </c>
      <c r="I47" s="22" t="s">
        <v>45</v>
      </c>
      <c r="J47" s="24">
        <f>SUM(C7:C8)</f>
        <v>148</v>
      </c>
      <c r="K47" s="23" t="s">
        <v>46</v>
      </c>
    </row>
    <row r="48" spans="8:11" ht="30">
      <c r="H48" s="26" t="s">
        <v>47</v>
      </c>
      <c r="I48" s="26" t="s">
        <v>48</v>
      </c>
      <c r="J48" s="29">
        <f>J47*J46/100</f>
        <v>0</v>
      </c>
      <c r="K48" s="28" t="s">
        <v>57</v>
      </c>
    </row>
    <row r="49" spans="8:11">
      <c r="H49" s="16" t="s">
        <v>49</v>
      </c>
      <c r="I49" s="16" t="s">
        <v>50</v>
      </c>
      <c r="J49" s="16"/>
      <c r="K49" s="17"/>
    </row>
    <row r="50" spans="8:11" ht="15">
      <c r="H50" s="20" t="s">
        <v>51</v>
      </c>
      <c r="I50" s="20" t="s">
        <v>52</v>
      </c>
      <c r="J50" s="30">
        <f>SUM(C4:C8)</f>
        <v>433</v>
      </c>
      <c r="K50" s="21" t="s">
        <v>53</v>
      </c>
    </row>
    <row r="51" spans="8:11" ht="30">
      <c r="H51" s="22" t="s">
        <v>54</v>
      </c>
      <c r="I51" s="22" t="s">
        <v>55</v>
      </c>
      <c r="J51" s="31">
        <f>J50+J25-J30</f>
        <v>453</v>
      </c>
      <c r="K51" s="23" t="s">
        <v>56</v>
      </c>
    </row>
    <row r="52" spans="8:11" ht="15">
      <c r="H52" s="22" t="s">
        <v>58</v>
      </c>
      <c r="I52" s="22" t="s">
        <v>59</v>
      </c>
      <c r="J52" s="32">
        <f>J38+J43</f>
        <v>72.650000000000006</v>
      </c>
      <c r="K52" s="23" t="s">
        <v>60</v>
      </c>
    </row>
    <row r="53" spans="8:11" ht="30">
      <c r="H53" s="22" t="s">
        <v>61</v>
      </c>
      <c r="I53" s="22" t="s">
        <v>62</v>
      </c>
      <c r="J53" s="32">
        <f>J51+J52</f>
        <v>525.65</v>
      </c>
      <c r="K53" s="23" t="s">
        <v>63</v>
      </c>
    </row>
    <row r="54" spans="8:11" ht="30">
      <c r="H54" s="26" t="s">
        <v>64</v>
      </c>
      <c r="I54" s="26" t="s">
        <v>65</v>
      </c>
      <c r="J54" s="33">
        <f>J53</f>
        <v>525.65</v>
      </c>
      <c r="K54" s="28" t="s">
        <v>66</v>
      </c>
    </row>
  </sheetData>
  <phoneticPr fontId="2"/>
  <pageMargins left="0.7" right="0.7" top="0.75" bottom="0.75" header="0.3" footer="0.3"/>
  <ignoredErrors>
    <ignoredError sqref="J47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Example 1</vt:lpstr>
      <vt:lpstr>Example 2</vt:lpstr>
      <vt:lpstr>Example 3</vt:lpstr>
      <vt:lpstr>Example 4</vt:lpstr>
      <vt:lpstr>Example 5</vt:lpstr>
      <vt:lpstr>Example 6</vt:lpstr>
      <vt:lpstr>Example 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三分一 信之</dc:creator>
  <cp:lastModifiedBy>三分一 信之</cp:lastModifiedBy>
  <dcterms:created xsi:type="dcterms:W3CDTF">2021-02-25T02:17:16Z</dcterms:created>
  <dcterms:modified xsi:type="dcterms:W3CDTF">2021-03-04T06:55:21Z</dcterms:modified>
</cp:coreProperties>
</file>