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20001_{F6DB9CB9-8400-4248-B160-34534AC7DFE4}" xr6:coauthVersionLast="46" xr6:coauthVersionMax="46" xr10:uidLastSave="{00000000-0000-0000-0000-000000000000}"/>
  <bookViews>
    <workbookView xWindow="2560" yWindow="60" windowWidth="23040" windowHeight="15520" xr2:uid="{4618B0B3-59F1-EB41-A686-E99BAC95D9AC}"/>
  </bookViews>
  <sheets>
    <sheet name="適格(返還)請求書" sheetId="12" r:id="rId1"/>
    <sheet name="問44" sheetId="4" r:id="rId2"/>
    <sheet name="問44a" sheetId="8" r:id="rId3"/>
    <sheet name="問45" sheetId="1" r:id="rId4"/>
    <sheet name="問45a" sheetId="9" r:id="rId5"/>
    <sheet name="問47" sheetId="2" r:id="rId6"/>
    <sheet name="問47a" sheetId="10" r:id="rId7"/>
    <sheet name="問58" sheetId="5" r:id="rId8"/>
    <sheet name="問59" sheetId="3" r:id="rId9"/>
    <sheet name="問59a" sheetId="11" r:id="rId10"/>
    <sheet name="問61" sheetId="6" r:id="rId11"/>
    <sheet name="問62" sheetId="7" r:id="rId1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7" l="1"/>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9" i="3"/>
  <c r="C38" i="3"/>
  <c r="C37" i="3"/>
  <c r="C36" i="3"/>
  <c r="C35" i="3"/>
  <c r="C34" i="3"/>
  <c r="C33" i="3"/>
  <c r="C32" i="3"/>
  <c r="C31" i="3"/>
  <c r="C30" i="3"/>
  <c r="C29" i="3"/>
  <c r="C28" i="3"/>
  <c r="C27" i="3"/>
  <c r="C26" i="3"/>
  <c r="C25" i="3"/>
  <c r="C24" i="3"/>
  <c r="C23" i="3"/>
  <c r="C22" i="3"/>
  <c r="C21" i="3"/>
  <c r="C20" i="3"/>
  <c r="C19" i="3"/>
  <c r="C16" i="3"/>
  <c r="C15" i="3"/>
  <c r="C14" i="3"/>
  <c r="C13" i="3"/>
  <c r="C12" i="3"/>
  <c r="C11" i="3"/>
  <c r="C10" i="3"/>
  <c r="C9" i="3"/>
  <c r="C8" i="3"/>
  <c r="C7" i="3"/>
  <c r="C6" i="3"/>
  <c r="C5" i="3"/>
  <c r="C4" i="3"/>
  <c r="C26" i="5"/>
  <c r="C25" i="5"/>
  <c r="C24" i="5"/>
  <c r="C23" i="5"/>
  <c r="C22" i="5"/>
  <c r="C21" i="5"/>
  <c r="C20" i="5"/>
  <c r="C19" i="5"/>
  <c r="C18" i="5"/>
  <c r="C17" i="5"/>
  <c r="C16" i="5"/>
  <c r="C15" i="5"/>
  <c r="C14" i="5"/>
  <c r="C13" i="5"/>
  <c r="C12" i="5"/>
  <c r="C11" i="5"/>
  <c r="C10" i="5"/>
  <c r="C9" i="5"/>
  <c r="C8" i="5"/>
  <c r="C7" i="5"/>
  <c r="C6" i="5"/>
  <c r="C5" i="5"/>
  <c r="C4" i="5"/>
  <c r="C2" i="5"/>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4" i="10"/>
  <c r="C41" i="2"/>
  <c r="C40" i="2"/>
  <c r="C39" i="2"/>
  <c r="C38" i="2"/>
  <c r="C37" i="2"/>
  <c r="C36" i="2"/>
  <c r="C35" i="2"/>
  <c r="C34" i="2"/>
  <c r="C33" i="2"/>
  <c r="C32" i="2"/>
  <c r="C31" i="2"/>
  <c r="C30" i="2"/>
  <c r="C29" i="2"/>
  <c r="C28" i="2"/>
  <c r="C27" i="2"/>
  <c r="C26" i="2"/>
  <c r="C25" i="2"/>
  <c r="C24" i="2"/>
  <c r="C23" i="2"/>
  <c r="C22" i="2"/>
  <c r="C21" i="2"/>
  <c r="C20" i="2"/>
  <c r="C19" i="2"/>
  <c r="C16" i="2"/>
  <c r="C15" i="2"/>
  <c r="C14" i="2"/>
  <c r="C13" i="2"/>
  <c r="C12" i="2"/>
  <c r="C11" i="2"/>
  <c r="C10" i="2"/>
  <c r="C9" i="2"/>
  <c r="C8" i="2"/>
  <c r="C7" i="2"/>
  <c r="C6" i="2"/>
  <c r="C5" i="2"/>
  <c r="C4" i="2"/>
  <c r="C30" i="9"/>
  <c r="C29" i="9"/>
  <c r="C28" i="9"/>
  <c r="C27" i="9"/>
  <c r="C26" i="9"/>
  <c r="C25" i="9"/>
  <c r="C24" i="9"/>
  <c r="C23" i="9"/>
  <c r="C22" i="9"/>
  <c r="C21" i="9"/>
  <c r="C20" i="9"/>
  <c r="C19" i="9"/>
  <c r="C18" i="9"/>
  <c r="C17" i="9"/>
  <c r="C16" i="9"/>
  <c r="C15" i="9"/>
  <c r="C14" i="9"/>
  <c r="C13" i="9"/>
  <c r="C12" i="9"/>
  <c r="C11" i="9"/>
  <c r="C10" i="9"/>
  <c r="C9" i="9"/>
  <c r="C8" i="9"/>
  <c r="C7" i="9"/>
  <c r="C6" i="9"/>
  <c r="C5" i="9"/>
  <c r="C4" i="9"/>
  <c r="C38" i="1"/>
  <c r="C37" i="1"/>
  <c r="C36" i="1"/>
  <c r="C35" i="1"/>
  <c r="C34" i="1"/>
  <c r="C33" i="1"/>
  <c r="C32" i="1"/>
  <c r="C31" i="1"/>
  <c r="C30" i="1"/>
  <c r="C29" i="1"/>
  <c r="C28" i="1"/>
  <c r="C27" i="1"/>
  <c r="C26" i="1"/>
  <c r="C25" i="1"/>
  <c r="C24" i="1"/>
  <c r="C23" i="1"/>
  <c r="C22" i="1"/>
  <c r="C21" i="1"/>
  <c r="C20" i="1"/>
  <c r="C19" i="1"/>
  <c r="C18" i="1"/>
  <c r="C15" i="1"/>
  <c r="C14" i="1"/>
  <c r="C13" i="1"/>
  <c r="C12" i="1"/>
  <c r="C11" i="1"/>
  <c r="C10" i="1"/>
  <c r="C9" i="1"/>
  <c r="C8" i="1"/>
  <c r="C7" i="1"/>
  <c r="C6" i="1"/>
  <c r="C5" i="1"/>
  <c r="C4" i="1"/>
  <c r="C3" i="9"/>
  <c r="C3" i="2"/>
  <c r="C3" i="10"/>
  <c r="C3" i="5"/>
  <c r="C3" i="3"/>
  <c r="C3" i="11"/>
  <c r="C3" i="6"/>
  <c r="C3" i="7"/>
  <c r="C3" i="1"/>
  <c r="C30" i="8"/>
  <c r="C29" i="8"/>
  <c r="C28" i="8"/>
  <c r="C27" i="8"/>
  <c r="C26" i="8"/>
  <c r="C25" i="8"/>
  <c r="C24" i="8"/>
  <c r="C23" i="8"/>
  <c r="C22" i="8"/>
  <c r="C21" i="8"/>
  <c r="C20" i="8"/>
  <c r="C19" i="8"/>
  <c r="C18" i="8"/>
  <c r="C17" i="8"/>
  <c r="C16" i="8"/>
  <c r="C15" i="8"/>
  <c r="C14" i="8"/>
  <c r="C13" i="8"/>
  <c r="C12" i="8"/>
  <c r="C11" i="8"/>
  <c r="C10" i="8"/>
  <c r="C9" i="8"/>
  <c r="C8" i="8"/>
  <c r="C7" i="8"/>
  <c r="C6" i="8"/>
  <c r="C5" i="8"/>
  <c r="C4" i="8"/>
  <c r="C3" i="8"/>
  <c r="C37" i="4"/>
  <c r="C36" i="4"/>
  <c r="C35" i="4"/>
  <c r="C34" i="4"/>
  <c r="C33" i="4"/>
  <c r="C32" i="4"/>
  <c r="C31" i="4"/>
  <c r="C30" i="4"/>
  <c r="C29" i="4"/>
  <c r="C28" i="4"/>
  <c r="C27" i="4"/>
  <c r="C26" i="4"/>
  <c r="C25" i="4"/>
  <c r="C24" i="4"/>
  <c r="C23" i="4"/>
  <c r="C22" i="4"/>
  <c r="C21" i="4"/>
  <c r="C20" i="4"/>
  <c r="C19" i="4"/>
  <c r="C18" i="4"/>
  <c r="C17" i="4"/>
  <c r="C4" i="4"/>
  <c r="C5" i="4"/>
  <c r="C6" i="4"/>
  <c r="C7" i="4"/>
  <c r="C8" i="4"/>
  <c r="C9" i="4"/>
  <c r="C10" i="4"/>
  <c r="C11" i="4"/>
  <c r="C12" i="4"/>
  <c r="C13" i="4"/>
  <c r="C14" i="4"/>
  <c r="C3" i="4"/>
  <c r="V47" i="12" l="1"/>
  <c r="T43" i="12"/>
  <c r="U49" i="12"/>
  <c r="T49" i="12"/>
  <c r="U38" i="12"/>
  <c r="T36" i="12"/>
  <c r="T34" i="12"/>
  <c r="G13" i="12"/>
  <c r="F13" i="12"/>
  <c r="K13" i="12" s="1"/>
  <c r="K14" i="12" s="1"/>
  <c r="T9" i="12"/>
  <c r="F9" i="12"/>
  <c r="U43" i="12" s="1"/>
  <c r="F8" i="12"/>
  <c r="K8" i="12" s="1"/>
  <c r="K10" i="12" s="1"/>
  <c r="T7" i="12"/>
  <c r="T4" i="12"/>
  <c r="T3" i="12"/>
  <c r="T2" i="12"/>
  <c r="E10" i="6"/>
  <c r="E11" i="6" s="1"/>
  <c r="D10" i="6"/>
  <c r="D11" i="6" s="1"/>
  <c r="D11" i="7"/>
  <c r="D17" i="7" s="1"/>
  <c r="E21" i="7"/>
  <c r="E22" i="7" s="1"/>
  <c r="D21" i="7"/>
  <c r="H25" i="11"/>
  <c r="E16" i="11" s="1"/>
  <c r="E17" i="11" s="1"/>
  <c r="D25" i="11"/>
  <c r="D16" i="11" s="1"/>
  <c r="H25" i="10"/>
  <c r="E16" i="10" s="1"/>
  <c r="E17" i="10" s="1"/>
  <c r="D25" i="10"/>
  <c r="D16" i="10" s="1"/>
  <c r="S25" i="9"/>
  <c r="R25" i="9"/>
  <c r="O25" i="9"/>
  <c r="N25" i="9"/>
  <c r="K25" i="9"/>
  <c r="J25" i="9"/>
  <c r="E25" i="9"/>
  <c r="D25" i="9"/>
  <c r="R25" i="8"/>
  <c r="Q25" i="8"/>
  <c r="N25" i="8"/>
  <c r="M25" i="8"/>
  <c r="J25" i="8"/>
  <c r="E25" i="8"/>
  <c r="D25" i="8"/>
  <c r="H9" i="4"/>
  <c r="E37" i="4" s="1"/>
  <c r="E20" i="6"/>
  <c r="D20" i="6"/>
  <c r="E14" i="5"/>
  <c r="D14" i="5"/>
  <c r="I11" i="1"/>
  <c r="I12" i="1" s="1"/>
  <c r="H11" i="1"/>
  <c r="H12" i="1" s="1"/>
  <c r="M11" i="1"/>
  <c r="M12" i="1" s="1"/>
  <c r="M11" i="4"/>
  <c r="L11" i="4"/>
  <c r="K11" i="4"/>
  <c r="J11" i="4"/>
  <c r="I11" i="4"/>
  <c r="E11" i="4"/>
  <c r="D11" i="4"/>
  <c r="L9" i="4"/>
  <c r="G37" i="4" s="1"/>
  <c r="J9" i="4"/>
  <c r="F37" i="4" s="1"/>
  <c r="D9" i="4"/>
  <c r="D37" i="4" s="1"/>
  <c r="K11" i="1"/>
  <c r="K12" i="1" s="1"/>
  <c r="L11" i="1"/>
  <c r="L12" i="1" s="1"/>
  <c r="L9" i="1"/>
  <c r="G38" i="1" s="1"/>
  <c r="J9" i="1"/>
  <c r="F38" i="1" s="1"/>
  <c r="J11" i="1"/>
  <c r="J12" i="1" s="1"/>
  <c r="H9" i="1"/>
  <c r="E38" i="1" s="1"/>
  <c r="G12" i="3"/>
  <c r="E39" i="3" s="1"/>
  <c r="D12" i="3"/>
  <c r="D39" i="3" s="1"/>
  <c r="G12" i="2"/>
  <c r="E34" i="2" s="1"/>
  <c r="E35" i="2" s="1"/>
  <c r="D12" i="2"/>
  <c r="D41" i="2" s="1"/>
  <c r="D9" i="1"/>
  <c r="D38" i="1" s="1"/>
  <c r="E11" i="1"/>
  <c r="E12" i="1" s="1"/>
  <c r="D11" i="1"/>
  <c r="T32" i="12" l="1"/>
  <c r="K16" i="12"/>
  <c r="T25" i="12" s="1"/>
  <c r="J11" i="12"/>
  <c r="V46" i="12"/>
  <c r="J15" i="12"/>
  <c r="T21" i="12" s="1"/>
  <c r="T20" i="12"/>
  <c r="T26" i="12" s="1"/>
  <c r="T38" i="12"/>
  <c r="E16" i="9"/>
  <c r="E17" i="9" s="1"/>
  <c r="D12" i="10"/>
  <c r="D16" i="9"/>
  <c r="D17" i="9" s="1"/>
  <c r="D14" i="9" s="1"/>
  <c r="D16" i="7"/>
  <c r="D22" i="7"/>
  <c r="D15" i="6"/>
  <c r="D16" i="6"/>
  <c r="E16" i="8"/>
  <c r="E17" i="8" s="1"/>
  <c r="D16" i="8"/>
  <c r="D17" i="8" s="1"/>
  <c r="D17" i="10"/>
  <c r="D14" i="10" s="1"/>
  <c r="D13" i="10" s="1"/>
  <c r="D12" i="11"/>
  <c r="D17" i="11"/>
  <c r="D14" i="11" s="1"/>
  <c r="E21" i="6"/>
  <c r="D21" i="6"/>
  <c r="E15" i="5"/>
  <c r="E32" i="1"/>
  <c r="D31" i="1"/>
  <c r="D30" i="4"/>
  <c r="E30" i="4"/>
  <c r="E31" i="4" s="1"/>
  <c r="D12" i="1"/>
  <c r="D32" i="1" s="1"/>
  <c r="E31" i="1"/>
  <c r="D32" i="3"/>
  <c r="E32" i="3"/>
  <c r="E33" i="3" s="1"/>
  <c r="D34" i="2"/>
  <c r="D35" i="2" s="1"/>
  <c r="D32" i="2" s="1"/>
  <c r="E41" i="2"/>
  <c r="J17" i="12" l="1"/>
  <c r="T27" i="12" s="1"/>
  <c r="T29" i="12"/>
  <c r="D12" i="9"/>
  <c r="D13" i="9" s="1"/>
  <c r="D18" i="6"/>
  <c r="D14" i="8"/>
  <c r="D12" i="8"/>
  <c r="D12" i="7"/>
  <c r="D19" i="7" s="1"/>
  <c r="D18" i="7" s="1"/>
  <c r="D13" i="11"/>
  <c r="D30" i="2"/>
  <c r="D31" i="2" s="1"/>
  <c r="D31" i="4"/>
  <c r="D28" i="4" s="1"/>
  <c r="D26" i="4"/>
  <c r="D10" i="5"/>
  <c r="D15" i="5"/>
  <c r="D12" i="5" s="1"/>
  <c r="D27" i="1"/>
  <c r="D29" i="1"/>
  <c r="D28" i="3"/>
  <c r="D33" i="3"/>
  <c r="D30" i="3" s="1"/>
  <c r="D13" i="8" l="1"/>
  <c r="D27" i="4"/>
  <c r="D17" i="6"/>
  <c r="D11" i="5"/>
  <c r="D28" i="1"/>
  <c r="D29" i="3"/>
</calcChain>
</file>

<file path=xl/sharedStrings.xml><?xml version="1.0" encoding="utf-8"?>
<sst xmlns="http://schemas.openxmlformats.org/spreadsheetml/2006/main" count="1516" uniqueCount="410">
  <si>
    <t>納品書</t>
    <rPh sb="0" eb="3">
      <t>ノウヒn</t>
    </rPh>
    <phoneticPr fontId="2"/>
  </si>
  <si>
    <t>納品書番号</t>
    <rPh sb="0" eb="1">
      <t>ノウヒn</t>
    </rPh>
    <phoneticPr fontId="2"/>
  </si>
  <si>
    <t>No.0011</t>
    <phoneticPr fontId="2"/>
  </si>
  <si>
    <t>受注者名称</t>
    <rPh sb="0" eb="3">
      <t>ジュチュウ</t>
    </rPh>
    <rPh sb="3" eb="5">
      <t>メイ</t>
    </rPh>
    <phoneticPr fontId="2"/>
  </si>
  <si>
    <t>発注者名称</t>
    <rPh sb="0" eb="3">
      <t>ハッチュウ</t>
    </rPh>
    <rPh sb="3" eb="5">
      <t>メイ</t>
    </rPh>
    <phoneticPr fontId="2"/>
  </si>
  <si>
    <t>（株）〇〇</t>
    <phoneticPr fontId="2"/>
  </si>
  <si>
    <t>△△商事（株）</t>
    <rPh sb="2" eb="4">
      <t>ショウジ</t>
    </rPh>
    <phoneticPr fontId="2"/>
  </si>
  <si>
    <t>譲渡日</t>
    <rPh sb="0" eb="3">
      <t>ジョウト</t>
    </rPh>
    <phoneticPr fontId="2"/>
  </si>
  <si>
    <t>品名</t>
    <rPh sb="0" eb="2">
      <t>ヒンメイ</t>
    </rPh>
    <phoneticPr fontId="2"/>
  </si>
  <si>
    <t>税率</t>
    <rPh sb="0" eb="2">
      <t>ゼイリテゥ</t>
    </rPh>
    <phoneticPr fontId="2"/>
  </si>
  <si>
    <t>牛肉</t>
    <rPh sb="0" eb="2">
      <t>ギュウ</t>
    </rPh>
    <phoneticPr fontId="2"/>
  </si>
  <si>
    <t>じゃがいも</t>
    <phoneticPr fontId="2"/>
  </si>
  <si>
    <t>割り箸</t>
    <rPh sb="0" eb="1">
      <t>ワリバセィ</t>
    </rPh>
    <phoneticPr fontId="2"/>
  </si>
  <si>
    <t>ビール</t>
    <phoneticPr fontId="2"/>
  </si>
  <si>
    <t>税額</t>
    <rPh sb="0" eb="2">
      <t>ゼイ</t>
    </rPh>
    <phoneticPr fontId="2"/>
  </si>
  <si>
    <t>税率</t>
    <rPh sb="0" eb="1">
      <t>ゼイリテゥ</t>
    </rPh>
    <phoneticPr fontId="2"/>
  </si>
  <si>
    <t>豚肉</t>
    <rPh sb="0" eb="2">
      <t>ブタニク</t>
    </rPh>
    <phoneticPr fontId="2"/>
  </si>
  <si>
    <t>牛乳</t>
    <rPh sb="0" eb="2">
      <t>ギュウ</t>
    </rPh>
    <phoneticPr fontId="2"/>
  </si>
  <si>
    <t>ワイン</t>
    <phoneticPr fontId="2"/>
  </si>
  <si>
    <t>請求書</t>
    <rPh sb="0" eb="3">
      <t>セイキュウ</t>
    </rPh>
    <phoneticPr fontId="2"/>
  </si>
  <si>
    <t>玉ねぎ</t>
    <rPh sb="0" eb="1">
      <t>タマネ</t>
    </rPh>
    <phoneticPr fontId="2"/>
  </si>
  <si>
    <t>人参</t>
    <rPh sb="0" eb="2">
      <t>ニンジn</t>
    </rPh>
    <phoneticPr fontId="2"/>
  </si>
  <si>
    <t>No.0012</t>
  </si>
  <si>
    <t>No.0012</t>
    <phoneticPr fontId="2"/>
  </si>
  <si>
    <t>No.0013</t>
  </si>
  <si>
    <t>No.0013</t>
    <phoneticPr fontId="2"/>
  </si>
  <si>
    <t>受注者登録番号</t>
    <rPh sb="0" eb="3">
      <t>ジュチュウ</t>
    </rPh>
    <rPh sb="3" eb="7">
      <t>トウロク</t>
    </rPh>
    <phoneticPr fontId="2"/>
  </si>
  <si>
    <t>T1234567890123</t>
    <phoneticPr fontId="2"/>
  </si>
  <si>
    <t>請求書番号</t>
    <rPh sb="0" eb="1">
      <t>セイキュウ</t>
    </rPh>
    <phoneticPr fontId="2"/>
  </si>
  <si>
    <t>請求書発行日</t>
    <rPh sb="0" eb="6">
      <t>セイキュウ</t>
    </rPh>
    <phoneticPr fontId="2"/>
  </si>
  <si>
    <t>jbt-021</t>
    <phoneticPr fontId="2"/>
  </si>
  <si>
    <t>jbt-001</t>
    <phoneticPr fontId="2"/>
  </si>
  <si>
    <t>jbt-002</t>
    <phoneticPr fontId="2"/>
  </si>
  <si>
    <t>jbt-027</t>
    <phoneticPr fontId="2"/>
  </si>
  <si>
    <t>jbt-044</t>
    <phoneticPr fontId="2"/>
  </si>
  <si>
    <t>jbt-032</t>
    <phoneticPr fontId="2"/>
  </si>
  <si>
    <t>請求書注釈表題</t>
    <rPh sb="0" eb="3">
      <t>セイキュウ</t>
    </rPh>
    <rPh sb="3" eb="7">
      <t>チュウシャク</t>
    </rPh>
    <phoneticPr fontId="2"/>
  </si>
  <si>
    <t>jbt-022</t>
    <phoneticPr fontId="2"/>
  </si>
  <si>
    <t>請求書注釈内容</t>
    <rPh sb="0" eb="3">
      <t>セイキュウ</t>
    </rPh>
    <rPh sb="3" eb="5">
      <t>チュウシャク</t>
    </rPh>
    <rPh sb="5" eb="7">
      <t>ナイヨウ</t>
    </rPh>
    <phoneticPr fontId="2"/>
  </si>
  <si>
    <t>10月分</t>
    <rPh sb="2" eb="4">
      <t>ガテゥ</t>
    </rPh>
    <phoneticPr fontId="2"/>
  </si>
  <si>
    <t>(10/1〜10/31)</t>
    <phoneticPr fontId="2"/>
  </si>
  <si>
    <t>jbg-22</t>
    <phoneticPr fontId="2"/>
  </si>
  <si>
    <t>請求書総合計金額</t>
    <rPh sb="0" eb="3">
      <t>セイキュウ</t>
    </rPh>
    <rPh sb="3" eb="6">
      <t>ソウゴ</t>
    </rPh>
    <rPh sb="6" eb="8">
      <t>キンガク</t>
    </rPh>
    <phoneticPr fontId="2"/>
  </si>
  <si>
    <t>jbt-106</t>
    <phoneticPr fontId="2"/>
  </si>
  <si>
    <t>jbt-109</t>
    <phoneticPr fontId="2"/>
  </si>
  <si>
    <t>税抜き合計金額</t>
    <rPh sb="0" eb="2">
      <t>ゼイ</t>
    </rPh>
    <phoneticPr fontId="2"/>
  </si>
  <si>
    <t>jbt-110</t>
    <phoneticPr fontId="2"/>
  </si>
  <si>
    <t>消費税合計金額</t>
    <rPh sb="0" eb="3">
      <t>ショウヒ</t>
    </rPh>
    <rPh sb="3" eb="7">
      <t>ゴウケイ</t>
    </rPh>
    <phoneticPr fontId="2"/>
  </si>
  <si>
    <t>jbg-23</t>
    <phoneticPr fontId="2"/>
  </si>
  <si>
    <t>取引税</t>
    <rPh sb="0" eb="3">
      <t>トリヒキ</t>
    </rPh>
    <phoneticPr fontId="2"/>
  </si>
  <si>
    <t>jbt-266</t>
    <phoneticPr fontId="2"/>
  </si>
  <si>
    <t>jbt-265</t>
    <phoneticPr fontId="2"/>
  </si>
  <si>
    <t>税計算方式</t>
    <rPh sb="0" eb="1">
      <t>ゼイ</t>
    </rPh>
    <phoneticPr fontId="2"/>
  </si>
  <si>
    <t>税率</t>
    <rPh sb="0" eb="2">
      <t>ゼイ</t>
    </rPh>
    <phoneticPr fontId="2"/>
  </si>
  <si>
    <t>jbt-119</t>
    <phoneticPr fontId="2"/>
  </si>
  <si>
    <t>課税分類コード</t>
    <rPh sb="0" eb="4">
      <t>カゼイ</t>
    </rPh>
    <phoneticPr fontId="2"/>
  </si>
  <si>
    <t>明細行</t>
    <rPh sb="0" eb="3">
      <t>メイサイ</t>
    </rPh>
    <phoneticPr fontId="2"/>
  </si>
  <si>
    <t>jbt-292</t>
    <phoneticPr fontId="2"/>
  </si>
  <si>
    <t>金額（税込み）</t>
    <rPh sb="0" eb="2">
      <t>キンガク</t>
    </rPh>
    <phoneticPr fontId="2"/>
  </si>
  <si>
    <t>合計（税込み）</t>
    <phoneticPr fontId="2"/>
  </si>
  <si>
    <t>総合計（税込み）</t>
    <phoneticPr fontId="2"/>
  </si>
  <si>
    <t>jbt-270</t>
    <phoneticPr fontId="2"/>
  </si>
  <si>
    <t>jbt-293</t>
    <phoneticPr fontId="2"/>
  </si>
  <si>
    <t>課税対象金額（税込み）</t>
    <rPh sb="0" eb="6">
      <t>カゼイ</t>
    </rPh>
    <rPh sb="7" eb="8">
      <t>ゼイ</t>
    </rPh>
    <rPh sb="8" eb="9">
      <t xml:space="preserve">コミ </t>
    </rPh>
    <phoneticPr fontId="2"/>
  </si>
  <si>
    <t>税計算方式</t>
    <rPh sb="0" eb="2">
      <t>ゼイ</t>
    </rPh>
    <phoneticPr fontId="2"/>
  </si>
  <si>
    <t>No.4321</t>
    <phoneticPr fontId="2"/>
  </si>
  <si>
    <t>請求明細</t>
    <rPh sb="0" eb="4">
      <t>セイキュウ</t>
    </rPh>
    <phoneticPr fontId="2"/>
  </si>
  <si>
    <t>文書番号</t>
    <rPh sb="0" eb="1">
      <t>ブンショ</t>
    </rPh>
    <phoneticPr fontId="2"/>
  </si>
  <si>
    <t>期間</t>
    <rPh sb="0" eb="2">
      <t>キカn</t>
    </rPh>
    <phoneticPr fontId="2"/>
  </si>
  <si>
    <t>10%対象分</t>
    <rPh sb="3" eb="6">
      <t>タイショ</t>
    </rPh>
    <phoneticPr fontId="2"/>
  </si>
  <si>
    <t>8%対象分</t>
    <rPh sb="2" eb="5">
      <t>タイショ</t>
    </rPh>
    <phoneticPr fontId="2"/>
  </si>
  <si>
    <t>キッチンペーパー</t>
    <phoneticPr fontId="2"/>
  </si>
  <si>
    <t>jbt-117</t>
    <phoneticPr fontId="2"/>
  </si>
  <si>
    <t>税額</t>
    <rPh sb="0" eb="2">
      <t>ゴウケイ</t>
    </rPh>
    <phoneticPr fontId="2"/>
  </si>
  <si>
    <t>取引明細</t>
    <rPh sb="0" eb="2">
      <t>トリヒキ</t>
    </rPh>
    <rPh sb="2" eb="4">
      <t>セイキュウ</t>
    </rPh>
    <phoneticPr fontId="2"/>
  </si>
  <si>
    <t>支払通知書</t>
    <rPh sb="0" eb="4">
      <t>シハライ</t>
    </rPh>
    <rPh sb="4" eb="5">
      <t>セイキュウ</t>
    </rPh>
    <phoneticPr fontId="2"/>
  </si>
  <si>
    <t>(11/1〜11/30)</t>
    <phoneticPr fontId="2"/>
  </si>
  <si>
    <t>XX年11月分</t>
    <rPh sb="2" eb="3">
      <t>ネn</t>
    </rPh>
    <rPh sb="5" eb="7">
      <t>ガテゥ</t>
    </rPh>
    <phoneticPr fontId="2"/>
  </si>
  <si>
    <t>No.0014</t>
  </si>
  <si>
    <t>No.0014</t>
    <phoneticPr fontId="2"/>
  </si>
  <si>
    <t>大豆</t>
    <rPh sb="0" eb="2">
      <t>ダイズ</t>
    </rPh>
    <phoneticPr fontId="2"/>
  </si>
  <si>
    <t>日本酒</t>
    <rPh sb="0" eb="3">
      <t>ニホn</t>
    </rPh>
    <phoneticPr fontId="2"/>
  </si>
  <si>
    <t>請求書番号</t>
    <phoneticPr fontId="2"/>
  </si>
  <si>
    <t>△△商店（株）</t>
    <rPh sb="2" eb="3">
      <t>ショウジ</t>
    </rPh>
    <rPh sb="3" eb="4">
      <t>ミセ</t>
    </rPh>
    <phoneticPr fontId="2"/>
  </si>
  <si>
    <t>（株）〇〇</t>
    <rPh sb="2" eb="4">
      <t>ショウジ</t>
    </rPh>
    <phoneticPr fontId="2"/>
  </si>
  <si>
    <t>jbt-280</t>
    <phoneticPr fontId="2"/>
  </si>
  <si>
    <t>jbg-31</t>
    <phoneticPr fontId="2"/>
  </si>
  <si>
    <t>品目情報</t>
    <rPh sb="0" eb="4">
      <t>ヒンモク</t>
    </rPh>
    <phoneticPr fontId="2"/>
  </si>
  <si>
    <t>品名</t>
    <rPh sb="0" eb="1">
      <t>ヒンメイ</t>
    </rPh>
    <phoneticPr fontId="2"/>
  </si>
  <si>
    <t>jbt-153</t>
    <phoneticPr fontId="2"/>
  </si>
  <si>
    <t>jbg-30</t>
    <phoneticPr fontId="2"/>
  </si>
  <si>
    <t>明細行税額情報</t>
    <rPh sb="0" eb="1">
      <t>メイサイ</t>
    </rPh>
    <rPh sb="3" eb="7">
      <t>ゼイ</t>
    </rPh>
    <phoneticPr fontId="2"/>
  </si>
  <si>
    <t>jbt-151</t>
    <phoneticPr fontId="2"/>
  </si>
  <si>
    <t>課税区分コード</t>
    <rPh sb="0" eb="4">
      <t>カゼイ</t>
    </rPh>
    <phoneticPr fontId="2"/>
  </si>
  <si>
    <t>jbt-152</t>
  </si>
  <si>
    <t>いちご</t>
    <phoneticPr fontId="2"/>
  </si>
  <si>
    <t>白菜</t>
    <rPh sb="0" eb="2">
      <t>ハクサイ</t>
    </rPh>
    <phoneticPr fontId="2"/>
  </si>
  <si>
    <t>jbg-27</t>
    <phoneticPr fontId="2"/>
  </si>
  <si>
    <t>明細行の控除（返還請求）</t>
    <rPh sb="0" eb="3">
      <t>メイサイ</t>
    </rPh>
    <rPh sb="4" eb="6">
      <t>コウジヨ</t>
    </rPh>
    <rPh sb="7" eb="11">
      <t>ヘンカンス</t>
    </rPh>
    <phoneticPr fontId="2"/>
  </si>
  <si>
    <t>jbt-139</t>
    <phoneticPr fontId="2"/>
  </si>
  <si>
    <t>クッキー</t>
    <phoneticPr fontId="2"/>
  </si>
  <si>
    <t>【返品】
XX年10月仕入分</t>
    <rPh sb="1" eb="3">
      <t>ヘンピn</t>
    </rPh>
    <rPh sb="6" eb="7">
      <t>ネn</t>
    </rPh>
    <rPh sb="9" eb="10">
      <t>ガテゥ</t>
    </rPh>
    <rPh sb="10" eb="13">
      <t>シイレ</t>
    </rPh>
    <phoneticPr fontId="2"/>
  </si>
  <si>
    <t>【返品】
XX年9月仕入分</t>
    <rPh sb="1" eb="3">
      <t>ヘンピn</t>
    </rPh>
    <rPh sb="6" eb="7">
      <t>ネn</t>
    </rPh>
    <rPh sb="8" eb="9">
      <t>ガテゥ</t>
    </rPh>
    <rPh sb="9" eb="12">
      <t>シイレ</t>
    </rPh>
    <phoneticPr fontId="2"/>
  </si>
  <si>
    <t>控除金額
11月分配送料</t>
    <rPh sb="0" eb="4">
      <t>コウジヨ</t>
    </rPh>
    <rPh sb="6" eb="11">
      <t>ガツブn</t>
    </rPh>
    <phoneticPr fontId="2"/>
  </si>
  <si>
    <t>1（内税）</t>
    <rPh sb="2" eb="4">
      <t>ウチゼイ</t>
    </rPh>
    <phoneticPr fontId="2"/>
  </si>
  <si>
    <t>20XX-11-30</t>
    <phoneticPr fontId="2"/>
  </si>
  <si>
    <t>20XX年11月分</t>
    <rPh sb="4" eb="5">
      <t>ネn</t>
    </rPh>
    <rPh sb="7" eb="9">
      <t>ガテゥ</t>
    </rPh>
    <phoneticPr fontId="2"/>
  </si>
  <si>
    <t>20XX-11-01</t>
    <phoneticPr fontId="2"/>
  </si>
  <si>
    <t>20XX-11-02</t>
    <phoneticPr fontId="2"/>
  </si>
  <si>
    <t>20XX-11-08</t>
    <phoneticPr fontId="2"/>
  </si>
  <si>
    <t>20XX-11-13</t>
    <phoneticPr fontId="2"/>
  </si>
  <si>
    <t>20XX-11-27</t>
    <phoneticPr fontId="2"/>
  </si>
  <si>
    <t>20XX-11-20</t>
    <phoneticPr fontId="2"/>
  </si>
  <si>
    <t>20XX-11-12</t>
    <phoneticPr fontId="2"/>
  </si>
  <si>
    <t>20X-11-18</t>
    <phoneticPr fontId="2"/>
  </si>
  <si>
    <t>20XX-11-18</t>
    <phoneticPr fontId="2"/>
  </si>
  <si>
    <t>20XX-11-26</t>
    <phoneticPr fontId="2"/>
  </si>
  <si>
    <t>20XX-10-01</t>
  </si>
  <si>
    <t>20XX-10-01</t>
    <phoneticPr fontId="2"/>
  </si>
  <si>
    <t>20XX-10-02</t>
    <phoneticPr fontId="2"/>
  </si>
  <si>
    <t>20XX-10-20</t>
  </si>
  <si>
    <t>20XX-10-20</t>
    <phoneticPr fontId="2"/>
  </si>
  <si>
    <t>20XX-10-18</t>
    <phoneticPr fontId="2"/>
  </si>
  <si>
    <t>20XX-10-26</t>
    <phoneticPr fontId="2"/>
  </si>
  <si>
    <t>20XX-10-15</t>
  </si>
  <si>
    <t>20XX-10-15</t>
    <phoneticPr fontId="2"/>
  </si>
  <si>
    <t>20XX-10-29</t>
  </si>
  <si>
    <t>20XX-10-29</t>
    <phoneticPr fontId="2"/>
  </si>
  <si>
    <t>20XX-12-15</t>
    <phoneticPr fontId="2"/>
  </si>
  <si>
    <t>1 (内税)</t>
    <rPh sb="3" eb="5">
      <t>ウチゼイ</t>
    </rPh>
    <phoneticPr fontId="2"/>
  </si>
  <si>
    <t>No.0011</t>
  </si>
  <si>
    <t>jbt-283</t>
    <phoneticPr fontId="2"/>
  </si>
  <si>
    <t>人参</t>
    <rPh sb="0" eb="2">
      <t>ニンジn</t>
    </rPh>
    <phoneticPr fontId="5"/>
  </si>
  <si>
    <t>jbg-20</t>
  </si>
  <si>
    <t>jbt-118</t>
    <phoneticPr fontId="2"/>
  </si>
  <si>
    <t>課税対象の合計金額（税込み）</t>
    <rPh sb="0" eb="4">
      <t>カゼイ</t>
    </rPh>
    <rPh sb="5" eb="8">
      <t>ゴウケイ</t>
    </rPh>
    <rPh sb="9" eb="10">
      <t>ゼイ</t>
    </rPh>
    <rPh sb="10" eb="11">
      <t xml:space="preserve">コミ </t>
    </rPh>
    <phoneticPr fontId="2"/>
  </si>
  <si>
    <t>明細行の控除（返還請求）の理由</t>
    <rPh sb="0" eb="3">
      <t>メイサイ</t>
    </rPh>
    <rPh sb="4" eb="6">
      <t>コウジヨ</t>
    </rPh>
    <rPh sb="6" eb="10">
      <t>ヘンカンス</t>
    </rPh>
    <rPh sb="13" eb="15">
      <t>リユウ</t>
    </rPh>
    <phoneticPr fontId="2"/>
  </si>
  <si>
    <t>jbt-295</t>
    <phoneticPr fontId="6"/>
  </si>
  <si>
    <t>jbt-095</t>
  </si>
  <si>
    <t>jbt-096</t>
  </si>
  <si>
    <t>消費税率</t>
    <phoneticPr fontId="6"/>
  </si>
  <si>
    <t>課税分類コード</t>
    <phoneticPr fontId="6"/>
  </si>
  <si>
    <t>文書全体の控除（返還請求）</t>
    <phoneticPr fontId="2"/>
  </si>
  <si>
    <t>控除（返還請求）金額（税込み）</t>
    <rPh sb="3" eb="5">
      <t>ゼイ</t>
    </rPh>
    <phoneticPr fontId="6"/>
  </si>
  <si>
    <t>jbt-297</t>
  </si>
  <si>
    <t>明細行の控除（返還請求）金額（税込み）</t>
    <rPh sb="0" eb="3">
      <t>メイサイ</t>
    </rPh>
    <rPh sb="4" eb="6">
      <t>コウジヨ</t>
    </rPh>
    <rPh sb="6" eb="10">
      <t>ヘンカンス</t>
    </rPh>
    <rPh sb="12" eb="13">
      <t>キンガク</t>
    </rPh>
    <rPh sb="15" eb="17">
      <t>ゼイコミ</t>
    </rPh>
    <phoneticPr fontId="2"/>
  </si>
  <si>
    <t>jbt-298</t>
    <phoneticPr fontId="2"/>
  </si>
  <si>
    <t>jbt-107</t>
    <phoneticPr fontId="2"/>
  </si>
  <si>
    <t>文書全体の控除（返還請求）の総合計金額</t>
    <phoneticPr fontId="2"/>
  </si>
  <si>
    <t>問題点：欧州規格では税抜きが基本</t>
    <rPh sb="0" eb="1">
      <t xml:space="preserve">モンダイテンノ </t>
    </rPh>
    <rPh sb="4" eb="8">
      <t>オウシュウ</t>
    </rPh>
    <rPh sb="10" eb="12">
      <t>ゼイ</t>
    </rPh>
    <phoneticPr fontId="2"/>
  </si>
  <si>
    <t>（参照）出荷案内書（納品書）番号</t>
    <rPh sb="1" eb="3">
      <t>サンショウ</t>
    </rPh>
    <rPh sb="4" eb="9">
      <t>シュッカ</t>
    </rPh>
    <rPh sb="9" eb="12">
      <t>ノウヒn</t>
    </rPh>
    <rPh sb="13" eb="15">
      <t>バンゴウ</t>
    </rPh>
    <phoneticPr fontId="2"/>
  </si>
  <si>
    <t>（参照）出荷案内書明細行番号</t>
    <rPh sb="1" eb="3">
      <t>サンショウ</t>
    </rPh>
    <rPh sb="4" eb="9">
      <t>シュッカ</t>
    </rPh>
    <rPh sb="9" eb="12">
      <t>メイサイ</t>
    </rPh>
    <rPh sb="12" eb="13">
      <t>バンゴウ</t>
    </rPh>
    <phoneticPr fontId="2"/>
  </si>
  <si>
    <t>問題点：Peppolでは、BG-23取引税に控除についてのVATも含めているが、適格返還請求書を区別するため、含めていない。</t>
    <rPh sb="0" eb="3">
      <t>モンダイ</t>
    </rPh>
    <rPh sb="18" eb="21">
      <t>トリヒキ</t>
    </rPh>
    <rPh sb="22" eb="24">
      <t>コウジヨ</t>
    </rPh>
    <rPh sb="40" eb="42">
      <t>テキ</t>
    </rPh>
    <rPh sb="42" eb="47">
      <t>テキ</t>
    </rPh>
    <rPh sb="48" eb="50">
      <t>クベテゥ</t>
    </rPh>
    <rPh sb="55" eb="56">
      <t>フクメ</t>
    </rPh>
    <phoneticPr fontId="2"/>
  </si>
  <si>
    <t>問題点：納品書ごとの税額を記載する項目がない。</t>
    <rPh sb="0" eb="3">
      <t>モンダイ</t>
    </rPh>
    <rPh sb="4" eb="7">
      <t>ノウヒn</t>
    </rPh>
    <rPh sb="10" eb="12">
      <t>ゼイガク</t>
    </rPh>
    <phoneticPr fontId="2"/>
  </si>
  <si>
    <t>jbt-279</t>
    <phoneticPr fontId="2"/>
  </si>
  <si>
    <t>発注者登録番号</t>
    <rPh sb="1" eb="3">
      <t>ジュチュウ</t>
    </rPh>
    <rPh sb="3" eb="7">
      <t>トウロク</t>
    </rPh>
    <phoneticPr fontId="2"/>
  </si>
  <si>
    <t>T9876543210987</t>
    <phoneticPr fontId="2"/>
  </si>
  <si>
    <t>8 (税率8%)</t>
    <phoneticPr fontId="2"/>
  </si>
  <si>
    <t>9 (税率10%)</t>
    <phoneticPr fontId="2"/>
  </si>
  <si>
    <t>問44 一定期間の取引をまとめた請求書の交付</t>
    <rPh sb="0" eb="1">
      <t>トイ</t>
    </rPh>
    <rPh sb="4" eb="8">
      <t>イッテ</t>
    </rPh>
    <rPh sb="9" eb="11">
      <t>トリヒキ</t>
    </rPh>
    <rPh sb="16" eb="19">
      <t>セイキュウ</t>
    </rPh>
    <phoneticPr fontId="2"/>
  </si>
  <si>
    <t>問44 一定期間の取引をまとめた請求書の交付</t>
    <rPh sb="0" eb="4">
      <t>イッテ</t>
    </rPh>
    <rPh sb="5" eb="7">
      <t>トリヒキ</t>
    </rPh>
    <rPh sb="12" eb="15">
      <t>セイキュウ</t>
    </rPh>
    <phoneticPr fontId="2"/>
  </si>
  <si>
    <t>問45 複数書類で適格請求書の記載事項を満たす場合の消費税額等の端数処理</t>
    <rPh sb="0" eb="1">
      <t>トイ</t>
    </rPh>
    <rPh sb="4" eb="8">
      <t>フクスウ</t>
    </rPh>
    <rPh sb="9" eb="14">
      <t>テキカク</t>
    </rPh>
    <rPh sb="15" eb="19">
      <t>キサイ</t>
    </rPh>
    <rPh sb="26" eb="31">
      <t>ショウヒ</t>
    </rPh>
    <rPh sb="32" eb="36">
      <t>ハスウ</t>
    </rPh>
    <phoneticPr fontId="2"/>
  </si>
  <si>
    <t>問47 書面と電磁的記録による適格請求書の交付</t>
    <rPh sb="0" eb="1">
      <t>トイ</t>
    </rPh>
    <rPh sb="4" eb="6">
      <t>ショメn</t>
    </rPh>
    <rPh sb="7" eb="12">
      <t>デンジ</t>
    </rPh>
    <rPh sb="15" eb="20">
      <t>テキカク</t>
    </rPh>
    <phoneticPr fontId="2"/>
  </si>
  <si>
    <t>問47 書面と電磁的記録による適格請求書の交付</t>
    <rPh sb="0" eb="2">
      <t>ショメn</t>
    </rPh>
    <rPh sb="3" eb="8">
      <t>デンジ</t>
    </rPh>
    <rPh sb="11" eb="16">
      <t>テキカク</t>
    </rPh>
    <phoneticPr fontId="2"/>
  </si>
  <si>
    <t>問58 仕入明細書等の記載事項</t>
    <rPh sb="0" eb="1">
      <t>トイ</t>
    </rPh>
    <rPh sb="4" eb="9">
      <t>シイレ</t>
    </rPh>
    <rPh sb="9" eb="10">
      <t>トウ</t>
    </rPh>
    <rPh sb="11" eb="15">
      <t>キサイ</t>
    </rPh>
    <phoneticPr fontId="2"/>
  </si>
  <si>
    <t>問59 書面と電磁的記録を合わせた仕入明細書</t>
    <rPh sb="0" eb="1">
      <t>トイ</t>
    </rPh>
    <rPh sb="4" eb="6">
      <t>ショメn</t>
    </rPh>
    <rPh sb="7" eb="12">
      <t>デンジ</t>
    </rPh>
    <rPh sb="13" eb="14">
      <t>アワセ</t>
    </rPh>
    <rPh sb="17" eb="22">
      <t>シイレ</t>
    </rPh>
    <phoneticPr fontId="2"/>
  </si>
  <si>
    <t>問59 書面と電磁的記録を合わせた仕入明細書</t>
    <rPh sb="0" eb="2">
      <t>ショメn</t>
    </rPh>
    <rPh sb="3" eb="8">
      <t>デンジ</t>
    </rPh>
    <rPh sb="9" eb="10">
      <t>アワセ</t>
    </rPh>
    <rPh sb="13" eb="18">
      <t>シイレ</t>
    </rPh>
    <phoneticPr fontId="2"/>
  </si>
  <si>
    <t>問61 仕入明細書において対価の返還等について記載した場合</t>
    <rPh sb="0" eb="1">
      <t>トイ</t>
    </rPh>
    <rPh sb="4" eb="9">
      <t>シイレ</t>
    </rPh>
    <rPh sb="13" eb="15">
      <t>タイカノ</t>
    </rPh>
    <rPh sb="23" eb="25">
      <t>キサイ</t>
    </rPh>
    <phoneticPr fontId="2"/>
  </si>
  <si>
    <t>問62 適格請求書と仕入明細書を一の書類で交付する場合</t>
    <rPh sb="0" eb="5">
      <t>テキ</t>
    </rPh>
    <rPh sb="6" eb="8">
      <t>シイレ</t>
    </rPh>
    <rPh sb="8" eb="11">
      <t>m</t>
    </rPh>
    <rPh sb="12" eb="13">
      <t>ヒトテゥ</t>
    </rPh>
    <rPh sb="17" eb="19">
      <t>コウヘゥ</t>
    </rPh>
    <phoneticPr fontId="2"/>
  </si>
  <si>
    <t>請求書</t>
  </si>
  <si>
    <t>[1]</t>
  </si>
  <si>
    <t>電子インボイス</t>
  </si>
  <si>
    <t>[2]</t>
  </si>
  <si>
    <t>請求書番号</t>
  </si>
  <si>
    <t>[6]</t>
    <phoneticPr fontId="9"/>
  </si>
  <si>
    <t>（株）〇〇</t>
  </si>
  <si>
    <t>御中</t>
  </si>
  <si>
    <t>請求書発行日</t>
  </si>
  <si>
    <t>[3]</t>
  </si>
  <si>
    <t>支払期日</t>
  </si>
  <si>
    <t>[4]</t>
    <phoneticPr fontId="9"/>
  </si>
  <si>
    <t>△△商店（株）</t>
  </si>
  <si>
    <t>-</t>
    <phoneticPr fontId="9"/>
  </si>
  <si>
    <t>受注者</t>
  </si>
  <si>
    <t>金額は</t>
    <rPh sb="0" eb="2">
      <t>キンガク</t>
    </rPh>
    <phoneticPr fontId="9"/>
  </si>
  <si>
    <t>[33]税込み</t>
    <rPh sb="4" eb="6">
      <t>ゼイ</t>
    </rPh>
    <phoneticPr fontId="9"/>
  </si>
  <si>
    <t>登録番号</t>
  </si>
  <si>
    <t>[5]</t>
    <phoneticPr fontId="9"/>
  </si>
  <si>
    <t>T1234567890123</t>
    <phoneticPr fontId="9"/>
  </si>
  <si>
    <t>[4]</t>
  </si>
  <si>
    <t>受注者名称</t>
  </si>
  <si>
    <t>[17]</t>
    <phoneticPr fontId="9"/>
  </si>
  <si>
    <t>日付[18]</t>
    <phoneticPr fontId="9"/>
  </si>
  <si>
    <t>品名[23]</t>
    <phoneticPr fontId="9"/>
  </si>
  <si>
    <t>課税分類</t>
    <rPh sb="0" eb="4">
      <t>カゼイ</t>
    </rPh>
    <phoneticPr fontId="9"/>
  </si>
  <si>
    <t>税込み単価[24]</t>
    <rPh sb="0" eb="2">
      <t>ゼイ</t>
    </rPh>
    <phoneticPr fontId="9"/>
  </si>
  <si>
    <t>数量[19]</t>
    <phoneticPr fontId="9"/>
  </si>
  <si>
    <t>単位[25]</t>
    <phoneticPr fontId="9"/>
  </si>
  <si>
    <t>金額(税込み)[20]</t>
    <phoneticPr fontId="9"/>
  </si>
  <si>
    <t>受注者の適格請求書発行事業者等録番号</t>
    <rPh sb="0" eb="1">
      <t>ジュ</t>
    </rPh>
    <phoneticPr fontId="9"/>
  </si>
  <si>
    <t>鉛筆（１ダース入り）</t>
  </si>
  <si>
    <t>標準税率[21]</t>
    <phoneticPr fontId="9"/>
  </si>
  <si>
    <t>箱</t>
    <phoneticPr fontId="9"/>
  </si>
  <si>
    <t>-</t>
  </si>
  <si>
    <t>発注者</t>
  </si>
  <si>
    <t>送料</t>
  </si>
  <si>
    <t>式</t>
  </si>
  <si>
    <t>発注者名称</t>
  </si>
  <si>
    <t>合計</t>
    <rPh sb="0" eb="2">
      <t>ゴウケイ</t>
    </rPh>
    <phoneticPr fontId="9"/>
  </si>
  <si>
    <t>標準税率[15]</t>
    <phoneticPr fontId="9"/>
  </si>
  <si>
    <t>[16]</t>
    <phoneticPr fontId="9"/>
  </si>
  <si>
    <t>jbt-256</t>
  </si>
  <si>
    <t>金融口座</t>
  </si>
  <si>
    <t>消費税[13]</t>
    <phoneticPr fontId="9"/>
  </si>
  <si>
    <t>jbt-257</t>
  </si>
  <si>
    <t>[26]</t>
    <phoneticPr fontId="9"/>
  </si>
  <si>
    <t>口座番号</t>
  </si>
  <si>
    <t>値引き</t>
  </si>
  <si>
    <t>jbt-258</t>
  </si>
  <si>
    <t>[27]</t>
  </si>
  <si>
    <t>口座名義</t>
  </si>
  <si>
    <t>△△　△△△</t>
  </si>
  <si>
    <t>箱</t>
  </si>
  <si>
    <t>jbt-259</t>
  </si>
  <si>
    <t>[28]</t>
  </si>
  <si>
    <t>口座種別コード</t>
  </si>
  <si>
    <t>標準税率[9]</t>
  </si>
  <si>
    <t>[7]</t>
    <phoneticPr fontId="9"/>
  </si>
  <si>
    <t>jbt-260</t>
  </si>
  <si>
    <t>[29]</t>
  </si>
  <si>
    <t>金融機関名</t>
  </si>
  <si>
    <t>■■銀行</t>
  </si>
  <si>
    <t>標準税率[9]</t>
    <phoneticPr fontId="9"/>
  </si>
  <si>
    <t>消費税[8]</t>
    <phoneticPr fontId="9"/>
  </si>
  <si>
    <t>jbt-261</t>
  </si>
  <si>
    <t>[30]</t>
  </si>
  <si>
    <t>金融機関番号</t>
  </si>
  <si>
    <t>合計</t>
  </si>
  <si>
    <t>[10]</t>
    <phoneticPr fontId="9"/>
  </si>
  <si>
    <t>jbt-262</t>
  </si>
  <si>
    <t>[31]</t>
  </si>
  <si>
    <t>金融機関支店番号</t>
  </si>
  <si>
    <t>□□支店</t>
  </si>
  <si>
    <t>消費税[12]</t>
    <phoneticPr fontId="9"/>
  </si>
  <si>
    <t>jbt-263</t>
  </si>
  <si>
    <t>[32]</t>
  </si>
  <si>
    <t>金融機関支店名</t>
  </si>
  <si>
    <t>支払は　　[3]</t>
  </si>
  <si>
    <t>までに次の口座にお願いします</t>
  </si>
  <si>
    <t>jbt-266</t>
    <phoneticPr fontId="9"/>
  </si>
  <si>
    <t>[33]</t>
    <phoneticPr fontId="9"/>
  </si>
  <si>
    <t>税計算方式</t>
    <rPh sb="0" eb="5">
      <t>ゼイ</t>
    </rPh>
    <phoneticPr fontId="9"/>
  </si>
  <si>
    <t>1 （内税）</t>
    <rPh sb="3" eb="5">
      <t>ウチゼイ</t>
    </rPh>
    <phoneticPr fontId="9"/>
  </si>
  <si>
    <t>[29]金融機関名</t>
    <phoneticPr fontId="9"/>
  </si>
  <si>
    <t>[30]金融機関番号</t>
    <phoneticPr fontId="9"/>
  </si>
  <si>
    <t>[32]金融機関支店名</t>
    <phoneticPr fontId="9"/>
  </si>
  <si>
    <t>[31]金融機関支店番号</t>
    <phoneticPr fontId="9"/>
  </si>
  <si>
    <t>jbt-295</t>
  </si>
  <si>
    <t>[28]口座種別</t>
    <phoneticPr fontId="9"/>
  </si>
  <si>
    <t>普通（１）</t>
  </si>
  <si>
    <t>[26]口座番号</t>
    <phoneticPr fontId="9"/>
  </si>
  <si>
    <t>[8]</t>
  </si>
  <si>
    <t>[27]口座名義</t>
    <phoneticPr fontId="9"/>
  </si>
  <si>
    <t>[9]</t>
  </si>
  <si>
    <t>課税分類コード</t>
  </si>
  <si>
    <t>標準税率</t>
    <phoneticPr fontId="9"/>
  </si>
  <si>
    <t>注：鉛筆の定価は、１ダース1,200円。セール期間中は、1,000円で販売。</t>
  </si>
  <si>
    <t>jbg-22</t>
  </si>
  <si>
    <t>請求書総合計金額</t>
  </si>
  <si>
    <t>jbt-106</t>
  </si>
  <si>
    <t>jbt-107</t>
  </si>
  <si>
    <t>文書全体の控除総合計金額=[7]</t>
    <phoneticPr fontId="9"/>
  </si>
  <si>
    <t>jbt-110</t>
  </si>
  <si>
    <t>[12]</t>
  </si>
  <si>
    <t>消費税総合計金額</t>
  </si>
  <si>
    <t>jbg-23</t>
  </si>
  <si>
    <t>取引税(課税分類ごとの合計)</t>
  </si>
  <si>
    <t>jbt-117</t>
  </si>
  <si>
    <t>[13]</t>
    <phoneticPr fontId="9"/>
  </si>
  <si>
    <t>税額</t>
  </si>
  <si>
    <t>jbt-119</t>
  </si>
  <si>
    <t>税率</t>
  </si>
  <si>
    <t>jbt-118</t>
    <phoneticPr fontId="9"/>
  </si>
  <si>
    <t>[15]</t>
  </si>
  <si>
    <t>軽減税率</t>
    <phoneticPr fontId="9"/>
  </si>
  <si>
    <t>jbt-265</t>
  </si>
  <si>
    <t>[16]</t>
  </si>
  <si>
    <t>課税対象の合計金額（税込み）</t>
  </si>
  <si>
    <t>jbg-25</t>
  </si>
  <si>
    <t>明細行</t>
  </si>
  <si>
    <t>jbt-126</t>
  </si>
  <si>
    <t>明細行番号</t>
  </si>
  <si>
    <t>jbt-280</t>
  </si>
  <si>
    <t>[18]</t>
  </si>
  <si>
    <t>譲渡日</t>
  </si>
  <si>
    <t>2020-12-12</t>
    <phoneticPr fontId="9"/>
  </si>
  <si>
    <t>2020-12-12</t>
  </si>
  <si>
    <t>jbt-129</t>
  </si>
  <si>
    <t>[19]</t>
  </si>
  <si>
    <t>jbt-130</t>
    <phoneticPr fontId="9"/>
  </si>
  <si>
    <t>[25]</t>
    <phoneticPr fontId="9"/>
  </si>
  <si>
    <t>数量単位コード</t>
    <rPh sb="0" eb="2">
      <t>スウリョウ</t>
    </rPh>
    <rPh sb="2" eb="4">
      <t>タンイ</t>
    </rPh>
    <phoneticPr fontId="9"/>
  </si>
  <si>
    <t>DZN</t>
    <phoneticPr fontId="9"/>
  </si>
  <si>
    <t>EA</t>
    <phoneticPr fontId="9"/>
  </si>
  <si>
    <t>jbt-270</t>
  </si>
  <si>
    <t>[20]</t>
  </si>
  <si>
    <t>課税対象金額（税込み）</t>
  </si>
  <si>
    <t>jbg-30</t>
  </si>
  <si>
    <t>明細行税情報</t>
  </si>
  <si>
    <t>jbt-151</t>
  </si>
  <si>
    <t>[21]</t>
    <phoneticPr fontId="9"/>
  </si>
  <si>
    <t>jbg-31</t>
  </si>
  <si>
    <t>取引価格</t>
  </si>
  <si>
    <t>[23]</t>
    <phoneticPr fontId="9"/>
  </si>
  <si>
    <t>品目摘要</t>
  </si>
  <si>
    <t>[24]</t>
  </si>
  <si>
    <t>品目取引単価（税込み）</t>
    <rPh sb="7" eb="9">
      <t>ゼイコ</t>
    </rPh>
    <phoneticPr fontId="9"/>
  </si>
  <si>
    <t>jbt-150</t>
  </si>
  <si>
    <t>[25]</t>
  </si>
  <si>
    <t>品目単価基準数量単位</t>
  </si>
  <si>
    <t>jbg-27</t>
  </si>
  <si>
    <t>jbt-298</t>
  </si>
  <si>
    <t>明細行の控除（返還請求）金額（税込み）</t>
    <rPh sb="0" eb="3">
      <t>メイサイ</t>
    </rPh>
    <rPh sb="4" eb="6">
      <t>コウジヨ</t>
    </rPh>
    <rPh sb="6" eb="10">
      <t>ヘンカンス</t>
    </rPh>
    <rPh sb="12" eb="13">
      <t>キンガク</t>
    </rPh>
    <rPh sb="15" eb="17">
      <t>ゼイコミ</t>
    </rPh>
    <phoneticPr fontId="10"/>
  </si>
  <si>
    <t>jbt-139</t>
  </si>
  <si>
    <t>明細行の控除（返還請求）の理由</t>
    <rPh sb="0" eb="3">
      <t>メイサイ</t>
    </rPh>
    <rPh sb="4" eb="6">
      <t>コウジヨ</t>
    </rPh>
    <rPh sb="6" eb="10">
      <t>ヘンカンス</t>
    </rPh>
    <rPh sb="13" eb="15">
      <t>リユウ</t>
    </rPh>
    <phoneticPr fontId="9"/>
  </si>
  <si>
    <t>(適格返還請求書対応)</t>
    <phoneticPr fontId="2"/>
  </si>
  <si>
    <t>jbt-266</t>
  </si>
  <si>
    <t>jbt-001</t>
  </si>
  <si>
    <t>jbt-027</t>
  </si>
  <si>
    <t>jbt-032</t>
  </si>
  <si>
    <t>jbt-044</t>
  </si>
  <si>
    <t>jbt-153</t>
  </si>
  <si>
    <t>開始日</t>
    <rPh sb="0" eb="3">
      <t>カイシビ</t>
    </rPh>
    <phoneticPr fontId="2"/>
  </si>
  <si>
    <t>終了日</t>
    <rPh sb="0" eb="3">
      <t>シュウリョウブ</t>
    </rPh>
    <phoneticPr fontId="2"/>
  </si>
  <si>
    <t>jbg-14</t>
    <phoneticPr fontId="2"/>
  </si>
  <si>
    <t>jbt-074</t>
    <phoneticPr fontId="2"/>
  </si>
  <si>
    <t>jbt-073</t>
    <phoneticPr fontId="2"/>
  </si>
  <si>
    <t>20XX-10-31</t>
    <phoneticPr fontId="2"/>
  </si>
  <si>
    <t>Invoice number</t>
    <phoneticPr fontId="2"/>
  </si>
  <si>
    <t>Invoice issue date</t>
  </si>
  <si>
    <t>jbt-001</t>
    <phoneticPr fontId="2"/>
  </si>
  <si>
    <t>jbt-002</t>
    <phoneticPr fontId="2"/>
  </si>
  <si>
    <t>jbt-009</t>
    <phoneticPr fontId="2"/>
  </si>
  <si>
    <t>jbg-04</t>
    <phoneticPr fontId="2"/>
  </si>
  <si>
    <t>jbt-027</t>
    <phoneticPr fontId="2"/>
  </si>
  <si>
    <t>jbg-07</t>
    <phoneticPr fontId="2"/>
  </si>
  <si>
    <t>Payment due date</t>
    <phoneticPr fontId="2"/>
  </si>
  <si>
    <t>SELLER</t>
    <phoneticPr fontId="2"/>
  </si>
  <si>
    <t>Seller name</t>
    <phoneticPr fontId="2"/>
  </si>
  <si>
    <t>Seller tax registration identifier</t>
    <phoneticPr fontId="2"/>
  </si>
  <si>
    <t xml:space="preserve">BUYER </t>
    <phoneticPr fontId="2"/>
  </si>
  <si>
    <t xml:space="preserve">Buyer name </t>
    <phoneticPr fontId="2"/>
  </si>
  <si>
    <t>Code to specify with or without TAX</t>
    <phoneticPr fontId="2"/>
  </si>
  <si>
    <t>DOCUMENT LEVEL ALLOWANCES</t>
    <phoneticPr fontId="2"/>
  </si>
  <si>
    <t>Document level allowance amount with TAX</t>
    <phoneticPr fontId="2"/>
  </si>
  <si>
    <t>Document level allowance TAX category code</t>
    <phoneticPr fontId="2"/>
  </si>
  <si>
    <t>文書全体の控除(返還請求)の課税分類コード</t>
    <phoneticPr fontId="2"/>
  </si>
  <si>
    <t>文書全体の控除(返還請求)の税率</t>
    <phoneticPr fontId="2"/>
  </si>
  <si>
    <t>Document level allowance TAX rate</t>
    <phoneticPr fontId="2"/>
  </si>
  <si>
    <t>DOCUMENT TOTALS</t>
    <phoneticPr fontId="2"/>
  </si>
  <si>
    <t>請求書総合計金額(税込み)</t>
    <phoneticPr fontId="2"/>
  </si>
  <si>
    <t>Sum of Invoice line net amount with TAX</t>
    <phoneticPr fontId="2"/>
  </si>
  <si>
    <t>Sum of allowances on document level with TAX</t>
    <phoneticPr fontId="2"/>
  </si>
  <si>
    <t>Invoice total TAX amount</t>
    <phoneticPr fontId="2"/>
  </si>
  <si>
    <t>TAX BREAKDOWN</t>
    <phoneticPr fontId="2"/>
  </si>
  <si>
    <t>TAX category tax amount</t>
    <phoneticPr fontId="2"/>
  </si>
  <si>
    <t>TAX category rate</t>
    <phoneticPr fontId="2"/>
  </si>
  <si>
    <t>TAX category code</t>
    <phoneticPr fontId="2"/>
  </si>
  <si>
    <t>TAX category taxable amount with TAX</t>
    <phoneticPr fontId="2"/>
  </si>
  <si>
    <t>INVOICE LINE</t>
    <phoneticPr fontId="2"/>
  </si>
  <si>
    <t>Invoice line identifier</t>
    <phoneticPr fontId="2"/>
  </si>
  <si>
    <t>数量</t>
    <phoneticPr fontId="2"/>
  </si>
  <si>
    <t>Invoiced quantity</t>
    <phoneticPr fontId="2"/>
  </si>
  <si>
    <t>Invoiced quantity unit of measure code</t>
    <phoneticPr fontId="2"/>
  </si>
  <si>
    <t>Date of the transfer</t>
    <phoneticPr fontId="2"/>
  </si>
  <si>
    <t>文書全体の控除(返還請求)税額</t>
    <rPh sb="0" eb="15">
      <t>ゼイ</t>
    </rPh>
    <phoneticPr fontId="2"/>
  </si>
  <si>
    <t>文書全体の控除(返還請求)金額（税込み）</t>
    <phoneticPr fontId="6"/>
  </si>
  <si>
    <t>Document level allowance tax amount</t>
    <phoneticPr fontId="2"/>
  </si>
  <si>
    <t>Invoice line net amount with TAX</t>
    <phoneticPr fontId="2"/>
  </si>
  <si>
    <t>LINE TAX INFORMATION</t>
    <phoneticPr fontId="2"/>
  </si>
  <si>
    <t>Invoiced item TAX category code</t>
    <phoneticPr fontId="2"/>
  </si>
  <si>
    <t>Invoiced item TAX rate</t>
    <phoneticPr fontId="2"/>
  </si>
  <si>
    <t>jbg-29</t>
  </si>
  <si>
    <t>PRICE DETAILS</t>
    <phoneticPr fontId="2"/>
  </si>
  <si>
    <t>品目情報</t>
  </si>
  <si>
    <t>ITEM INFORMATION</t>
  </si>
  <si>
    <t xml:space="preserve">Item description </t>
    <phoneticPr fontId="2"/>
  </si>
  <si>
    <t>Item net price with Tax</t>
  </si>
  <si>
    <t>jbt-284</t>
  </si>
  <si>
    <t>Item price base quantity unit of measure code</t>
    <phoneticPr fontId="2"/>
  </si>
  <si>
    <t>INVOICE LINE ALLOWANCES</t>
    <phoneticPr fontId="2"/>
  </si>
  <si>
    <t>Invoice line allowance amount with TAX</t>
    <phoneticPr fontId="2"/>
  </si>
  <si>
    <t>Invoice line allowance reason</t>
    <phoneticPr fontId="2"/>
  </si>
  <si>
    <t>jbt-021</t>
    <phoneticPr fontId="9"/>
  </si>
  <si>
    <t>請求書注釈表題</t>
    <rPh sb="0" eb="3">
      <t>セイキュウ</t>
    </rPh>
    <rPh sb="3" eb="7">
      <t>チュウシャク</t>
    </rPh>
    <phoneticPr fontId="9"/>
  </si>
  <si>
    <t>jbt-022</t>
    <phoneticPr fontId="9"/>
  </si>
  <si>
    <t>請求書注釈内容</t>
    <rPh sb="0" eb="3">
      <t>セイキュウ</t>
    </rPh>
    <rPh sb="3" eb="5">
      <t>チュウシャク</t>
    </rPh>
    <rPh sb="5" eb="7">
      <t>ナイヨウ</t>
    </rPh>
    <phoneticPr fontId="9"/>
  </si>
  <si>
    <t>Invoice note subject code</t>
    <phoneticPr fontId="6"/>
  </si>
  <si>
    <t>Invoice note</t>
    <phoneticPr fontId="6"/>
  </si>
  <si>
    <t>jbt-109</t>
    <phoneticPr fontId="9"/>
  </si>
  <si>
    <t>税抜き合計金額</t>
    <rPh sb="0" eb="2">
      <t>ゼイ</t>
    </rPh>
    <phoneticPr fontId="9"/>
  </si>
  <si>
    <t>Invoice total amount without TAX</t>
  </si>
  <si>
    <t>Code to specify with or without TAX</t>
  </si>
  <si>
    <t xml:space="preserve">INVOICING PERIOD </t>
  </si>
  <si>
    <t>Invoicing period start date</t>
  </si>
  <si>
    <t>Invoicing period end date</t>
    <phoneticPr fontId="9"/>
  </si>
  <si>
    <t>Despatch advice reference</t>
    <phoneticPr fontId="9"/>
  </si>
  <si>
    <t>Referenced despatch advice line reference</t>
    <phoneticPr fontId="9"/>
  </si>
  <si>
    <t>Buyer TAX identifier</t>
  </si>
  <si>
    <t>その他のシートの項目</t>
    <rPh sb="8" eb="10">
      <t>コウモク</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</si>
</sst>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quot;¥&quot;#,##0.0;[Red]&quot;¥&quot;\-#,##0.0"/>
  </numFmts>
  <fonts count="13">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rgb="FF000000"/>
      <name val="游ゴシック"/>
      <family val="3"/>
      <charset val="128"/>
      <scheme val="minor"/>
    </font>
    <font>
      <b/>
      <sz val="11"/>
      <color theme="1"/>
      <name val="游ゴシック"/>
      <family val="3"/>
      <charset val="128"/>
      <scheme val="minor"/>
    </font>
    <font>
      <sz val="18"/>
      <color theme="3"/>
      <name val="游ゴシック Light"/>
      <family val="2"/>
      <charset val="128"/>
      <scheme val="major"/>
    </font>
    <font>
      <sz val="6"/>
      <name val="ＭＳ Ｐゴシック"/>
      <family val="3"/>
      <charset val="128"/>
    </font>
    <font>
      <sz val="11"/>
      <color theme="1"/>
      <name val="游ゴシック"/>
      <family val="3"/>
      <charset val="128"/>
      <scheme val="minor"/>
    </font>
    <font>
      <sz val="11"/>
      <color theme="1"/>
      <name val="Arial"/>
      <family val="2"/>
    </font>
    <font>
      <sz val="6"/>
      <name val="Kozuka Gothic Pr6N B"/>
      <family val="3"/>
      <charset val="128"/>
    </font>
    <font>
      <sz val="14"/>
      <color theme="1"/>
      <name val="MS PGothic"/>
      <family val="2"/>
      <charset val="128"/>
    </font>
    <font>
      <sz val="14"/>
      <color theme="1"/>
      <name val="游ゴシック"/>
      <family val="3"/>
      <charset val="128"/>
      <scheme val="minor"/>
    </font>
    <font>
      <sz val="11"/>
      <name val="游ゴシック"/>
      <family val="3"/>
      <charset val="128"/>
      <scheme val="minor"/>
    </font>
  </fonts>
  <fills count="14">
    <fill>
      <patternFill patternType="none"/>
    </fill>
    <fill>
      <patternFill patternType="gray125"/>
    </fill>
    <fill>
      <patternFill patternType="solid">
        <fgColor theme="0" tint="-0.49998474074526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EF2CB"/>
        <bgColor rgb="FFFEF2CB"/>
      </patternFill>
    </fill>
    <fill>
      <patternFill patternType="solid">
        <fgColor theme="7" tint="0.39997558519241921"/>
        <bgColor rgb="FFFEF2CB"/>
      </patternFill>
    </fill>
    <fill>
      <patternFill patternType="solid">
        <fgColor rgb="FFDEEAF6"/>
        <bgColor rgb="FFDEEAF6"/>
      </patternFill>
    </fill>
    <fill>
      <patternFill patternType="solid">
        <fgColor rgb="FFBDD6EE"/>
        <bgColor rgb="FFBDD6EE"/>
      </patternFill>
    </fill>
    <fill>
      <patternFill patternType="solid">
        <fgColor rgb="FFFFE598"/>
        <bgColor rgb="FFFFE598"/>
      </patternFill>
    </fill>
    <fill>
      <patternFill patternType="solid">
        <fgColor rgb="FFC5E0B3"/>
        <bgColor rgb="FFC5E0B3"/>
      </patternFill>
    </fill>
    <fill>
      <patternFill patternType="solid">
        <fgColor rgb="FFE2EFD9"/>
        <bgColor rgb="FFE2EFD9"/>
      </patternFill>
    </fill>
  </fills>
  <borders count="7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top style="thin">
        <color indexed="64"/>
      </top>
      <bottom/>
      <diagonal/>
    </border>
    <border>
      <left/>
      <right/>
      <top/>
      <bottom style="thin">
        <color rgb="FF000000"/>
      </bottom>
      <diagonal/>
    </border>
    <border>
      <left style="thin">
        <color indexed="64"/>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indexed="64"/>
      </left>
      <right style="thin">
        <color rgb="FF000000"/>
      </right>
      <top/>
      <bottom/>
      <diagonal/>
    </border>
    <border>
      <left style="thin">
        <color rgb="FF000000"/>
      </left>
      <right/>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right/>
      <top style="medium">
        <color rgb="FF000000"/>
      </top>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style="dotted">
        <color rgb="FF000000"/>
      </bottom>
      <diagonal/>
    </border>
    <border>
      <left/>
      <right/>
      <top/>
      <bottom style="dotted">
        <color rgb="FF000000"/>
      </bottom>
      <diagonal/>
    </border>
    <border>
      <left/>
      <right style="medium">
        <color rgb="FF000000"/>
      </right>
      <top/>
      <bottom style="dotted">
        <color rgb="FF000000"/>
      </bottom>
      <diagonal/>
    </border>
    <border>
      <left style="thin">
        <color indexed="64"/>
      </left>
      <right style="thin">
        <color rgb="FF000000"/>
      </right>
      <top/>
      <bottom style="thin">
        <color indexed="64"/>
      </bottom>
      <diagonal/>
    </border>
    <border>
      <left style="thin">
        <color rgb="FF000000"/>
      </left>
      <right/>
      <top/>
      <bottom style="thin">
        <color indexed="64"/>
      </bottom>
      <diagonal/>
    </border>
    <border>
      <left style="medium">
        <color rgb="FF000000"/>
      </left>
      <right/>
      <top/>
      <bottom style="thin">
        <color rgb="FF000000"/>
      </bottom>
      <diagonal/>
    </border>
    <border>
      <left style="medium">
        <color rgb="FF000000"/>
      </left>
      <right/>
      <top style="thin">
        <color rgb="FF000000"/>
      </top>
      <bottom/>
      <diagonal/>
    </border>
    <border>
      <left/>
      <right style="medium">
        <color auto="1"/>
      </right>
      <top style="thin">
        <color rgb="FF000000"/>
      </top>
      <bottom/>
      <diagonal/>
    </border>
    <border>
      <left/>
      <right style="medium">
        <color auto="1"/>
      </right>
      <top/>
      <bottom style="dotted">
        <color rgb="FF000000"/>
      </bottom>
      <diagonal/>
    </border>
    <border>
      <left style="medium">
        <color rgb="FF000000"/>
      </left>
      <right/>
      <top/>
      <bottom style="medium">
        <color rgb="FF000000"/>
      </bottom>
      <diagonal/>
    </border>
    <border>
      <left/>
      <right/>
      <top/>
      <bottom style="medium">
        <color rgb="FF000000"/>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style="medium">
        <color indexed="64"/>
      </left>
      <right/>
      <top/>
      <bottom style="medium">
        <color indexed="64"/>
      </bottom>
      <diagonal/>
    </border>
    <border>
      <left/>
      <right/>
      <top/>
      <bottom style="medium">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s>
  <cellStyleXfs count="5">
    <xf numFmtId="0" fontId="0" fillId="0" borderId="0">
      <alignment vertical="center"/>
    </xf>
    <xf numFmtId="6" fontId="1" fillId="0" borderId="0" applyFont="0" applyFill="0" applyBorder="0" applyAlignment="0" applyProtection="0">
      <alignment vertical="center"/>
    </xf>
    <xf numFmtId="9" fontId="1" fillId="0" borderId="0" applyFont="0" applyFill="0" applyBorder="0" applyAlignment="0" applyProtection="0">
      <alignment vertical="center"/>
    </xf>
    <xf numFmtId="0" fontId="8" fillId="0" borderId="0"/>
    <xf numFmtId="6" fontId="8" fillId="0" borderId="0" applyFont="0" applyFill="0" applyBorder="0" applyAlignment="0" applyProtection="0">
      <alignment vertical="center"/>
    </xf>
  </cellStyleXfs>
  <cellXfs count="384">
    <xf numFmtId="0" fontId="0" fillId="0" borderId="0" xfId="0">
      <alignment vertical="center"/>
    </xf>
    <xf numFmtId="6" fontId="0" fillId="0" borderId="0" xfId="1" applyFont="1">
      <alignment vertical="center"/>
    </xf>
    <xf numFmtId="9" fontId="0" fillId="0" borderId="0" xfId="0" applyNumberFormat="1">
      <alignment vertical="center"/>
    </xf>
    <xf numFmtId="6" fontId="0" fillId="0" borderId="0" xfId="0" applyNumberFormat="1">
      <alignment vertical="center"/>
    </xf>
    <xf numFmtId="0" fontId="0" fillId="0" borderId="1" xfId="0" applyBorder="1">
      <alignment vertical="center"/>
    </xf>
    <xf numFmtId="0" fontId="0" fillId="0" borderId="2" xfId="0" applyBorder="1">
      <alignment vertical="center"/>
    </xf>
    <xf numFmtId="9" fontId="0" fillId="0" borderId="2" xfId="0" applyNumberFormat="1" applyBorder="1">
      <alignment vertical="center"/>
    </xf>
    <xf numFmtId="6" fontId="0" fillId="0" borderId="2" xfId="1" applyFont="1" applyBorder="1">
      <alignment vertical="center"/>
    </xf>
    <xf numFmtId="9" fontId="0" fillId="0" borderId="3" xfId="0" applyNumberFormat="1" applyBorder="1">
      <alignment vertical="center"/>
    </xf>
    <xf numFmtId="6" fontId="0" fillId="0" borderId="4" xfId="0" applyNumberFormat="1" applyBorder="1">
      <alignment vertical="center"/>
    </xf>
    <xf numFmtId="0" fontId="0" fillId="0" borderId="8" xfId="0" applyBorder="1">
      <alignment vertical="center"/>
    </xf>
    <xf numFmtId="0" fontId="0" fillId="0" borderId="0" xfId="0" applyBorder="1">
      <alignment vertical="center"/>
    </xf>
    <xf numFmtId="6" fontId="0" fillId="0" borderId="8" xfId="0" applyNumberFormat="1" applyBorder="1">
      <alignment vertical="center"/>
    </xf>
    <xf numFmtId="9" fontId="0" fillId="0" borderId="10" xfId="0" applyNumberFormat="1" applyBorder="1">
      <alignment vertical="center"/>
    </xf>
    <xf numFmtId="6" fontId="0" fillId="0" borderId="8" xfId="1" applyFont="1" applyBorder="1">
      <alignment vertical="center"/>
    </xf>
    <xf numFmtId="0" fontId="0" fillId="0" borderId="10" xfId="0" applyBorder="1">
      <alignment vertical="center"/>
    </xf>
    <xf numFmtId="0" fontId="0" fillId="0" borderId="11" xfId="0" applyBorder="1">
      <alignment vertical="center"/>
    </xf>
    <xf numFmtId="6" fontId="0" fillId="0" borderId="12" xfId="1" applyFont="1" applyBorder="1">
      <alignment vertical="center"/>
    </xf>
    <xf numFmtId="9" fontId="0" fillId="0" borderId="13" xfId="0" applyNumberFormat="1" applyBorder="1">
      <alignment vertical="center"/>
    </xf>
    <xf numFmtId="9" fontId="0" fillId="0" borderId="14" xfId="0" applyNumberFormat="1" applyBorder="1">
      <alignment vertical="center"/>
    </xf>
    <xf numFmtId="9" fontId="0" fillId="0" borderId="15" xfId="0" applyNumberFormat="1" applyBorder="1">
      <alignment vertical="center"/>
    </xf>
    <xf numFmtId="9" fontId="0" fillId="0" borderId="11" xfId="0" applyNumberFormat="1" applyBorder="1">
      <alignment vertical="center"/>
    </xf>
    <xf numFmtId="6" fontId="0" fillId="0" borderId="12" xfId="0" applyNumberFormat="1" applyBorder="1">
      <alignment vertical="center"/>
    </xf>
    <xf numFmtId="6" fontId="0" fillId="0" borderId="16" xfId="0" applyNumberFormat="1" applyBorder="1">
      <alignment vertical="center"/>
    </xf>
    <xf numFmtId="0" fontId="0" fillId="0" borderId="18" xfId="0" applyBorder="1">
      <alignment vertical="center"/>
    </xf>
    <xf numFmtId="0" fontId="0" fillId="0" borderId="19" xfId="0" applyBorder="1">
      <alignment vertical="center"/>
    </xf>
    <xf numFmtId="6" fontId="0" fillId="0" borderId="19" xfId="0" applyNumberFormat="1" applyBorder="1">
      <alignment vertical="center"/>
    </xf>
    <xf numFmtId="6" fontId="0" fillId="0" borderId="20" xfId="0" applyNumberFormat="1" applyBorder="1">
      <alignment vertical="center"/>
    </xf>
    <xf numFmtId="0" fontId="0" fillId="2" borderId="6" xfId="0" applyFill="1" applyBorder="1">
      <alignment vertical="center"/>
    </xf>
    <xf numFmtId="0" fontId="0" fillId="2" borderId="7" xfId="0" applyFill="1" applyBorder="1">
      <alignment vertical="center"/>
    </xf>
    <xf numFmtId="0" fontId="0" fillId="2" borderId="0" xfId="0" applyFill="1" applyBorder="1">
      <alignment vertical="center"/>
    </xf>
    <xf numFmtId="0" fontId="0" fillId="2" borderId="9" xfId="0" applyFill="1" applyBorder="1">
      <alignment vertical="center"/>
    </xf>
    <xf numFmtId="0" fontId="0" fillId="2" borderId="5" xfId="0" applyFill="1" applyBorder="1">
      <alignment vertical="center"/>
    </xf>
    <xf numFmtId="0" fontId="0" fillId="2" borderId="21" xfId="0" applyFill="1" applyBorder="1">
      <alignment vertical="center"/>
    </xf>
    <xf numFmtId="0" fontId="0" fillId="0" borderId="0" xfId="0" applyFill="1" applyBorder="1">
      <alignment vertical="center"/>
    </xf>
    <xf numFmtId="0" fontId="0" fillId="0" borderId="0" xfId="0" applyFill="1" applyBorder="1" applyAlignment="1">
      <alignment horizontal="left" vertical="center" indent="1"/>
    </xf>
    <xf numFmtId="0" fontId="0" fillId="0" borderId="12" xfId="0" applyBorder="1">
      <alignment vertical="center"/>
    </xf>
    <xf numFmtId="9" fontId="0" fillId="0" borderId="8" xfId="0" applyNumberFormat="1" applyBorder="1">
      <alignment vertical="center"/>
    </xf>
    <xf numFmtId="9" fontId="0" fillId="0" borderId="12" xfId="0" applyNumberFormat="1" applyBorder="1">
      <alignment vertical="center"/>
    </xf>
    <xf numFmtId="0" fontId="3" fillId="0" borderId="0" xfId="0" applyFont="1">
      <alignment vertical="center"/>
    </xf>
    <xf numFmtId="0" fontId="0" fillId="0" borderId="2" xfId="0" applyBorder="1" applyAlignment="1">
      <alignment horizontal="center" vertical="center"/>
    </xf>
    <xf numFmtId="0" fontId="0" fillId="0" borderId="19" xfId="0" applyFill="1" applyBorder="1">
      <alignment vertical="center"/>
    </xf>
    <xf numFmtId="0" fontId="0" fillId="0" borderId="8" xfId="0" applyBorder="1" applyAlignment="1">
      <alignment horizontal="center" vertical="center"/>
    </xf>
    <xf numFmtId="0" fontId="0" fillId="0" borderId="15" xfId="0" applyBorder="1" applyAlignment="1">
      <alignment horizontal="center" vertical="center"/>
    </xf>
    <xf numFmtId="0" fontId="0" fillId="0" borderId="0" xfId="0" applyFill="1" applyBorder="1" applyAlignment="1">
      <alignment horizontal="left" vertical="center" wrapText="1" indent="1"/>
    </xf>
    <xf numFmtId="0" fontId="0" fillId="0" borderId="12" xfId="0" applyBorder="1" applyAlignment="1">
      <alignment horizontal="center" vertical="center"/>
    </xf>
    <xf numFmtId="0" fontId="4" fillId="0" borderId="0" xfId="0" applyFont="1" applyAlignment="1">
      <alignment horizontal="center" vertical="center"/>
    </xf>
    <xf numFmtId="6" fontId="0" fillId="0" borderId="13" xfId="1" applyFont="1" applyBorder="1">
      <alignment vertical="center"/>
    </xf>
    <xf numFmtId="6" fontId="0" fillId="0" borderId="14" xfId="1" applyFont="1" applyBorder="1">
      <alignment vertical="center"/>
    </xf>
    <xf numFmtId="6" fontId="0" fillId="0" borderId="15" xfId="1" applyFont="1" applyBorder="1">
      <alignment vertical="center"/>
    </xf>
    <xf numFmtId="6" fontId="0" fillId="0" borderId="8" xfId="0" applyNumberFormat="1" applyBorder="1" applyAlignment="1">
      <alignment horizontal="right" vertical="center"/>
    </xf>
    <xf numFmtId="6" fontId="0" fillId="0" borderId="12" xfId="0" applyNumberFormat="1" applyBorder="1" applyAlignment="1">
      <alignment horizontal="right" vertical="center"/>
    </xf>
    <xf numFmtId="9" fontId="0" fillId="0" borderId="13" xfId="2" applyFont="1" applyBorder="1">
      <alignment vertical="center"/>
    </xf>
    <xf numFmtId="9" fontId="0" fillId="0" borderId="15" xfId="2" applyFont="1" applyBorder="1">
      <alignment vertical="center"/>
    </xf>
    <xf numFmtId="0" fontId="0" fillId="0" borderId="23" xfId="0" applyBorder="1" applyAlignment="1">
      <alignment horizontal="center" vertical="center"/>
    </xf>
    <xf numFmtId="6" fontId="0" fillId="0" borderId="23" xfId="0" applyNumberFormat="1" applyBorder="1">
      <alignment vertical="center"/>
    </xf>
    <xf numFmtId="6" fontId="0" fillId="0" borderId="23" xfId="0" applyNumberFormat="1" applyBorder="1" applyAlignment="1">
      <alignment horizontal="right" vertical="center"/>
    </xf>
    <xf numFmtId="9" fontId="0" fillId="0" borderId="23" xfId="0" applyNumberFormat="1" applyBorder="1">
      <alignment vertical="center"/>
    </xf>
    <xf numFmtId="0" fontId="0" fillId="0" borderId="0" xfId="0" applyFill="1" applyBorder="1" applyAlignment="1">
      <alignment horizontal="left" vertical="center" indent="2"/>
    </xf>
    <xf numFmtId="0" fontId="0" fillId="0" borderId="0" xfId="0" applyFill="1" applyBorder="1" applyAlignment="1">
      <alignment horizontal="left" vertical="center" wrapText="1" indent="2"/>
    </xf>
    <xf numFmtId="0" fontId="0" fillId="0" borderId="1" xfId="0" applyBorder="1" applyAlignment="1">
      <alignment horizontal="center" vertical="center"/>
    </xf>
    <xf numFmtId="6" fontId="0" fillId="0" borderId="2" xfId="0" applyNumberFormat="1" applyBorder="1">
      <alignment vertical="center"/>
    </xf>
    <xf numFmtId="6" fontId="0" fillId="0" borderId="2" xfId="0" applyNumberFormat="1" applyBorder="1" applyAlignment="1">
      <alignment horizontal="right" vertical="center"/>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2" borderId="11" xfId="0" applyFill="1" applyBorder="1">
      <alignment vertical="center"/>
    </xf>
    <xf numFmtId="0" fontId="0" fillId="2" borderId="10" xfId="0" applyFill="1" applyBorder="1">
      <alignment vertical="center"/>
    </xf>
    <xf numFmtId="0" fontId="0" fillId="2" borderId="1"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0" borderId="15" xfId="0" applyBorder="1" applyAlignment="1">
      <alignment horizontal="center" vertical="center" wrapText="1"/>
    </xf>
    <xf numFmtId="0" fontId="0" fillId="0" borderId="13" xfId="0" applyBorder="1">
      <alignment vertical="center"/>
    </xf>
    <xf numFmtId="0" fontId="0" fillId="0" borderId="14" xfId="0" applyBorder="1">
      <alignment vertical="center"/>
    </xf>
    <xf numFmtId="0" fontId="0" fillId="0" borderId="15" xfId="0" applyBorder="1">
      <alignment vertical="center"/>
    </xf>
    <xf numFmtId="56" fontId="0" fillId="0" borderId="8" xfId="0" applyNumberFormat="1" applyFill="1" applyBorder="1" applyAlignment="1">
      <alignment horizontal="center" vertical="center"/>
    </xf>
    <xf numFmtId="56" fontId="0" fillId="0" borderId="2" xfId="0" applyNumberFormat="1" applyFill="1" applyBorder="1" applyAlignment="1">
      <alignment horizontal="center" vertical="center"/>
    </xf>
    <xf numFmtId="56" fontId="0" fillId="0" borderId="12" xfId="0" applyNumberFormat="1" applyFill="1" applyBorder="1" applyAlignment="1">
      <alignment horizontal="center" vertical="center"/>
    </xf>
    <xf numFmtId="0" fontId="0" fillId="0" borderId="19" xfId="0" quotePrefix="1" applyBorder="1">
      <alignment vertical="center"/>
    </xf>
    <xf numFmtId="6" fontId="0" fillId="2" borderId="6" xfId="1" applyFont="1" applyFill="1" applyBorder="1">
      <alignment vertical="center"/>
    </xf>
    <xf numFmtId="6" fontId="0" fillId="2" borderId="6" xfId="0" applyNumberFormat="1" applyFill="1" applyBorder="1">
      <alignment vertical="center"/>
    </xf>
    <xf numFmtId="0" fontId="0" fillId="2" borderId="0" xfId="0" applyFill="1">
      <alignment vertical="center"/>
    </xf>
    <xf numFmtId="6" fontId="0" fillId="2" borderId="0" xfId="1" applyFont="1" applyFill="1" applyBorder="1">
      <alignment vertical="center"/>
    </xf>
    <xf numFmtId="6" fontId="0" fillId="2" borderId="0" xfId="0" applyNumberFormat="1" applyFill="1">
      <alignment vertical="center"/>
    </xf>
    <xf numFmtId="0" fontId="0" fillId="3" borderId="0" xfId="0" applyFill="1">
      <alignment vertical="center"/>
    </xf>
    <xf numFmtId="0" fontId="0" fillId="0" borderId="0" xfId="0" applyAlignment="1">
      <alignment horizontal="left" vertical="center" indent="1"/>
    </xf>
    <xf numFmtId="0" fontId="0" fillId="3" borderId="0" xfId="0" applyFill="1" applyAlignment="1">
      <alignment horizontal="left" vertical="center"/>
    </xf>
    <xf numFmtId="0" fontId="0" fillId="0" borderId="0" xfId="0" applyAlignment="1">
      <alignment horizontal="left" vertical="center" wrapText="1" indent="1"/>
    </xf>
    <xf numFmtId="0" fontId="0" fillId="2" borderId="8" xfId="0" applyFill="1"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3" borderId="0" xfId="0" applyFill="1" applyAlignment="1">
      <alignment horizontal="left" vertical="center" indent="1"/>
    </xf>
    <xf numFmtId="0" fontId="0" fillId="0" borderId="0" xfId="0" applyAlignment="1">
      <alignment horizontal="left" vertical="center" indent="2"/>
    </xf>
    <xf numFmtId="9" fontId="0" fillId="0" borderId="22" xfId="0" applyNumberFormat="1" applyBorder="1">
      <alignment vertical="center"/>
    </xf>
    <xf numFmtId="9" fontId="0" fillId="0" borderId="27" xfId="0" applyNumberFormat="1" applyBorder="1">
      <alignment vertical="center"/>
    </xf>
    <xf numFmtId="9" fontId="0" fillId="0" borderId="16" xfId="0" applyNumberFormat="1" applyBorder="1">
      <alignment vertical="center"/>
    </xf>
    <xf numFmtId="9" fontId="0" fillId="0" borderId="27" xfId="0" applyNumberFormat="1" applyBorder="1" applyAlignment="1">
      <alignment horizontal="right" vertical="center"/>
    </xf>
    <xf numFmtId="9" fontId="0" fillId="0" borderId="16" xfId="0" applyNumberFormat="1" applyBorder="1" applyAlignment="1">
      <alignment horizontal="right" vertical="center"/>
    </xf>
    <xf numFmtId="0" fontId="0" fillId="2" borderId="22" xfId="0" applyFill="1" applyBorder="1" applyAlignment="1">
      <alignment horizontal="center" vertical="center"/>
    </xf>
    <xf numFmtId="0" fontId="0" fillId="2" borderId="27" xfId="0" applyFill="1" applyBorder="1" applyAlignment="1">
      <alignment horizontal="center" vertical="center"/>
    </xf>
    <xf numFmtId="0" fontId="0" fillId="0" borderId="0" xfId="0" applyAlignment="1">
      <alignment horizontal="left" vertical="center"/>
    </xf>
    <xf numFmtId="0" fontId="0" fillId="2" borderId="2" xfId="0" applyFill="1" applyBorder="1">
      <alignment vertical="center"/>
    </xf>
    <xf numFmtId="9" fontId="0" fillId="0" borderId="8" xfId="2" applyFont="1" applyBorder="1">
      <alignment vertical="center"/>
    </xf>
    <xf numFmtId="9" fontId="0" fillId="0" borderId="2" xfId="2" applyFont="1" applyBorder="1">
      <alignment vertical="center"/>
    </xf>
    <xf numFmtId="0" fontId="0" fillId="0" borderId="11" xfId="0" applyBorder="1" applyAlignment="1">
      <alignment horizontal="center" vertical="center"/>
    </xf>
    <xf numFmtId="0" fontId="0" fillId="0" borderId="27" xfId="0" applyBorder="1" applyAlignment="1">
      <alignment horizontal="center" vertical="center"/>
    </xf>
    <xf numFmtId="0" fontId="0" fillId="0" borderId="16" xfId="0" applyBorder="1" applyAlignment="1">
      <alignment horizontal="center" vertical="center"/>
    </xf>
    <xf numFmtId="0" fontId="0" fillId="2" borderId="8" xfId="0" applyFill="1" applyBorder="1">
      <alignment vertical="center"/>
    </xf>
    <xf numFmtId="0" fontId="0" fillId="3" borderId="0" xfId="0" applyFill="1" applyBorder="1" applyAlignment="1">
      <alignment horizontal="left" vertical="center"/>
    </xf>
    <xf numFmtId="0" fontId="0" fillId="3" borderId="0" xfId="0" applyFill="1" applyBorder="1" applyAlignment="1">
      <alignment horizontal="left" vertical="center" indent="1"/>
    </xf>
    <xf numFmtId="0" fontId="0" fillId="3" borderId="0" xfId="0" applyFill="1" applyBorder="1">
      <alignment vertical="center"/>
    </xf>
    <xf numFmtId="0" fontId="0" fillId="2" borderId="30" xfId="0" applyFill="1" applyBorder="1" applyAlignment="1">
      <alignment horizontal="center" vertical="center"/>
    </xf>
    <xf numFmtId="0" fontId="0" fillId="0" borderId="4" xfId="0" applyBorder="1" applyAlignment="1">
      <alignment horizontal="center" vertical="center"/>
    </xf>
    <xf numFmtId="9" fontId="0" fillId="0" borderId="4" xfId="0" applyNumberFormat="1" applyBorder="1">
      <alignment vertical="center"/>
    </xf>
    <xf numFmtId="0" fontId="0" fillId="2" borderId="4" xfId="0" applyFill="1" applyBorder="1">
      <alignment vertical="center"/>
    </xf>
    <xf numFmtId="0" fontId="0" fillId="2" borderId="32" xfId="0" applyFill="1" applyBorder="1">
      <alignment vertical="center"/>
    </xf>
    <xf numFmtId="0" fontId="0" fillId="2" borderId="4" xfId="0" applyFill="1" applyBorder="1" applyAlignment="1">
      <alignment horizontal="center" vertical="center"/>
    </xf>
    <xf numFmtId="0" fontId="0" fillId="0" borderId="4" xfId="0" applyBorder="1" applyAlignment="1">
      <alignment horizontal="center" vertical="center" wrapText="1"/>
    </xf>
    <xf numFmtId="0" fontId="0" fillId="0" borderId="32" xfId="0" applyBorder="1" applyAlignment="1">
      <alignment horizontal="center" vertical="center" wrapText="1"/>
    </xf>
    <xf numFmtId="0" fontId="0" fillId="2" borderId="15" xfId="0" applyFill="1" applyBorder="1">
      <alignment vertical="center"/>
    </xf>
    <xf numFmtId="0" fontId="7" fillId="0" borderId="0" xfId="0" applyFont="1">
      <alignment vertical="center"/>
    </xf>
    <xf numFmtId="0" fontId="7" fillId="0" borderId="0" xfId="0" applyFont="1" applyBorder="1">
      <alignment vertical="center"/>
    </xf>
    <xf numFmtId="0" fontId="7" fillId="0" borderId="18" xfId="0" applyFont="1" applyBorder="1">
      <alignment vertical="center"/>
    </xf>
    <xf numFmtId="0" fontId="7" fillId="2" borderId="6" xfId="0" applyFont="1" applyFill="1" applyBorder="1">
      <alignment vertical="center"/>
    </xf>
    <xf numFmtId="0" fontId="7" fillId="2" borderId="7" xfId="0" applyFont="1" applyFill="1" applyBorder="1">
      <alignment vertical="center"/>
    </xf>
    <xf numFmtId="0" fontId="7" fillId="0" borderId="19" xfId="0" applyFont="1" applyBorder="1">
      <alignment vertical="center"/>
    </xf>
    <xf numFmtId="0" fontId="7" fillId="2" borderId="0" xfId="0" applyFont="1" applyFill="1" applyBorder="1">
      <alignment vertical="center"/>
    </xf>
    <xf numFmtId="0" fontId="7" fillId="2" borderId="9" xfId="0" applyFont="1" applyFill="1" applyBorder="1">
      <alignment vertical="center"/>
    </xf>
    <xf numFmtId="0" fontId="7" fillId="0" borderId="0" xfId="0" applyFont="1" applyFill="1" applyBorder="1">
      <alignment vertical="center"/>
    </xf>
    <xf numFmtId="0" fontId="7" fillId="0" borderId="19" xfId="0" applyFont="1" applyFill="1" applyBorder="1">
      <alignment vertical="center"/>
    </xf>
    <xf numFmtId="0" fontId="7" fillId="3" borderId="0" xfId="0" applyFont="1" applyFill="1" applyBorder="1" applyAlignment="1">
      <alignment horizontal="center" vertical="center"/>
    </xf>
    <xf numFmtId="0" fontId="7" fillId="3" borderId="0" xfId="0" applyFont="1" applyFill="1" applyBorder="1">
      <alignment vertical="center"/>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indent="1"/>
    </xf>
    <xf numFmtId="6" fontId="7" fillId="0" borderId="19" xfId="0" applyNumberFormat="1" applyFont="1" applyBorder="1">
      <alignment vertical="center"/>
    </xf>
    <xf numFmtId="0" fontId="7" fillId="3" borderId="0" xfId="0" applyFont="1" applyFill="1" applyBorder="1" applyAlignment="1">
      <alignment horizontal="left" vertical="center"/>
    </xf>
    <xf numFmtId="0" fontId="7" fillId="0" borderId="0" xfId="0" applyFont="1" applyFill="1" applyBorder="1" applyAlignment="1">
      <alignment horizontal="left" vertical="center" wrapText="1" indent="1"/>
    </xf>
    <xf numFmtId="6" fontId="7" fillId="0" borderId="8" xfId="0" applyNumberFormat="1" applyFont="1" applyBorder="1">
      <alignment vertical="center"/>
    </xf>
    <xf numFmtId="6" fontId="7" fillId="0" borderId="2" xfId="0" applyNumberFormat="1" applyFont="1" applyBorder="1">
      <alignment vertical="center"/>
    </xf>
    <xf numFmtId="0" fontId="7" fillId="0" borderId="8" xfId="0" applyFont="1" applyBorder="1" applyAlignment="1">
      <alignment horizontal="center" vertical="center"/>
    </xf>
    <xf numFmtId="0" fontId="7" fillId="0" borderId="2" xfId="0" applyFont="1" applyBorder="1" applyAlignment="1">
      <alignment horizontal="center" vertical="center"/>
    </xf>
    <xf numFmtId="6" fontId="7" fillId="0" borderId="8" xfId="0" applyNumberFormat="1" applyFont="1" applyBorder="1" applyAlignment="1">
      <alignment horizontal="right" vertical="center"/>
    </xf>
    <xf numFmtId="6" fontId="7" fillId="0" borderId="2" xfId="0" applyNumberFormat="1" applyFont="1" applyBorder="1" applyAlignment="1">
      <alignment horizontal="right" vertical="center"/>
    </xf>
    <xf numFmtId="9" fontId="7" fillId="0" borderId="8" xfId="0" applyNumberFormat="1" applyFont="1" applyBorder="1">
      <alignment vertical="center"/>
    </xf>
    <xf numFmtId="9" fontId="7" fillId="0" borderId="2" xfId="0" applyNumberFormat="1" applyFont="1" applyBorder="1">
      <alignment vertical="center"/>
    </xf>
    <xf numFmtId="6" fontId="7" fillId="0" borderId="2" xfId="1" applyFont="1" applyBorder="1">
      <alignment vertical="center"/>
    </xf>
    <xf numFmtId="6" fontId="7" fillId="0" borderId="12" xfId="1" applyFont="1" applyBorder="1">
      <alignment vertical="center"/>
    </xf>
    <xf numFmtId="6" fontId="7" fillId="0" borderId="0" xfId="0" applyNumberFormat="1" applyFont="1">
      <alignment vertical="center"/>
    </xf>
    <xf numFmtId="0" fontId="7" fillId="0" borderId="12" xfId="0" applyFont="1" applyBorder="1" applyAlignment="1">
      <alignment horizontal="center" vertical="center"/>
    </xf>
    <xf numFmtId="0" fontId="7" fillId="3" borderId="0" xfId="0" applyFont="1" applyFill="1" applyBorder="1" applyAlignment="1">
      <alignment horizontal="left" vertical="center" indent="1"/>
    </xf>
    <xf numFmtId="0" fontId="7" fillId="0" borderId="0" xfId="0" applyFont="1" applyFill="1" applyBorder="1" applyAlignment="1">
      <alignment horizontal="left" vertical="center" indent="2"/>
    </xf>
    <xf numFmtId="0" fontId="7" fillId="0" borderId="8" xfId="0" applyFont="1" applyBorder="1" applyAlignment="1">
      <alignment horizontal="center" vertical="center" wrapText="1"/>
    </xf>
    <xf numFmtId="0" fontId="7" fillId="0" borderId="2"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9" xfId="0" applyFont="1" applyBorder="1" applyAlignment="1">
      <alignment horizontal="center" vertical="center" wrapText="1"/>
    </xf>
    <xf numFmtId="9" fontId="7" fillId="0" borderId="12" xfId="0" applyNumberFormat="1" applyFont="1" applyBorder="1">
      <alignment vertical="center"/>
    </xf>
    <xf numFmtId="9" fontId="7" fillId="0" borderId="9" xfId="0" applyNumberFormat="1" applyFont="1" applyBorder="1">
      <alignment vertical="center"/>
    </xf>
    <xf numFmtId="0" fontId="7" fillId="2" borderId="25" xfId="0" applyFont="1" applyFill="1" applyBorder="1">
      <alignment vertical="center"/>
    </xf>
    <xf numFmtId="0" fontId="7" fillId="0" borderId="0" xfId="0" applyFont="1" applyFill="1" applyBorder="1" applyAlignment="1">
      <alignment horizontal="left" vertical="center" wrapText="1" indent="2"/>
    </xf>
    <xf numFmtId="0" fontId="7" fillId="2" borderId="10" xfId="0" applyFont="1" applyFill="1" applyBorder="1">
      <alignment vertical="center"/>
    </xf>
    <xf numFmtId="0" fontId="7" fillId="2" borderId="1" xfId="0" applyFont="1" applyFill="1" applyBorder="1">
      <alignment vertical="center"/>
    </xf>
    <xf numFmtId="0" fontId="7" fillId="2" borderId="11" xfId="0" applyFont="1" applyFill="1" applyBorder="1">
      <alignment vertical="center"/>
    </xf>
    <xf numFmtId="6" fontId="7" fillId="0" borderId="9" xfId="0" applyNumberFormat="1" applyFont="1" applyBorder="1">
      <alignment vertical="center"/>
    </xf>
    <xf numFmtId="0" fontId="7" fillId="2" borderId="13"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7" xfId="0" applyFont="1" applyBorder="1" applyAlignment="1">
      <alignment horizontal="center" vertical="center" wrapText="1"/>
    </xf>
    <xf numFmtId="6" fontId="7" fillId="0" borderId="19" xfId="0" applyNumberFormat="1" applyFont="1" applyFill="1" applyBorder="1">
      <alignment vertical="center"/>
    </xf>
    <xf numFmtId="9" fontId="7" fillId="0" borderId="8" xfId="0" applyNumberFormat="1" applyFont="1" applyBorder="1" applyAlignment="1">
      <alignment horizontal="center" vertical="center"/>
    </xf>
    <xf numFmtId="0" fontId="7" fillId="2" borderId="8" xfId="0" applyFont="1" applyFill="1" applyBorder="1">
      <alignment vertical="center"/>
    </xf>
    <xf numFmtId="0" fontId="7" fillId="2" borderId="2" xfId="0" applyFont="1" applyFill="1" applyBorder="1">
      <alignment vertical="center"/>
    </xf>
    <xf numFmtId="0" fontId="7" fillId="2" borderId="12" xfId="0" applyFont="1" applyFill="1" applyBorder="1">
      <alignment vertical="center"/>
    </xf>
    <xf numFmtId="0" fontId="7" fillId="0" borderId="0" xfId="0" applyFont="1" applyAlignment="1">
      <alignment horizontal="center" vertical="center"/>
    </xf>
    <xf numFmtId="0" fontId="7" fillId="3" borderId="0" xfId="0" applyFont="1" applyFill="1" applyAlignment="1">
      <alignment horizontal="center" vertical="center"/>
    </xf>
    <xf numFmtId="6" fontId="7" fillId="2" borderId="9" xfId="1" applyFont="1" applyFill="1" applyBorder="1">
      <alignment vertical="center"/>
    </xf>
    <xf numFmtId="0" fontId="0" fillId="2" borderId="12" xfId="0" applyFill="1" applyBorder="1">
      <alignment vertical="center"/>
    </xf>
    <xf numFmtId="6" fontId="0" fillId="2" borderId="4" xfId="1" applyFont="1" applyFill="1" applyBorder="1">
      <alignment vertical="center"/>
    </xf>
    <xf numFmtId="6" fontId="0" fillId="2" borderId="12" xfId="1" applyFont="1" applyFill="1" applyBorder="1">
      <alignment vertical="center"/>
    </xf>
    <xf numFmtId="0" fontId="0" fillId="0" borderId="0" xfId="0" applyFill="1" applyBorder="1" applyAlignment="1">
      <alignment horizontal="left" vertical="center"/>
    </xf>
    <xf numFmtId="0" fontId="0" fillId="0" borderId="8" xfId="0" applyBorder="1" applyAlignment="1">
      <alignment horizontal="left" vertical="center"/>
    </xf>
    <xf numFmtId="0" fontId="7" fillId="0" borderId="8" xfId="0" applyFont="1" applyBorder="1" applyAlignment="1">
      <alignment horizontal="left" vertical="center"/>
    </xf>
    <xf numFmtId="0" fontId="7" fillId="0" borderId="0" xfId="0" applyFont="1" applyFill="1" applyBorder="1" applyAlignment="1">
      <alignment horizontal="left" vertical="center"/>
    </xf>
    <xf numFmtId="0" fontId="7" fillId="0" borderId="9" xfId="0" applyFont="1" applyFill="1" applyBorder="1" applyAlignment="1">
      <alignment horizontal="center" vertical="center"/>
    </xf>
    <xf numFmtId="0" fontId="0" fillId="0" borderId="8" xfId="0" quotePrefix="1" applyBorder="1" applyAlignment="1">
      <alignment horizontal="center" vertical="center"/>
    </xf>
    <xf numFmtId="0" fontId="0" fillId="0" borderId="2" xfId="0" quotePrefix="1" applyBorder="1" applyAlignment="1">
      <alignment horizontal="center" vertical="center"/>
    </xf>
    <xf numFmtId="0" fontId="0" fillId="0" borderId="12" xfId="0" quotePrefix="1" applyBorder="1" applyAlignment="1">
      <alignment horizontal="center" vertical="center"/>
    </xf>
    <xf numFmtId="0" fontId="0" fillId="2" borderId="10" xfId="0" applyFill="1" applyBorder="1" applyAlignment="1">
      <alignment horizontal="center" vertical="center"/>
    </xf>
    <xf numFmtId="6" fontId="0" fillId="0" borderId="13" xfId="0" applyNumberFormat="1" applyBorder="1">
      <alignment vertical="center"/>
    </xf>
    <xf numFmtId="6" fontId="0" fillId="0" borderId="15" xfId="0" applyNumberFormat="1" applyBorder="1">
      <alignment vertical="center"/>
    </xf>
    <xf numFmtId="6" fontId="0" fillId="0" borderId="24" xfId="0" applyNumberFormat="1" applyBorder="1">
      <alignment vertical="center"/>
    </xf>
    <xf numFmtId="0" fontId="0" fillId="2" borderId="27" xfId="0" applyFill="1" applyBorder="1">
      <alignment vertical="center"/>
    </xf>
    <xf numFmtId="6" fontId="0" fillId="0" borderId="22" xfId="0" applyNumberFormat="1" applyBorder="1">
      <alignment vertical="center"/>
    </xf>
    <xf numFmtId="6" fontId="0" fillId="0" borderId="27" xfId="1" applyFont="1" applyBorder="1">
      <alignment vertical="center"/>
    </xf>
    <xf numFmtId="6" fontId="0" fillId="0" borderId="16" xfId="1" applyFont="1" applyBorder="1">
      <alignment vertical="center"/>
    </xf>
    <xf numFmtId="6" fontId="0" fillId="0" borderId="30" xfId="0" applyNumberFormat="1" applyBorder="1">
      <alignment vertical="center"/>
    </xf>
    <xf numFmtId="0" fontId="7" fillId="3" borderId="10" xfId="0" applyFont="1" applyFill="1" applyBorder="1">
      <alignment vertical="center"/>
    </xf>
    <xf numFmtId="0" fontId="7" fillId="3" borderId="1" xfId="0" applyFont="1" applyFill="1" applyBorder="1">
      <alignment vertical="center"/>
    </xf>
    <xf numFmtId="0" fontId="7" fillId="3" borderId="11" xfId="0" applyFont="1" applyFill="1" applyBorder="1">
      <alignment vertical="center"/>
    </xf>
    <xf numFmtId="0" fontId="7" fillId="3" borderId="25" xfId="0" applyFont="1" applyFill="1" applyBorder="1">
      <alignment vertical="center"/>
    </xf>
    <xf numFmtId="0" fontId="7" fillId="0" borderId="22" xfId="0" applyFont="1" applyBorder="1">
      <alignment vertical="center"/>
    </xf>
    <xf numFmtId="0" fontId="7" fillId="0" borderId="27" xfId="0" applyFont="1" applyBorder="1">
      <alignment vertical="center"/>
    </xf>
    <xf numFmtId="0" fontId="7" fillId="0" borderId="16" xfId="0" applyFont="1" applyBorder="1">
      <alignment vertical="center"/>
    </xf>
    <xf numFmtId="0" fontId="7" fillId="2" borderId="21" xfId="0" applyFont="1" applyFill="1" applyBorder="1">
      <alignment vertical="center"/>
    </xf>
    <xf numFmtId="0" fontId="7" fillId="3" borderId="33" xfId="0" applyFont="1" applyFill="1" applyBorder="1">
      <alignment vertical="center"/>
    </xf>
    <xf numFmtId="0" fontId="7" fillId="3" borderId="34" xfId="0" applyFont="1" applyFill="1" applyBorder="1">
      <alignment vertical="center"/>
    </xf>
    <xf numFmtId="0" fontId="7" fillId="0" borderId="22" xfId="0" quotePrefix="1" applyFont="1" applyBorder="1" applyAlignment="1">
      <alignment horizontal="center" vertical="center"/>
    </xf>
    <xf numFmtId="0" fontId="7" fillId="0" borderId="27" xfId="0" quotePrefix="1" applyFont="1" applyBorder="1" applyAlignment="1">
      <alignment horizontal="center" vertical="center"/>
    </xf>
    <xf numFmtId="0" fontId="7" fillId="0" borderId="16" xfId="0" quotePrefix="1" applyFont="1" applyBorder="1" applyAlignment="1">
      <alignment horizontal="center" vertical="center"/>
    </xf>
    <xf numFmtId="0" fontId="7" fillId="0" borderId="21" xfId="0" quotePrefix="1" applyFont="1" applyBorder="1" applyAlignment="1">
      <alignment horizontal="center" vertical="center"/>
    </xf>
    <xf numFmtId="0" fontId="0" fillId="3" borderId="33" xfId="0" applyFill="1" applyBorder="1">
      <alignment vertical="center"/>
    </xf>
    <xf numFmtId="0" fontId="0" fillId="3" borderId="3" xfId="0" applyFill="1" applyBorder="1">
      <alignment vertical="center"/>
    </xf>
    <xf numFmtId="0" fontId="0" fillId="3" borderId="34" xfId="0" applyFill="1" applyBorder="1">
      <alignment vertical="center"/>
    </xf>
    <xf numFmtId="0" fontId="0" fillId="3" borderId="25" xfId="0" applyFill="1" applyBorder="1">
      <alignment vertical="center"/>
    </xf>
    <xf numFmtId="0" fontId="0" fillId="0" borderId="22" xfId="0" quotePrefix="1" applyBorder="1" applyAlignment="1">
      <alignment horizontal="center" vertical="center"/>
    </xf>
    <xf numFmtId="0" fontId="0" fillId="0" borderId="27" xfId="0" quotePrefix="1" applyBorder="1" applyAlignment="1">
      <alignment horizontal="center" vertical="center"/>
    </xf>
    <xf numFmtId="0" fontId="0" fillId="0" borderId="16" xfId="0" quotePrefix="1" applyBorder="1" applyAlignment="1">
      <alignment horizontal="center" vertical="center"/>
    </xf>
    <xf numFmtId="0" fontId="0" fillId="0" borderId="30" xfId="0" quotePrefix="1" applyBorder="1" applyAlignment="1">
      <alignment horizontal="center" vertical="center"/>
    </xf>
    <xf numFmtId="0" fontId="0" fillId="3" borderId="10" xfId="0" applyFill="1" applyBorder="1">
      <alignment vertical="center"/>
    </xf>
    <xf numFmtId="0" fontId="0" fillId="3" borderId="1" xfId="0" applyFill="1" applyBorder="1">
      <alignment vertical="center"/>
    </xf>
    <xf numFmtId="0" fontId="0" fillId="3" borderId="11" xfId="0" applyFill="1" applyBorder="1">
      <alignment vertical="center"/>
    </xf>
    <xf numFmtId="0" fontId="0" fillId="0" borderId="22" xfId="0" applyBorder="1">
      <alignment vertical="center"/>
    </xf>
    <xf numFmtId="0" fontId="0" fillId="0" borderId="27" xfId="0" applyBorder="1">
      <alignment vertical="center"/>
    </xf>
    <xf numFmtId="0" fontId="0" fillId="0" borderId="16" xfId="0" applyBorder="1">
      <alignment vertical="center"/>
    </xf>
    <xf numFmtId="0" fontId="0" fillId="0" borderId="30" xfId="0" applyBorder="1">
      <alignment vertical="center"/>
    </xf>
    <xf numFmtId="0" fontId="0" fillId="0" borderId="26" xfId="0" applyBorder="1" applyAlignment="1">
      <alignment horizontal="center" vertical="center"/>
    </xf>
    <xf numFmtId="6" fontId="0" fillId="0" borderId="31" xfId="0" applyNumberFormat="1" applyBorder="1" applyAlignment="1">
      <alignment horizontal="center" vertical="center"/>
    </xf>
    <xf numFmtId="6" fontId="0" fillId="0" borderId="29" xfId="0" applyNumberFormat="1" applyBorder="1" applyAlignment="1">
      <alignment horizontal="center" vertical="center"/>
    </xf>
    <xf numFmtId="0" fontId="0" fillId="2" borderId="3" xfId="0" applyFill="1" applyBorder="1">
      <alignment vertical="center"/>
    </xf>
    <xf numFmtId="56" fontId="0" fillId="0" borderId="2" xfId="0" applyNumberFormat="1" applyBorder="1" applyAlignment="1">
      <alignment horizontal="center" vertical="center"/>
    </xf>
    <xf numFmtId="56" fontId="0" fillId="0" borderId="12" xfId="0" applyNumberFormat="1" applyBorder="1" applyAlignment="1">
      <alignment horizontal="center" vertical="center"/>
    </xf>
    <xf numFmtId="0" fontId="0" fillId="2" borderId="1"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0" borderId="14" xfId="0" applyBorder="1" applyAlignment="1">
      <alignment horizontal="center" vertical="center"/>
    </xf>
    <xf numFmtId="0" fontId="0" fillId="0" borderId="0" xfId="0" applyAlignment="1">
      <alignment horizontal="center" vertical="center"/>
    </xf>
    <xf numFmtId="0" fontId="0" fillId="3" borderId="0" xfId="0" applyFill="1" applyAlignment="1">
      <alignment horizontal="center" vertical="center"/>
    </xf>
    <xf numFmtId="0" fontId="4" fillId="0" borderId="0" xfId="0" applyFont="1" applyAlignment="1">
      <alignment horizontal="left" vertical="center"/>
    </xf>
    <xf numFmtId="0" fontId="4" fillId="0" borderId="0" xfId="0" applyFont="1">
      <alignment vertical="center"/>
    </xf>
    <xf numFmtId="0" fontId="0" fillId="0" borderId="19" xfId="0" applyBorder="1" applyAlignment="1">
      <alignment horizontal="center" vertical="center"/>
    </xf>
    <xf numFmtId="0" fontId="0" fillId="0" borderId="19" xfId="0" applyFill="1" applyBorder="1" applyAlignment="1">
      <alignment horizontal="center" vertical="center"/>
    </xf>
    <xf numFmtId="0" fontId="7" fillId="0" borderId="18" xfId="3" applyFont="1" applyBorder="1" applyAlignment="1">
      <alignment horizontal="center" vertical="center"/>
    </xf>
    <xf numFmtId="0" fontId="7" fillId="0" borderId="6" xfId="3" applyFont="1" applyBorder="1" applyAlignment="1">
      <alignment vertical="center"/>
    </xf>
    <xf numFmtId="0" fontId="11" fillId="0" borderId="6" xfId="3" applyFont="1" applyBorder="1" applyAlignment="1">
      <alignment vertical="center"/>
    </xf>
    <xf numFmtId="0" fontId="7" fillId="0" borderId="6" xfId="3" applyFont="1" applyBorder="1" applyAlignment="1">
      <alignment horizontal="right" vertical="center"/>
    </xf>
    <xf numFmtId="0" fontId="7" fillId="0" borderId="7" xfId="3" applyFont="1" applyBorder="1" applyAlignment="1">
      <alignment vertical="center"/>
    </xf>
    <xf numFmtId="0" fontId="7" fillId="0" borderId="0" xfId="3" applyFont="1" applyAlignment="1">
      <alignment vertical="center"/>
    </xf>
    <xf numFmtId="0" fontId="7" fillId="0" borderId="35" xfId="3" applyFont="1" applyBorder="1" applyAlignment="1">
      <alignment horizontal="center" vertical="center"/>
    </xf>
    <xf numFmtId="0" fontId="7" fillId="0" borderId="0" xfId="3" applyFont="1" applyAlignment="1">
      <alignment horizontal="center" vertical="center"/>
    </xf>
    <xf numFmtId="0" fontId="7" fillId="0" borderId="19" xfId="3" applyFont="1" applyBorder="1" applyAlignment="1">
      <alignment horizontal="center" vertical="center"/>
    </xf>
    <xf numFmtId="0" fontId="7" fillId="0" borderId="0" xfId="3" applyFont="1" applyAlignment="1">
      <alignment horizontal="right" vertical="center"/>
    </xf>
    <xf numFmtId="31" fontId="7" fillId="0" borderId="0" xfId="3" applyNumberFormat="1" applyFont="1" applyAlignment="1">
      <alignment vertical="center"/>
    </xf>
    <xf numFmtId="31" fontId="7" fillId="0" borderId="9" xfId="3" applyNumberFormat="1" applyFont="1" applyBorder="1" applyAlignment="1">
      <alignment vertical="center"/>
    </xf>
    <xf numFmtId="0" fontId="7" fillId="0" borderId="36" xfId="3" applyFont="1" applyBorder="1" applyAlignment="1">
      <alignment horizontal="center" vertical="center"/>
    </xf>
    <xf numFmtId="0" fontId="7" fillId="0" borderId="37" xfId="3" applyFont="1" applyBorder="1" applyAlignment="1">
      <alignment horizontal="center" vertical="center"/>
    </xf>
    <xf numFmtId="0" fontId="7" fillId="0" borderId="37" xfId="3" applyFont="1" applyBorder="1" applyAlignment="1">
      <alignment vertical="center"/>
    </xf>
    <xf numFmtId="0" fontId="7" fillId="0" borderId="38" xfId="3" applyFont="1" applyBorder="1" applyAlignment="1">
      <alignment vertical="center"/>
    </xf>
    <xf numFmtId="0" fontId="7" fillId="0" borderId="3" xfId="3" applyFont="1" applyBorder="1" applyAlignment="1">
      <alignment vertical="center"/>
    </xf>
    <xf numFmtId="0" fontId="7" fillId="0" borderId="1" xfId="3" applyFont="1" applyBorder="1" applyAlignment="1">
      <alignment vertical="center"/>
    </xf>
    <xf numFmtId="0" fontId="7" fillId="0" borderId="9" xfId="3" applyFont="1" applyBorder="1" applyAlignment="1">
      <alignment vertical="center"/>
    </xf>
    <xf numFmtId="0" fontId="7" fillId="0" borderId="39" xfId="3" applyFont="1" applyBorder="1" applyAlignment="1">
      <alignment horizontal="center" vertical="center"/>
    </xf>
    <xf numFmtId="0" fontId="7" fillId="0" borderId="40" xfId="3" applyFont="1" applyBorder="1" applyAlignment="1">
      <alignment horizontal="center" vertical="center"/>
    </xf>
    <xf numFmtId="0" fontId="7" fillId="0" borderId="40" xfId="3" applyFont="1" applyBorder="1" applyAlignment="1">
      <alignment vertical="center"/>
    </xf>
    <xf numFmtId="31" fontId="7" fillId="0" borderId="2" xfId="3" applyNumberFormat="1" applyFont="1" applyBorder="1" applyAlignment="1">
      <alignment vertical="center"/>
    </xf>
    <xf numFmtId="0" fontId="7" fillId="0" borderId="0" xfId="3" applyFont="1" applyAlignment="1">
      <alignment horizontal="left" vertical="center"/>
    </xf>
    <xf numFmtId="0" fontId="7" fillId="0" borderId="41" xfId="3" applyFont="1" applyBorder="1" applyAlignment="1">
      <alignment horizontal="center" vertical="center"/>
    </xf>
    <xf numFmtId="0" fontId="7" fillId="0" borderId="42" xfId="3" applyFont="1" applyBorder="1" applyAlignment="1">
      <alignment horizontal="center" vertical="center"/>
    </xf>
    <xf numFmtId="0" fontId="7" fillId="0" borderId="42" xfId="3" applyFont="1" applyBorder="1" applyAlignment="1">
      <alignment vertical="center"/>
    </xf>
    <xf numFmtId="0" fontId="7" fillId="0" borderId="35" xfId="3" applyFont="1" applyBorder="1" applyAlignment="1">
      <alignment vertical="center"/>
    </xf>
    <xf numFmtId="31" fontId="7" fillId="0" borderId="43" xfId="3" applyNumberFormat="1" applyFont="1" applyBorder="1" applyAlignment="1">
      <alignment vertical="center"/>
    </xf>
    <xf numFmtId="0" fontId="7" fillId="0" borderId="9" xfId="3" applyFont="1" applyBorder="1" applyAlignment="1">
      <alignment horizontal="right" vertical="center"/>
    </xf>
    <xf numFmtId="0" fontId="7" fillId="3" borderId="39" xfId="3" applyFont="1" applyFill="1" applyBorder="1" applyAlignment="1">
      <alignment horizontal="center" vertical="center"/>
    </xf>
    <xf numFmtId="0" fontId="7" fillId="3" borderId="40" xfId="3" quotePrefix="1" applyFont="1" applyFill="1" applyBorder="1" applyAlignment="1">
      <alignment horizontal="center" vertical="center"/>
    </xf>
    <xf numFmtId="0" fontId="7" fillId="3" borderId="40" xfId="3" applyFont="1" applyFill="1" applyBorder="1" applyAlignment="1">
      <alignment vertical="center"/>
    </xf>
    <xf numFmtId="0" fontId="7" fillId="3" borderId="0" xfId="3" applyFont="1" applyFill="1" applyAlignment="1">
      <alignment vertical="center"/>
    </xf>
    <xf numFmtId="0" fontId="7" fillId="3" borderId="2" xfId="3" applyFont="1" applyFill="1" applyBorder="1" applyAlignment="1">
      <alignment vertical="center"/>
    </xf>
    <xf numFmtId="0" fontId="7" fillId="0" borderId="44" xfId="3" applyFont="1" applyBorder="1" applyAlignment="1">
      <alignment vertical="center"/>
    </xf>
    <xf numFmtId="0" fontId="7" fillId="0" borderId="2" xfId="3" applyFont="1" applyBorder="1" applyAlignment="1">
      <alignment horizontal="left" vertical="center"/>
    </xf>
    <xf numFmtId="0" fontId="7" fillId="0" borderId="45" xfId="3" applyFont="1" applyBorder="1" applyAlignment="1">
      <alignment horizontal="center" vertical="center" wrapText="1"/>
    </xf>
    <xf numFmtId="0" fontId="7" fillId="0" borderId="46" xfId="3" applyFont="1" applyBorder="1" applyAlignment="1">
      <alignment horizontal="center" vertical="center"/>
    </xf>
    <xf numFmtId="0" fontId="7" fillId="0" borderId="47" xfId="3" applyFont="1" applyBorder="1" applyAlignment="1">
      <alignment horizontal="center" vertical="center"/>
    </xf>
    <xf numFmtId="0" fontId="7" fillId="0" borderId="48" xfId="3" applyFont="1" applyBorder="1" applyAlignment="1">
      <alignment horizontal="center" vertical="center"/>
    </xf>
    <xf numFmtId="0" fontId="7" fillId="0" borderId="9" xfId="3" applyFont="1" applyBorder="1" applyAlignment="1">
      <alignment horizontal="center" vertical="center"/>
    </xf>
    <xf numFmtId="0" fontId="7" fillId="0" borderId="43" xfId="3" applyFont="1" applyBorder="1" applyAlignment="1">
      <alignment vertical="center"/>
    </xf>
    <xf numFmtId="38" fontId="7" fillId="0" borderId="49" xfId="3" applyNumberFormat="1" applyFont="1" applyBorder="1" applyAlignment="1">
      <alignment horizontal="center" vertical="center"/>
    </xf>
    <xf numFmtId="56" fontId="7" fillId="0" borderId="38" xfId="3" applyNumberFormat="1" applyFont="1" applyBorder="1" applyAlignment="1">
      <alignment horizontal="center" vertical="center"/>
    </xf>
    <xf numFmtId="6" fontId="7" fillId="0" borderId="0" xfId="3" applyNumberFormat="1" applyFont="1" applyAlignment="1">
      <alignment vertical="center"/>
    </xf>
    <xf numFmtId="6" fontId="7" fillId="0" borderId="50" xfId="3" applyNumberFormat="1" applyFont="1" applyBorder="1" applyAlignment="1">
      <alignment vertical="center"/>
    </xf>
    <xf numFmtId="6" fontId="7" fillId="0" borderId="9" xfId="3" applyNumberFormat="1" applyFont="1" applyBorder="1" applyAlignment="1">
      <alignment vertical="center"/>
    </xf>
    <xf numFmtId="0" fontId="7" fillId="3" borderId="40" xfId="3" applyFont="1" applyFill="1" applyBorder="1" applyAlignment="1">
      <alignment horizontal="center" vertical="center"/>
    </xf>
    <xf numFmtId="0" fontId="7" fillId="0" borderId="51" xfId="3" applyFont="1" applyBorder="1" applyAlignment="1">
      <alignment horizontal="center" vertical="center"/>
    </xf>
    <xf numFmtId="56" fontId="7" fillId="0" borderId="52" xfId="3" applyNumberFormat="1" applyFont="1" applyBorder="1" applyAlignment="1">
      <alignment horizontal="center" vertical="center"/>
    </xf>
    <xf numFmtId="6" fontId="7" fillId="0" borderId="52" xfId="3" applyNumberFormat="1" applyFont="1" applyBorder="1" applyAlignment="1">
      <alignment vertical="center"/>
    </xf>
    <xf numFmtId="0" fontId="7" fillId="0" borderId="52" xfId="3" applyFont="1" applyBorder="1" applyAlignment="1">
      <alignment horizontal="center" vertical="center"/>
    </xf>
    <xf numFmtId="6" fontId="7" fillId="0" borderId="53" xfId="3" applyNumberFormat="1" applyFont="1" applyBorder="1" applyAlignment="1">
      <alignment vertical="center"/>
    </xf>
    <xf numFmtId="0" fontId="7" fillId="0" borderId="54" xfId="3" applyFont="1" applyBorder="1" applyAlignment="1">
      <alignment horizontal="center" vertical="center"/>
    </xf>
    <xf numFmtId="0" fontId="7" fillId="0" borderId="55" xfId="3" applyFont="1" applyBorder="1" applyAlignment="1">
      <alignment horizontal="center" vertical="center"/>
    </xf>
    <xf numFmtId="0" fontId="7" fillId="0" borderId="55" xfId="3" applyFont="1" applyBorder="1" applyAlignment="1">
      <alignment vertical="center"/>
    </xf>
    <xf numFmtId="0" fontId="7" fillId="0" borderId="5" xfId="3" applyFont="1" applyBorder="1" applyAlignment="1">
      <alignment vertical="center"/>
    </xf>
    <xf numFmtId="0" fontId="7" fillId="0" borderId="27" xfId="3" applyFont="1" applyBorder="1" applyAlignment="1">
      <alignment vertical="center"/>
    </xf>
    <xf numFmtId="0" fontId="7" fillId="0" borderId="49" xfId="3" applyFont="1" applyBorder="1" applyAlignment="1">
      <alignment vertical="center"/>
    </xf>
    <xf numFmtId="6" fontId="7" fillId="4" borderId="50" xfId="4" applyFont="1" applyFill="1" applyBorder="1" applyAlignment="1">
      <alignment vertical="center"/>
    </xf>
    <xf numFmtId="176" fontId="7" fillId="3" borderId="2" xfId="3" applyNumberFormat="1" applyFont="1" applyFill="1" applyBorder="1" applyAlignment="1">
      <alignment vertical="center"/>
    </xf>
    <xf numFmtId="0" fontId="7" fillId="0" borderId="56" xfId="3" applyFont="1" applyBorder="1" applyAlignment="1">
      <alignment vertical="center"/>
    </xf>
    <xf numFmtId="0" fontId="7" fillId="0" borderId="35" xfId="3" applyFont="1" applyBorder="1" applyAlignment="1">
      <alignment horizontal="right" vertical="center"/>
    </xf>
    <xf numFmtId="6" fontId="7" fillId="4" borderId="35" xfId="4" applyFont="1" applyFill="1" applyBorder="1" applyAlignment="1">
      <alignment vertical="center"/>
    </xf>
    <xf numFmtId="0" fontId="7" fillId="0" borderId="2" xfId="3" applyFont="1" applyBorder="1" applyAlignment="1">
      <alignment vertical="center"/>
    </xf>
    <xf numFmtId="0" fontId="7" fillId="0" borderId="57" xfId="3" applyFont="1" applyBorder="1" applyAlignment="1">
      <alignment vertical="center"/>
    </xf>
    <xf numFmtId="0" fontId="7" fillId="0" borderId="38" xfId="3" applyFont="1" applyBorder="1" applyAlignment="1">
      <alignment horizontal="right" vertical="center"/>
    </xf>
    <xf numFmtId="0" fontId="7" fillId="0" borderId="58" xfId="3" applyFont="1" applyBorder="1" applyAlignment="1">
      <alignment horizontal="center" vertical="center"/>
    </xf>
    <xf numFmtId="6" fontId="7" fillId="0" borderId="59" xfId="3" applyNumberFormat="1" applyFont="1" applyBorder="1" applyAlignment="1">
      <alignment vertical="center"/>
    </xf>
    <xf numFmtId="38" fontId="7" fillId="0" borderId="49" xfId="3" applyNumberFormat="1" applyFont="1" applyBorder="1" applyAlignment="1">
      <alignment vertical="center"/>
    </xf>
    <xf numFmtId="56" fontId="7" fillId="0" borderId="0" xfId="3" applyNumberFormat="1" applyFont="1" applyAlignment="1">
      <alignment horizontal="center" vertical="center"/>
    </xf>
    <xf numFmtId="6" fontId="7" fillId="5" borderId="9" xfId="3" applyNumberFormat="1" applyFont="1" applyFill="1" applyBorder="1" applyAlignment="1">
      <alignment vertical="center"/>
    </xf>
    <xf numFmtId="6" fontId="7" fillId="6" borderId="0" xfId="3" applyNumberFormat="1" applyFont="1" applyFill="1" applyAlignment="1">
      <alignment vertical="center"/>
    </xf>
    <xf numFmtId="6" fontId="7" fillId="7" borderId="58" xfId="3" applyNumberFormat="1" applyFont="1" applyFill="1" applyBorder="1" applyAlignment="1">
      <alignment vertical="center"/>
    </xf>
    <xf numFmtId="0" fontId="7" fillId="0" borderId="60" xfId="3" applyFont="1" applyBorder="1" applyAlignment="1">
      <alignment vertical="center"/>
    </xf>
    <xf numFmtId="0" fontId="7" fillId="0" borderId="61" xfId="3" applyFont="1" applyBorder="1" applyAlignment="1">
      <alignment vertical="center"/>
    </xf>
    <xf numFmtId="0" fontId="7" fillId="0" borderId="61" xfId="3" applyFont="1" applyBorder="1" applyAlignment="1">
      <alignment horizontal="right" vertical="center"/>
    </xf>
    <xf numFmtId="6" fontId="7" fillId="8" borderId="61" xfId="3" applyNumberFormat="1" applyFont="1" applyFill="1" applyBorder="1" applyAlignment="1">
      <alignment vertical="center"/>
    </xf>
    <xf numFmtId="0" fontId="7" fillId="0" borderId="17" xfId="3" applyFont="1" applyBorder="1" applyAlignment="1">
      <alignment vertical="center"/>
    </xf>
    <xf numFmtId="31" fontId="7" fillId="0" borderId="0" xfId="3" applyNumberFormat="1" applyFont="1" applyAlignment="1">
      <alignment horizontal="center" vertical="center"/>
    </xf>
    <xf numFmtId="176" fontId="7" fillId="0" borderId="0" xfId="3" applyNumberFormat="1" applyFont="1" applyAlignment="1">
      <alignment vertical="center"/>
    </xf>
    <xf numFmtId="176" fontId="7" fillId="0" borderId="9" xfId="3" applyNumberFormat="1" applyFont="1" applyBorder="1" applyAlignment="1">
      <alignment vertical="center"/>
    </xf>
    <xf numFmtId="0" fontId="7" fillId="0" borderId="62" xfId="3" applyFont="1" applyBorder="1" applyAlignment="1">
      <alignment horizontal="center" vertical="center"/>
    </xf>
    <xf numFmtId="0" fontId="7" fillId="0" borderId="63" xfId="3" applyFont="1" applyBorder="1" applyAlignment="1">
      <alignment horizontal="center" vertical="center"/>
    </xf>
    <xf numFmtId="0" fontId="7" fillId="0" borderId="64" xfId="3" applyFont="1" applyBorder="1" applyAlignment="1">
      <alignment vertical="center"/>
    </xf>
    <xf numFmtId="0" fontId="7" fillId="0" borderId="65" xfId="3" applyFont="1" applyBorder="1" applyAlignment="1">
      <alignment vertical="center"/>
    </xf>
    <xf numFmtId="0" fontId="7" fillId="0" borderId="28" xfId="3" applyFont="1" applyBorder="1" applyAlignment="1">
      <alignment horizontal="center" vertical="center"/>
    </xf>
    <xf numFmtId="0" fontId="7" fillId="3" borderId="66" xfId="3" applyFont="1" applyFill="1" applyBorder="1" applyAlignment="1">
      <alignment horizontal="center" vertical="center"/>
    </xf>
    <xf numFmtId="0" fontId="7" fillId="0" borderId="66" xfId="3" applyFont="1" applyBorder="1" applyAlignment="1">
      <alignment horizontal="center" vertical="center"/>
    </xf>
    <xf numFmtId="6" fontId="7" fillId="9" borderId="2" xfId="3" applyNumberFormat="1" applyFont="1" applyFill="1" applyBorder="1" applyAlignment="1">
      <alignment vertical="center"/>
    </xf>
    <xf numFmtId="6" fontId="7" fillId="10" borderId="2" xfId="3" applyNumberFormat="1" applyFont="1" applyFill="1" applyBorder="1" applyAlignment="1">
      <alignment vertical="center"/>
    </xf>
    <xf numFmtId="0" fontId="12" fillId="0" borderId="2" xfId="3" applyFont="1" applyBorder="1" applyAlignment="1">
      <alignment horizontal="center" vertical="center"/>
    </xf>
    <xf numFmtId="0" fontId="7" fillId="0" borderId="67" xfId="3" applyFont="1" applyBorder="1" applyAlignment="1">
      <alignment horizontal="center" vertical="center"/>
    </xf>
    <xf numFmtId="0" fontId="7" fillId="0" borderId="68" xfId="3" applyFont="1" applyBorder="1" applyAlignment="1">
      <alignment vertical="center"/>
    </xf>
    <xf numFmtId="176" fontId="7" fillId="0" borderId="68" xfId="3" applyNumberFormat="1" applyFont="1" applyBorder="1" applyAlignment="1">
      <alignment vertical="center"/>
    </xf>
    <xf numFmtId="176" fontId="7" fillId="0" borderId="17" xfId="3" applyNumberFormat="1" applyFont="1" applyBorder="1" applyAlignment="1">
      <alignment vertical="center"/>
    </xf>
    <xf numFmtId="0" fontId="7" fillId="0" borderId="69" xfId="3" applyFont="1" applyBorder="1" applyAlignment="1">
      <alignment horizontal="center" vertical="center"/>
    </xf>
    <xf numFmtId="0" fontId="7" fillId="0" borderId="69" xfId="3" quotePrefix="1" applyFont="1" applyBorder="1" applyAlignment="1">
      <alignment horizontal="center" vertical="center"/>
    </xf>
    <xf numFmtId="0" fontId="7" fillId="0" borderId="5" xfId="3" applyFont="1" applyBorder="1" applyAlignment="1">
      <alignment horizontal="left" vertical="center"/>
    </xf>
    <xf numFmtId="9" fontId="7" fillId="0" borderId="27" xfId="3" applyNumberFormat="1" applyFont="1" applyBorder="1" applyAlignment="1">
      <alignment vertical="center"/>
    </xf>
    <xf numFmtId="6" fontId="7" fillId="7" borderId="2" xfId="3" applyNumberFormat="1" applyFont="1" applyFill="1" applyBorder="1" applyAlignment="1">
      <alignment vertical="center"/>
    </xf>
    <xf numFmtId="6" fontId="7" fillId="11" borderId="2" xfId="3" applyNumberFormat="1" applyFont="1" applyFill="1" applyBorder="1" applyAlignment="1">
      <alignment horizontal="right" vertical="center"/>
    </xf>
    <xf numFmtId="6" fontId="7" fillId="0" borderId="0" xfId="3" applyNumberFormat="1" applyFont="1" applyAlignment="1">
      <alignment horizontal="right" vertical="center"/>
    </xf>
    <xf numFmtId="0" fontId="7" fillId="3" borderId="70" xfId="3" applyFont="1" applyFill="1" applyBorder="1" applyAlignment="1">
      <alignment vertical="center"/>
    </xf>
    <xf numFmtId="0" fontId="7" fillId="3" borderId="3" xfId="3" applyFont="1" applyFill="1" applyBorder="1" applyAlignment="1">
      <alignment vertical="center"/>
    </xf>
    <xf numFmtId="6" fontId="7" fillId="12" borderId="2" xfId="3" applyNumberFormat="1" applyFont="1" applyFill="1" applyBorder="1" applyAlignment="1">
      <alignment vertical="center"/>
    </xf>
    <xf numFmtId="0" fontId="7" fillId="12" borderId="4" xfId="3" applyFont="1" applyFill="1" applyBorder="1" applyAlignment="1">
      <alignment vertical="center"/>
    </xf>
    <xf numFmtId="9" fontId="7" fillId="0" borderId="2" xfId="3" applyNumberFormat="1" applyFont="1" applyBorder="1" applyAlignment="1">
      <alignment vertical="center"/>
    </xf>
    <xf numFmtId="9" fontId="7" fillId="0" borderId="4" xfId="3" applyNumberFormat="1" applyFont="1" applyBorder="1" applyAlignment="1">
      <alignment vertical="center"/>
    </xf>
    <xf numFmtId="0" fontId="7" fillId="0" borderId="4" xfId="3" applyFont="1" applyBorder="1" applyAlignment="1">
      <alignment horizontal="center" vertical="center"/>
    </xf>
    <xf numFmtId="6" fontId="7" fillId="13" borderId="27" xfId="3" applyNumberFormat="1" applyFont="1" applyFill="1" applyBorder="1" applyAlignment="1">
      <alignment vertical="center"/>
    </xf>
    <xf numFmtId="0" fontId="7" fillId="13" borderId="30" xfId="3" applyFont="1" applyFill="1" applyBorder="1" applyAlignment="1">
      <alignment vertical="center"/>
    </xf>
    <xf numFmtId="0" fontId="7" fillId="3" borderId="34" xfId="3" applyFont="1" applyFill="1" applyBorder="1" applyAlignment="1">
      <alignment vertical="center"/>
    </xf>
    <xf numFmtId="38" fontId="7" fillId="0" borderId="2" xfId="3" applyNumberFormat="1" applyFont="1" applyBorder="1" applyAlignment="1">
      <alignment horizontal="center" vertical="center"/>
    </xf>
    <xf numFmtId="0" fontId="7" fillId="0" borderId="2" xfId="3" applyFont="1" applyBorder="1" applyAlignment="1">
      <alignment horizontal="center" vertical="center"/>
    </xf>
    <xf numFmtId="31" fontId="7" fillId="0" borderId="2" xfId="3" quotePrefix="1" applyNumberFormat="1" applyFont="1" applyBorder="1" applyAlignment="1">
      <alignment horizontal="center" vertical="center"/>
    </xf>
    <xf numFmtId="0" fontId="11" fillId="0" borderId="0" xfId="3" applyFont="1" applyAlignment="1">
      <alignment vertical="center"/>
    </xf>
    <xf numFmtId="0" fontId="7" fillId="2" borderId="2" xfId="3" applyFont="1" applyFill="1" applyBorder="1" applyAlignment="1">
      <alignment vertical="center"/>
    </xf>
    <xf numFmtId="6" fontId="7" fillId="0" borderId="2" xfId="3" applyNumberFormat="1" applyFont="1" applyBorder="1" applyAlignment="1">
      <alignment vertical="center"/>
    </xf>
    <xf numFmtId="0" fontId="7" fillId="3" borderId="71" xfId="3" applyFont="1" applyFill="1" applyBorder="1" applyAlignment="1">
      <alignment horizontal="center" vertical="center"/>
    </xf>
    <xf numFmtId="0" fontId="7" fillId="3" borderId="72" xfId="3" applyFont="1" applyFill="1" applyBorder="1" applyAlignment="1">
      <alignment horizontal="center" vertical="center"/>
    </xf>
    <xf numFmtId="0" fontId="7" fillId="3" borderId="72" xfId="3" applyFont="1" applyFill="1" applyBorder="1" applyAlignment="1">
      <alignment vertical="center"/>
    </xf>
    <xf numFmtId="0" fontId="7" fillId="3" borderId="1" xfId="3" applyFont="1" applyFill="1" applyBorder="1" applyAlignment="1">
      <alignment vertical="center"/>
    </xf>
    <xf numFmtId="6" fontId="7" fillId="0" borderId="0" xfId="4" applyFont="1" applyFill="1" applyBorder="1" applyAlignment="1">
      <alignment horizontal="right" vertical="center"/>
    </xf>
    <xf numFmtId="9" fontId="7" fillId="0" borderId="5" xfId="3" applyNumberFormat="1" applyFont="1" applyBorder="1" applyAlignment="1">
      <alignment vertical="center"/>
    </xf>
    <xf numFmtId="0" fontId="7" fillId="0" borderId="0" xfId="3" applyFont="1" applyAlignment="1">
      <alignment horizontal="center" vertical="center" wrapText="1"/>
    </xf>
    <xf numFmtId="0" fontId="7" fillId="2" borderId="1" xfId="3" applyFont="1" applyFill="1" applyBorder="1" applyAlignment="1">
      <alignment vertical="center"/>
    </xf>
    <xf numFmtId="0" fontId="7" fillId="2" borderId="34" xfId="3" applyFont="1" applyFill="1" applyBorder="1" applyAlignment="1">
      <alignment vertical="center"/>
    </xf>
    <xf numFmtId="38" fontId="7" fillId="0" borderId="0" xfId="3" applyNumberFormat="1" applyFont="1" applyAlignment="1">
      <alignment vertical="center"/>
    </xf>
    <xf numFmtId="6" fontId="7" fillId="2" borderId="0" xfId="3" applyNumberFormat="1" applyFont="1" applyFill="1" applyAlignment="1">
      <alignment vertical="center"/>
    </xf>
    <xf numFmtId="6" fontId="7" fillId="2" borderId="27" xfId="3" applyNumberFormat="1" applyFont="1" applyFill="1" applyBorder="1" applyAlignment="1">
      <alignment vertical="center"/>
    </xf>
    <xf numFmtId="6" fontId="7" fillId="2" borderId="5" xfId="3" applyNumberFormat="1" applyFont="1" applyFill="1" applyBorder="1" applyAlignment="1">
      <alignment vertical="center"/>
    </xf>
    <xf numFmtId="0" fontId="7" fillId="3" borderId="0" xfId="3" applyFont="1" applyFill="1" applyBorder="1" applyAlignment="1">
      <alignment vertical="center"/>
    </xf>
    <xf numFmtId="6" fontId="7" fillId="3" borderId="2" xfId="3" applyNumberFormat="1" applyFont="1" applyFill="1" applyBorder="1" applyAlignment="1">
      <alignment vertical="center"/>
    </xf>
    <xf numFmtId="6" fontId="7" fillId="3" borderId="0" xfId="3" applyNumberFormat="1" applyFont="1" applyFill="1" applyBorder="1" applyAlignment="1">
      <alignment vertical="center"/>
    </xf>
    <xf numFmtId="6" fontId="7" fillId="0" borderId="5" xfId="3" applyNumberFormat="1" applyFont="1" applyBorder="1" applyAlignment="1">
      <alignment vertical="center"/>
    </xf>
    <xf numFmtId="0" fontId="7" fillId="2" borderId="27" xfId="3" applyFont="1" applyFill="1" applyBorder="1" applyAlignment="1">
      <alignment vertical="center"/>
    </xf>
    <xf numFmtId="0" fontId="7" fillId="0" borderId="0" xfId="3" applyFont="1" applyBorder="1" applyAlignment="1">
      <alignment vertical="center"/>
    </xf>
    <xf numFmtId="0" fontId="7" fillId="0" borderId="0" xfId="3" applyFont="1" applyBorder="1" applyAlignment="1">
      <alignment horizontal="center" vertical="center"/>
    </xf>
    <xf numFmtId="0" fontId="7" fillId="0" borderId="0" xfId="0" applyFont="1" applyBorder="1" applyAlignment="1">
      <alignment vertical="center" wrapText="1"/>
    </xf>
    <xf numFmtId="0" fontId="7" fillId="0" borderId="0" xfId="0" applyFont="1" applyAlignment="1">
      <alignment horizontal="left" vertical="center"/>
    </xf>
    <xf numFmtId="0" fontId="7" fillId="3" borderId="0" xfId="0" applyFont="1" applyFill="1">
      <alignment vertical="center"/>
    </xf>
    <xf numFmtId="0" fontId="7" fillId="0" borderId="0" xfId="0" applyFont="1" applyAlignment="1">
      <alignment horizontal="left" vertical="center" indent="1"/>
    </xf>
  </cellXfs>
  <cellStyles count="5">
    <cellStyle name="パーセント" xfId="2" builtinId="5"/>
    <cellStyle name="通貨" xfId="1" builtinId="7"/>
    <cellStyle name="通貨 2" xfId="4" xr:uid="{FEC62CBB-142C-AE40-8F60-BEB042408BA6}"/>
    <cellStyle name="標準" xfId="0" builtinId="0"/>
    <cellStyle name="標準 2" xfId="3" xr:uid="{6AC9A9C8-F8D9-0148-A9A3-63294AC2A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9900F-D457-2747-97C0-E4474C37FB58}">
  <sheetPr>
    <pageSetUpPr fitToPage="1"/>
  </sheetPr>
  <dimension ref="A1:V1004"/>
  <sheetViews>
    <sheetView tabSelected="1" topLeftCell="C1" zoomScaleNormal="100" workbookViewId="0">
      <selection activeCell="G1" sqref="G1"/>
    </sheetView>
  </sheetViews>
  <sheetFormatPr baseColWidth="10" defaultColWidth="12.6640625" defaultRowHeight="18"/>
  <cols>
    <col min="1" max="1" width="3.5" style="247" customWidth="1"/>
    <col min="2" max="2" width="4.33203125" style="245" customWidth="1"/>
    <col min="3" max="3" width="9.83203125" style="245" customWidth="1"/>
    <col min="4" max="4" width="16.1640625" style="245" customWidth="1"/>
    <col min="5" max="5" width="12" style="245" customWidth="1"/>
    <col min="6" max="6" width="13.6640625" style="245" customWidth="1"/>
    <col min="7" max="7" width="9.5" style="245" customWidth="1"/>
    <col min="8" max="8" width="8.33203125" style="245" customWidth="1"/>
    <col min="9" max="9" width="6.1640625" style="245" customWidth="1"/>
    <col min="10" max="10" width="7.5" style="245" customWidth="1"/>
    <col min="11" max="11" width="15.5" style="245" customWidth="1"/>
    <col min="12" max="12" width="2.1640625" style="245" customWidth="1"/>
    <col min="13" max="13" width="2.33203125" style="245" customWidth="1"/>
    <col min="14" max="14" width="8.1640625" style="247" customWidth="1"/>
    <col min="15" max="15" width="5.33203125" style="245" bestFit="1" customWidth="1"/>
    <col min="16" max="17" width="2" style="245" customWidth="1"/>
    <col min="18" max="18" width="35.5" style="245" customWidth="1"/>
    <col min="19" max="19" width="41.6640625" style="245" bestFit="1" customWidth="1"/>
    <col min="20" max="20" width="16.1640625" style="245" customWidth="1"/>
    <col min="21" max="22" width="11.6640625" style="245" bestFit="1" customWidth="1"/>
    <col min="23" max="25" width="8.1640625" style="245" customWidth="1"/>
    <col min="26" max="16384" width="12.6640625" style="245"/>
  </cols>
  <sheetData>
    <row r="1" spans="1:20" ht="24">
      <c r="A1" s="240"/>
      <c r="B1" s="241" t="s">
        <v>325</v>
      </c>
      <c r="C1" s="241"/>
      <c r="D1" s="241"/>
      <c r="E1" s="241"/>
      <c r="F1" s="241"/>
      <c r="G1" s="242" t="s">
        <v>169</v>
      </c>
      <c r="H1" s="241"/>
      <c r="I1" s="241"/>
      <c r="J1" s="243" t="s">
        <v>170</v>
      </c>
      <c r="K1" s="241">
        <v>3456</v>
      </c>
      <c r="L1" s="244"/>
      <c r="N1" s="246" t="s">
        <v>171</v>
      </c>
      <c r="O1" s="247"/>
    </row>
    <row r="2" spans="1:20">
      <c r="A2" s="248"/>
      <c r="J2" s="249" t="s">
        <v>172</v>
      </c>
      <c r="K2" s="250">
        <v>44177</v>
      </c>
      <c r="L2" s="251"/>
      <c r="N2" s="252" t="s">
        <v>340</v>
      </c>
      <c r="O2" s="253" t="s">
        <v>170</v>
      </c>
      <c r="P2" s="254" t="s">
        <v>173</v>
      </c>
      <c r="Q2" s="255"/>
      <c r="R2" s="255"/>
      <c r="S2" s="256" t="s">
        <v>338</v>
      </c>
      <c r="T2" s="257">
        <f t="shared" ref="T2:T3" si="0">K1</f>
        <v>3456</v>
      </c>
    </row>
    <row r="3" spans="1:20">
      <c r="A3" s="248" t="s">
        <v>174</v>
      </c>
      <c r="B3" s="245" t="s">
        <v>175</v>
      </c>
      <c r="D3" s="245" t="s">
        <v>176</v>
      </c>
      <c r="J3" s="249"/>
      <c r="L3" s="258"/>
      <c r="N3" s="259" t="s">
        <v>341</v>
      </c>
      <c r="O3" s="260" t="s">
        <v>172</v>
      </c>
      <c r="P3" s="261" t="s">
        <v>177</v>
      </c>
      <c r="S3" s="245" t="s">
        <v>339</v>
      </c>
      <c r="T3" s="262">
        <f t="shared" si="0"/>
        <v>44177</v>
      </c>
    </row>
    <row r="4" spans="1:20">
      <c r="A4" s="248"/>
      <c r="D4" s="263"/>
      <c r="E4" s="263"/>
      <c r="J4" s="249"/>
      <c r="L4" s="258"/>
      <c r="N4" s="264" t="s">
        <v>342</v>
      </c>
      <c r="O4" s="265" t="s">
        <v>178</v>
      </c>
      <c r="P4" s="266" t="s">
        <v>179</v>
      </c>
      <c r="Q4" s="267"/>
      <c r="R4" s="267"/>
      <c r="S4" s="267" t="s">
        <v>346</v>
      </c>
      <c r="T4" s="268">
        <f>D18</f>
        <v>44227</v>
      </c>
    </row>
    <row r="5" spans="1:20">
      <c r="A5" s="248"/>
      <c r="J5" s="249" t="s">
        <v>180</v>
      </c>
      <c r="K5" s="249" t="s">
        <v>181</v>
      </c>
      <c r="L5" s="269"/>
      <c r="N5" s="270" t="s">
        <v>343</v>
      </c>
      <c r="O5" s="271" t="s">
        <v>182</v>
      </c>
      <c r="P5" s="272" t="s">
        <v>183</v>
      </c>
      <c r="Q5" s="273"/>
      <c r="R5" s="273"/>
      <c r="S5" s="273" t="s">
        <v>347</v>
      </c>
      <c r="T5" s="274"/>
    </row>
    <row r="6" spans="1:20" ht="19" thickBot="1">
      <c r="A6" s="248"/>
      <c r="C6" s="245" t="s">
        <v>184</v>
      </c>
      <c r="D6" s="245" t="s">
        <v>185</v>
      </c>
      <c r="I6" s="249" t="s">
        <v>186</v>
      </c>
      <c r="J6" s="249" t="s">
        <v>187</v>
      </c>
      <c r="K6" s="249" t="s">
        <v>188</v>
      </c>
      <c r="L6" s="269"/>
      <c r="N6" s="259" t="s">
        <v>344</v>
      </c>
      <c r="O6" s="260" t="s">
        <v>189</v>
      </c>
      <c r="P6" s="261"/>
      <c r="Q6" s="275" t="s">
        <v>190</v>
      </c>
      <c r="S6" s="245" t="s">
        <v>348</v>
      </c>
      <c r="T6" s="276" t="s">
        <v>181</v>
      </c>
    </row>
    <row r="7" spans="1:20" ht="19">
      <c r="A7" s="248"/>
      <c r="B7" s="277" t="s">
        <v>191</v>
      </c>
      <c r="C7" s="278" t="s">
        <v>192</v>
      </c>
      <c r="D7" s="279" t="s">
        <v>193</v>
      </c>
      <c r="E7" s="279" t="s">
        <v>194</v>
      </c>
      <c r="F7" s="279" t="s">
        <v>195</v>
      </c>
      <c r="G7" s="279" t="s">
        <v>196</v>
      </c>
      <c r="H7" s="279" t="s">
        <v>197</v>
      </c>
      <c r="I7" s="279"/>
      <c r="J7" s="279"/>
      <c r="K7" s="280" t="s">
        <v>198</v>
      </c>
      <c r="L7" s="281"/>
      <c r="N7" s="264" t="s">
        <v>35</v>
      </c>
      <c r="O7" s="265" t="s">
        <v>187</v>
      </c>
      <c r="P7" s="266"/>
      <c r="Q7" s="267" t="s">
        <v>199</v>
      </c>
      <c r="R7" s="267"/>
      <c r="S7" s="267" t="s">
        <v>349</v>
      </c>
      <c r="T7" s="282">
        <f>D4</f>
        <v>0</v>
      </c>
    </row>
    <row r="8" spans="1:20">
      <c r="A8" s="248"/>
      <c r="B8" s="283">
        <v>1</v>
      </c>
      <c r="C8" s="284">
        <v>44177</v>
      </c>
      <c r="D8" s="245" t="s">
        <v>200</v>
      </c>
      <c r="E8" s="245" t="s">
        <v>201</v>
      </c>
      <c r="F8" s="285">
        <f>1200*1.1</f>
        <v>1320</v>
      </c>
      <c r="G8" s="247">
        <v>10</v>
      </c>
      <c r="H8" s="247" t="s">
        <v>202</v>
      </c>
      <c r="I8" s="247"/>
      <c r="J8" s="247"/>
      <c r="K8" s="286">
        <f>F8*G8</f>
        <v>13200</v>
      </c>
      <c r="L8" s="287"/>
      <c r="M8" s="285"/>
      <c r="N8" s="270" t="s">
        <v>345</v>
      </c>
      <c r="O8" s="288" t="s">
        <v>203</v>
      </c>
      <c r="P8" s="272" t="s">
        <v>204</v>
      </c>
      <c r="Q8" s="273"/>
      <c r="R8" s="273"/>
      <c r="S8" s="273" t="s">
        <v>350</v>
      </c>
      <c r="T8" s="274"/>
    </row>
    <row r="9" spans="1:20">
      <c r="A9" s="248"/>
      <c r="B9" s="289">
        <v>2</v>
      </c>
      <c r="C9" s="290">
        <v>44177</v>
      </c>
      <c r="D9" s="291" t="s">
        <v>205</v>
      </c>
      <c r="E9" s="291" t="s">
        <v>201</v>
      </c>
      <c r="F9" s="291">
        <f>500*1.1</f>
        <v>550</v>
      </c>
      <c r="G9" s="292">
        <v>1</v>
      </c>
      <c r="H9" s="292" t="s">
        <v>206</v>
      </c>
      <c r="I9" s="291"/>
      <c r="J9" s="291"/>
      <c r="K9" s="293">
        <v>550</v>
      </c>
      <c r="L9" s="287"/>
      <c r="N9" s="294" t="s">
        <v>34</v>
      </c>
      <c r="O9" s="295" t="s">
        <v>174</v>
      </c>
      <c r="P9" s="296"/>
      <c r="Q9" s="297" t="s">
        <v>207</v>
      </c>
      <c r="R9" s="297"/>
      <c r="S9" s="297" t="s">
        <v>351</v>
      </c>
      <c r="T9" s="298" t="str">
        <f>B3</f>
        <v>（株）〇〇</v>
      </c>
    </row>
    <row r="10" spans="1:20">
      <c r="A10" s="248"/>
      <c r="B10" s="299"/>
      <c r="D10" s="245" t="s">
        <v>208</v>
      </c>
      <c r="E10" s="245" t="s">
        <v>209</v>
      </c>
      <c r="F10" s="249"/>
      <c r="J10" s="249" t="s">
        <v>210</v>
      </c>
      <c r="K10" s="300">
        <f>SUM(K8)+K9</f>
        <v>13750</v>
      </c>
      <c r="L10" s="287"/>
      <c r="N10" s="270" t="s">
        <v>211</v>
      </c>
      <c r="O10" s="288" t="s">
        <v>203</v>
      </c>
      <c r="P10" s="272" t="s">
        <v>212</v>
      </c>
      <c r="Q10" s="273"/>
      <c r="R10" s="273"/>
      <c r="S10" s="273"/>
      <c r="T10" s="301"/>
    </row>
    <row r="11" spans="1:20">
      <c r="A11" s="248"/>
      <c r="B11" s="302"/>
      <c r="C11" s="267"/>
      <c r="E11" s="267" t="s">
        <v>209</v>
      </c>
      <c r="F11" s="303"/>
      <c r="G11" s="267"/>
      <c r="H11" s="267"/>
      <c r="I11" s="303" t="s">
        <v>213</v>
      </c>
      <c r="J11" s="304">
        <f>K10*0.1/1.1</f>
        <v>1250</v>
      </c>
      <c r="K11" s="258"/>
      <c r="L11" s="287"/>
      <c r="M11" s="285"/>
      <c r="N11" s="259" t="s">
        <v>214</v>
      </c>
      <c r="O11" s="260" t="s">
        <v>215</v>
      </c>
      <c r="P11" s="261"/>
      <c r="Q11" s="245" t="s">
        <v>216</v>
      </c>
      <c r="T11" s="305">
        <v>7654321</v>
      </c>
    </row>
    <row r="12" spans="1:20">
      <c r="A12" s="248"/>
      <c r="B12" s="306" t="s">
        <v>217</v>
      </c>
      <c r="C12" s="255"/>
      <c r="D12" s="255"/>
      <c r="E12" s="255"/>
      <c r="F12" s="307"/>
      <c r="G12" s="255"/>
      <c r="H12" s="307"/>
      <c r="I12" s="255"/>
      <c r="J12" s="255"/>
      <c r="K12" s="308" t="s">
        <v>215</v>
      </c>
      <c r="L12" s="287"/>
      <c r="N12" s="259" t="s">
        <v>218</v>
      </c>
      <c r="O12" s="260" t="s">
        <v>219</v>
      </c>
      <c r="P12" s="261"/>
      <c r="Q12" s="245" t="s">
        <v>220</v>
      </c>
      <c r="T12" s="262" t="s">
        <v>221</v>
      </c>
    </row>
    <row r="13" spans="1:20">
      <c r="A13" s="248"/>
      <c r="B13" s="289">
        <v>3</v>
      </c>
      <c r="C13" s="290">
        <v>44177</v>
      </c>
      <c r="D13" s="291" t="s">
        <v>200</v>
      </c>
      <c r="E13" s="291" t="s">
        <v>201</v>
      </c>
      <c r="F13" s="291">
        <f>-200*1.1</f>
        <v>-220.00000000000003</v>
      </c>
      <c r="G13" s="292">
        <f>G8</f>
        <v>10</v>
      </c>
      <c r="H13" s="292" t="s">
        <v>222</v>
      </c>
      <c r="I13" s="291"/>
      <c r="J13" s="291"/>
      <c r="K13" s="309">
        <f>F13*G13</f>
        <v>-2200.0000000000005</v>
      </c>
      <c r="L13" s="287"/>
      <c r="N13" s="259" t="s">
        <v>223</v>
      </c>
      <c r="O13" s="260" t="s">
        <v>224</v>
      </c>
      <c r="P13" s="261"/>
      <c r="Q13" s="245" t="s">
        <v>225</v>
      </c>
      <c r="T13" s="305">
        <v>1</v>
      </c>
    </row>
    <row r="14" spans="1:20">
      <c r="A14" s="248"/>
      <c r="B14" s="310"/>
      <c r="C14" s="311"/>
      <c r="E14" s="245" t="s">
        <v>226</v>
      </c>
      <c r="F14" s="285"/>
      <c r="G14" s="247"/>
      <c r="H14" s="247"/>
      <c r="I14" s="247" t="s">
        <v>208</v>
      </c>
      <c r="J14" s="249" t="s">
        <v>227</v>
      </c>
      <c r="K14" s="312">
        <f>K13</f>
        <v>-2200.0000000000005</v>
      </c>
      <c r="L14" s="287"/>
      <c r="N14" s="259" t="s">
        <v>228</v>
      </c>
      <c r="O14" s="260" t="s">
        <v>229</v>
      </c>
      <c r="P14" s="261"/>
      <c r="Q14" s="245" t="s">
        <v>230</v>
      </c>
      <c r="T14" s="305" t="s">
        <v>231</v>
      </c>
    </row>
    <row r="15" spans="1:20">
      <c r="A15" s="248"/>
      <c r="B15" s="310"/>
      <c r="C15" s="311"/>
      <c r="E15" s="245" t="s">
        <v>232</v>
      </c>
      <c r="F15" s="285"/>
      <c r="G15" s="247"/>
      <c r="H15" s="247"/>
      <c r="I15" s="249" t="s">
        <v>233</v>
      </c>
      <c r="J15" s="313">
        <f>0.1*K14/1.1</f>
        <v>-200.00000000000003</v>
      </c>
      <c r="K15" s="258"/>
      <c r="L15" s="287"/>
      <c r="N15" s="259" t="s">
        <v>234</v>
      </c>
      <c r="O15" s="260" t="s">
        <v>235</v>
      </c>
      <c r="P15" s="261"/>
      <c r="Q15" s="245" t="s">
        <v>236</v>
      </c>
      <c r="T15" s="305">
        <v>3456</v>
      </c>
    </row>
    <row r="16" spans="1:20">
      <c r="A16" s="248"/>
      <c r="B16" s="306" t="s">
        <v>237</v>
      </c>
      <c r="C16" s="255"/>
      <c r="D16" s="255"/>
      <c r="E16" s="255"/>
      <c r="F16" s="307"/>
      <c r="G16" s="255"/>
      <c r="H16" s="307"/>
      <c r="I16" s="255" t="s">
        <v>208</v>
      </c>
      <c r="J16" s="307" t="s">
        <v>238</v>
      </c>
      <c r="K16" s="314">
        <f>SUM(K10,K14)</f>
        <v>11550</v>
      </c>
      <c r="L16" s="258"/>
      <c r="N16" s="259" t="s">
        <v>239</v>
      </c>
      <c r="O16" s="260" t="s">
        <v>240</v>
      </c>
      <c r="P16" s="261"/>
      <c r="Q16" s="245" t="s">
        <v>241</v>
      </c>
      <c r="T16" s="262" t="s">
        <v>242</v>
      </c>
    </row>
    <row r="17" spans="1:21" ht="19" thickBot="1">
      <c r="A17" s="248"/>
      <c r="B17" s="315"/>
      <c r="C17" s="316"/>
      <c r="D17" s="316"/>
      <c r="E17" s="316"/>
      <c r="F17" s="317"/>
      <c r="G17" s="316"/>
      <c r="H17" s="316"/>
      <c r="I17" s="317" t="s">
        <v>243</v>
      </c>
      <c r="J17" s="318">
        <f>J11+J15</f>
        <v>1050</v>
      </c>
      <c r="K17" s="319"/>
      <c r="L17" s="258"/>
      <c r="N17" s="259" t="s">
        <v>244</v>
      </c>
      <c r="O17" s="260" t="s">
        <v>245</v>
      </c>
      <c r="P17" s="261"/>
      <c r="Q17" s="245" t="s">
        <v>246</v>
      </c>
      <c r="T17" s="305">
        <v>789</v>
      </c>
    </row>
    <row r="18" spans="1:21">
      <c r="A18" s="248"/>
      <c r="B18" s="245" t="s">
        <v>247</v>
      </c>
      <c r="D18" s="320">
        <v>44227</v>
      </c>
      <c r="E18" s="320" t="s">
        <v>248</v>
      </c>
      <c r="K18" s="321"/>
      <c r="L18" s="322"/>
      <c r="N18" s="323" t="s">
        <v>249</v>
      </c>
      <c r="O18" s="324" t="s">
        <v>250</v>
      </c>
      <c r="P18" s="325" t="s">
        <v>251</v>
      </c>
      <c r="Q18" s="326"/>
      <c r="R18" s="326"/>
      <c r="S18" s="326" t="s">
        <v>352</v>
      </c>
      <c r="T18" s="327" t="s">
        <v>252</v>
      </c>
    </row>
    <row r="19" spans="1:21">
      <c r="A19" s="248"/>
      <c r="B19" s="245" t="s">
        <v>253</v>
      </c>
      <c r="D19" s="245" t="s">
        <v>231</v>
      </c>
      <c r="E19" s="245" t="s">
        <v>254</v>
      </c>
      <c r="G19" s="245">
        <v>3456</v>
      </c>
      <c r="K19" s="285"/>
      <c r="L19" s="287"/>
      <c r="N19" s="328" t="s">
        <v>133</v>
      </c>
      <c r="O19" s="328" t="s">
        <v>203</v>
      </c>
      <c r="P19" s="273" t="s">
        <v>142</v>
      </c>
      <c r="Q19" s="273"/>
      <c r="R19" s="273"/>
      <c r="S19" s="273" t="s">
        <v>353</v>
      </c>
      <c r="T19" s="274"/>
    </row>
    <row r="20" spans="1:21">
      <c r="A20" s="248"/>
      <c r="B20" s="245" t="s">
        <v>255</v>
      </c>
      <c r="D20" s="250" t="s">
        <v>242</v>
      </c>
      <c r="E20" s="245" t="s">
        <v>256</v>
      </c>
      <c r="G20" s="245">
        <v>789</v>
      </c>
      <c r="K20" s="321"/>
      <c r="L20" s="322"/>
      <c r="N20" s="329" t="s">
        <v>257</v>
      </c>
      <c r="O20" s="329" t="s">
        <v>227</v>
      </c>
      <c r="P20" s="263"/>
      <c r="Q20" s="245" t="s">
        <v>376</v>
      </c>
      <c r="S20" s="245" t="s">
        <v>354</v>
      </c>
      <c r="T20" s="330">
        <f>K14</f>
        <v>-2200.0000000000005</v>
      </c>
    </row>
    <row r="21" spans="1:21">
      <c r="A21" s="248"/>
      <c r="B21" s="245" t="s">
        <v>258</v>
      </c>
      <c r="D21" s="250" t="s">
        <v>259</v>
      </c>
      <c r="E21" s="245" t="s">
        <v>260</v>
      </c>
      <c r="G21" s="245">
        <v>7654321</v>
      </c>
      <c r="K21" s="321"/>
      <c r="L21" s="322"/>
      <c r="N21" s="329" t="s">
        <v>144</v>
      </c>
      <c r="O21" s="329" t="s">
        <v>261</v>
      </c>
      <c r="P21" s="263"/>
      <c r="Q21" s="245" t="s">
        <v>375</v>
      </c>
      <c r="S21" s="245" t="s">
        <v>377</v>
      </c>
      <c r="T21" s="331">
        <f>J15</f>
        <v>-200.00000000000003</v>
      </c>
    </row>
    <row r="22" spans="1:21">
      <c r="A22" s="248"/>
      <c r="B22" s="245" t="s">
        <v>262</v>
      </c>
      <c r="D22" s="250" t="s">
        <v>221</v>
      </c>
      <c r="E22" s="250"/>
      <c r="K22" s="321"/>
      <c r="L22" s="322"/>
      <c r="N22" s="329" t="s">
        <v>138</v>
      </c>
      <c r="O22" s="329" t="s">
        <v>263</v>
      </c>
      <c r="P22" s="263"/>
      <c r="Q22" s="245" t="s">
        <v>356</v>
      </c>
      <c r="S22" s="245" t="s">
        <v>355</v>
      </c>
      <c r="T22" s="332" t="s">
        <v>265</v>
      </c>
    </row>
    <row r="23" spans="1:21" ht="19" thickBot="1">
      <c r="A23" s="333"/>
      <c r="B23" s="334"/>
      <c r="C23" s="334"/>
      <c r="D23" s="334"/>
      <c r="E23" s="334"/>
      <c r="F23" s="334"/>
      <c r="G23" s="334"/>
      <c r="H23" s="334"/>
      <c r="I23" s="334"/>
      <c r="J23" s="334"/>
      <c r="K23" s="335"/>
      <c r="L23" s="336"/>
      <c r="N23" s="337" t="s">
        <v>139</v>
      </c>
      <c r="O23" s="338" t="s">
        <v>182</v>
      </c>
      <c r="P23" s="339"/>
      <c r="Q23" s="297" t="s">
        <v>357</v>
      </c>
      <c r="R23" s="297"/>
      <c r="S23" s="297" t="s">
        <v>358</v>
      </c>
      <c r="T23" s="340">
        <v>0.1</v>
      </c>
    </row>
    <row r="24" spans="1:21">
      <c r="B24" s="245" t="s">
        <v>266</v>
      </c>
      <c r="N24" s="270" t="s">
        <v>267</v>
      </c>
      <c r="O24" s="288" t="s">
        <v>203</v>
      </c>
      <c r="P24" s="272" t="s">
        <v>268</v>
      </c>
      <c r="Q24" s="273"/>
      <c r="R24" s="273"/>
      <c r="S24" s="273" t="s">
        <v>359</v>
      </c>
      <c r="T24" s="274"/>
    </row>
    <row r="25" spans="1:21">
      <c r="N25" s="259" t="s">
        <v>269</v>
      </c>
      <c r="O25" s="260" t="s">
        <v>238</v>
      </c>
      <c r="P25" s="261"/>
      <c r="Q25" s="245" t="s">
        <v>360</v>
      </c>
      <c r="S25" s="245" t="s">
        <v>361</v>
      </c>
      <c r="T25" s="341">
        <f>K16</f>
        <v>11550</v>
      </c>
    </row>
    <row r="26" spans="1:21">
      <c r="F26" s="249"/>
      <c r="H26" s="249"/>
      <c r="I26" s="285"/>
      <c r="J26" s="285"/>
      <c r="K26" s="285"/>
      <c r="N26" s="259" t="s">
        <v>270</v>
      </c>
      <c r="O26" s="260" t="s">
        <v>203</v>
      </c>
      <c r="P26" s="261"/>
      <c r="Q26" s="245" t="s">
        <v>271</v>
      </c>
      <c r="S26" s="245" t="s">
        <v>362</v>
      </c>
      <c r="T26" s="330">
        <f>T20</f>
        <v>-2200.0000000000005</v>
      </c>
    </row>
    <row r="27" spans="1:21">
      <c r="F27" s="249"/>
      <c r="H27" s="249"/>
      <c r="J27" s="249"/>
      <c r="K27" s="285"/>
      <c r="L27" s="285"/>
      <c r="N27" s="264" t="s">
        <v>272</v>
      </c>
      <c r="O27" s="337" t="s">
        <v>273</v>
      </c>
      <c r="P27" s="266"/>
      <c r="Q27" s="267" t="s">
        <v>274</v>
      </c>
      <c r="R27" s="267"/>
      <c r="S27" s="267" t="s">
        <v>363</v>
      </c>
      <c r="T27" s="342">
        <f>J17</f>
        <v>1050</v>
      </c>
    </row>
    <row r="28" spans="1:21">
      <c r="D28" s="263"/>
      <c r="E28" s="263"/>
      <c r="F28" s="249"/>
      <c r="H28" s="249"/>
      <c r="I28" s="285"/>
      <c r="J28" s="343"/>
      <c r="K28" s="285"/>
      <c r="M28" s="285"/>
      <c r="N28" s="270" t="s">
        <v>275</v>
      </c>
      <c r="O28" s="288" t="s">
        <v>203</v>
      </c>
      <c r="P28" s="272" t="s">
        <v>276</v>
      </c>
      <c r="Q28" s="273"/>
      <c r="R28" s="273"/>
      <c r="S28" s="273" t="s">
        <v>364</v>
      </c>
      <c r="T28" s="344"/>
      <c r="U28" s="345"/>
    </row>
    <row r="29" spans="1:21">
      <c r="L29" s="285"/>
      <c r="N29" s="259" t="s">
        <v>277</v>
      </c>
      <c r="O29" s="260" t="s">
        <v>278</v>
      </c>
      <c r="P29" s="261"/>
      <c r="Q29" s="245" t="s">
        <v>279</v>
      </c>
      <c r="S29" s="245" t="s">
        <v>365</v>
      </c>
      <c r="T29" s="346">
        <f>J11</f>
        <v>1250</v>
      </c>
      <c r="U29" s="347"/>
    </row>
    <row r="30" spans="1:21">
      <c r="N30" s="259" t="s">
        <v>280</v>
      </c>
      <c r="O30" s="260" t="s">
        <v>203</v>
      </c>
      <c r="P30" s="261"/>
      <c r="Q30" s="245" t="s">
        <v>281</v>
      </c>
      <c r="S30" s="245" t="s">
        <v>366</v>
      </c>
      <c r="T30" s="348">
        <v>0.1</v>
      </c>
      <c r="U30" s="349">
        <v>0.08</v>
      </c>
    </row>
    <row r="31" spans="1:21">
      <c r="M31" s="285"/>
      <c r="N31" s="259" t="s">
        <v>282</v>
      </c>
      <c r="O31" s="260" t="s">
        <v>283</v>
      </c>
      <c r="P31" s="261"/>
      <c r="Q31" s="245" t="s">
        <v>264</v>
      </c>
      <c r="S31" s="245" t="s">
        <v>367</v>
      </c>
      <c r="T31" s="332" t="s">
        <v>265</v>
      </c>
      <c r="U31" s="350" t="s">
        <v>284</v>
      </c>
    </row>
    <row r="32" spans="1:21">
      <c r="N32" s="264" t="s">
        <v>285</v>
      </c>
      <c r="O32" s="337" t="s">
        <v>286</v>
      </c>
      <c r="P32" s="266"/>
      <c r="Q32" s="267" t="s">
        <v>287</v>
      </c>
      <c r="R32" s="267"/>
      <c r="S32" s="267" t="s">
        <v>368</v>
      </c>
      <c r="T32" s="351">
        <f>K10</f>
        <v>13750</v>
      </c>
      <c r="U32" s="352"/>
    </row>
    <row r="33" spans="2:22">
      <c r="N33" s="270" t="s">
        <v>288</v>
      </c>
      <c r="O33" s="288" t="s">
        <v>203</v>
      </c>
      <c r="P33" s="272" t="s">
        <v>289</v>
      </c>
      <c r="Q33" s="273"/>
      <c r="R33" s="273"/>
      <c r="S33" s="273" t="s">
        <v>369</v>
      </c>
      <c r="T33" s="344"/>
      <c r="U33" s="353"/>
      <c r="V33" s="345"/>
    </row>
    <row r="34" spans="2:22">
      <c r="N34" s="259" t="s">
        <v>290</v>
      </c>
      <c r="O34" s="260" t="s">
        <v>191</v>
      </c>
      <c r="P34" s="261"/>
      <c r="Q34" s="245" t="s">
        <v>291</v>
      </c>
      <c r="S34" s="245" t="s">
        <v>370</v>
      </c>
      <c r="T34" s="354">
        <f>B8</f>
        <v>1</v>
      </c>
      <c r="U34" s="247">
        <v>2</v>
      </c>
      <c r="V34" s="355">
        <v>3</v>
      </c>
    </row>
    <row r="35" spans="2:22">
      <c r="M35" s="285"/>
      <c r="N35" s="259" t="s">
        <v>292</v>
      </c>
      <c r="O35" s="260" t="s">
        <v>293</v>
      </c>
      <c r="P35" s="261"/>
      <c r="Q35" s="245" t="s">
        <v>294</v>
      </c>
      <c r="S35" s="245" t="s">
        <v>374</v>
      </c>
      <c r="T35" s="356" t="s">
        <v>295</v>
      </c>
      <c r="U35" s="320" t="s">
        <v>296</v>
      </c>
      <c r="V35" s="355" t="s">
        <v>296</v>
      </c>
    </row>
    <row r="36" spans="2:22" ht="24">
      <c r="G36" s="357"/>
      <c r="J36" s="249"/>
      <c r="N36" s="259" t="s">
        <v>297</v>
      </c>
      <c r="O36" s="260" t="s">
        <v>298</v>
      </c>
      <c r="P36" s="261"/>
      <c r="Q36" s="245" t="s">
        <v>371</v>
      </c>
      <c r="S36" s="245" t="s">
        <v>372</v>
      </c>
      <c r="T36" s="305">
        <f>G8</f>
        <v>10</v>
      </c>
      <c r="U36" s="245">
        <v>1</v>
      </c>
      <c r="V36" s="358"/>
    </row>
    <row r="37" spans="2:22">
      <c r="J37" s="249"/>
      <c r="K37" s="250"/>
      <c r="L37" s="250"/>
      <c r="N37" s="259" t="s">
        <v>299</v>
      </c>
      <c r="O37" s="260" t="s">
        <v>300</v>
      </c>
      <c r="P37" s="261"/>
      <c r="Q37" s="245" t="s">
        <v>301</v>
      </c>
      <c r="S37" s="245" t="s">
        <v>373</v>
      </c>
      <c r="T37" s="305" t="s">
        <v>302</v>
      </c>
      <c r="U37" s="245" t="s">
        <v>303</v>
      </c>
      <c r="V37" s="358"/>
    </row>
    <row r="38" spans="2:22">
      <c r="J38" s="249"/>
      <c r="N38" s="259" t="s">
        <v>304</v>
      </c>
      <c r="O38" s="260" t="s">
        <v>305</v>
      </c>
      <c r="P38" s="261"/>
      <c r="Q38" s="245" t="s">
        <v>306</v>
      </c>
      <c r="S38" s="245" t="s">
        <v>378</v>
      </c>
      <c r="T38" s="359">
        <f>K8</f>
        <v>13200</v>
      </c>
      <c r="U38" s="285">
        <f>K9</f>
        <v>550</v>
      </c>
      <c r="V38" s="358"/>
    </row>
    <row r="39" spans="2:22">
      <c r="D39" s="263"/>
      <c r="E39" s="263"/>
      <c r="J39" s="249"/>
      <c r="N39" s="360" t="s">
        <v>307</v>
      </c>
      <c r="O39" s="361" t="s">
        <v>203</v>
      </c>
      <c r="P39" s="362"/>
      <c r="Q39" s="353" t="s">
        <v>308</v>
      </c>
      <c r="R39" s="353"/>
      <c r="S39" s="353" t="s">
        <v>379</v>
      </c>
      <c r="T39" s="363"/>
      <c r="U39" s="353"/>
      <c r="V39" s="363"/>
    </row>
    <row r="40" spans="2:22">
      <c r="J40" s="249"/>
      <c r="K40" s="249"/>
      <c r="L40" s="249"/>
      <c r="N40" s="259" t="s">
        <v>309</v>
      </c>
      <c r="O40" s="260" t="s">
        <v>310</v>
      </c>
      <c r="P40" s="261"/>
      <c r="R40" s="245" t="s">
        <v>264</v>
      </c>
      <c r="S40" s="245" t="s">
        <v>380</v>
      </c>
      <c r="T40" s="355" t="s">
        <v>265</v>
      </c>
      <c r="U40" s="247" t="s">
        <v>265</v>
      </c>
      <c r="V40" s="355" t="s">
        <v>265</v>
      </c>
    </row>
    <row r="41" spans="2:22">
      <c r="J41" s="249"/>
      <c r="K41" s="364"/>
      <c r="L41" s="249"/>
      <c r="N41" s="294" t="s">
        <v>94</v>
      </c>
      <c r="O41" s="295" t="s">
        <v>203</v>
      </c>
      <c r="P41" s="296"/>
      <c r="Q41" s="297"/>
      <c r="R41" s="297" t="s">
        <v>281</v>
      </c>
      <c r="S41" s="297" t="s">
        <v>381</v>
      </c>
      <c r="T41" s="340">
        <v>0.1</v>
      </c>
      <c r="U41" s="365">
        <v>0.1</v>
      </c>
      <c r="V41" s="340">
        <v>0.1</v>
      </c>
    </row>
    <row r="42" spans="2:22">
      <c r="B42" s="366"/>
      <c r="C42" s="247"/>
      <c r="D42" s="247"/>
      <c r="E42" s="247"/>
      <c r="F42" s="247"/>
      <c r="G42" s="247"/>
      <c r="H42" s="247"/>
      <c r="I42" s="247"/>
      <c r="J42" s="247"/>
      <c r="K42" s="247"/>
      <c r="L42" s="247"/>
      <c r="N42" s="270" t="s">
        <v>382</v>
      </c>
      <c r="O42" s="288" t="s">
        <v>203</v>
      </c>
      <c r="P42" s="272"/>
      <c r="Q42" s="273" t="s">
        <v>312</v>
      </c>
      <c r="R42" s="273"/>
      <c r="S42" s="273" t="s">
        <v>383</v>
      </c>
      <c r="T42" s="274"/>
      <c r="U42" s="273"/>
      <c r="V42" s="358"/>
    </row>
    <row r="43" spans="2:22">
      <c r="C43" s="311"/>
      <c r="D43" s="285"/>
      <c r="E43" s="285"/>
      <c r="F43" s="285"/>
      <c r="G43" s="247"/>
      <c r="H43" s="247"/>
      <c r="I43" s="285"/>
      <c r="J43" s="285"/>
      <c r="K43" s="285"/>
      <c r="L43" s="285"/>
      <c r="N43" s="259" t="s">
        <v>388</v>
      </c>
      <c r="O43" s="260" t="s">
        <v>315</v>
      </c>
      <c r="P43" s="261"/>
      <c r="R43" s="245" t="s">
        <v>316</v>
      </c>
      <c r="S43" s="245" t="s">
        <v>387</v>
      </c>
      <c r="T43" s="359">
        <f>F8</f>
        <v>1320</v>
      </c>
      <c r="U43" s="285">
        <f>F9</f>
        <v>550</v>
      </c>
      <c r="V43" s="358"/>
    </row>
    <row r="44" spans="2:22">
      <c r="F44" s="249"/>
      <c r="H44" s="249"/>
      <c r="I44" s="285"/>
      <c r="J44" s="285"/>
      <c r="K44" s="285"/>
      <c r="L44" s="285"/>
      <c r="N44" s="259" t="s">
        <v>317</v>
      </c>
      <c r="O44" s="329" t="s">
        <v>318</v>
      </c>
      <c r="P44" s="261"/>
      <c r="R44" s="245" t="s">
        <v>319</v>
      </c>
      <c r="S44" s="245" t="s">
        <v>389</v>
      </c>
      <c r="T44" s="355" t="s">
        <v>302</v>
      </c>
      <c r="U44" s="247" t="s">
        <v>303</v>
      </c>
      <c r="V44" s="358"/>
    </row>
    <row r="45" spans="2:22">
      <c r="N45" s="360" t="s">
        <v>320</v>
      </c>
      <c r="O45" s="361"/>
      <c r="P45" s="362"/>
      <c r="Q45" s="353" t="s">
        <v>98</v>
      </c>
      <c r="R45" s="353"/>
      <c r="S45" s="353" t="s">
        <v>390</v>
      </c>
      <c r="T45" s="367"/>
      <c r="U45" s="368"/>
      <c r="V45" s="363"/>
    </row>
    <row r="46" spans="2:22">
      <c r="B46" s="369"/>
      <c r="C46" s="311"/>
      <c r="F46" s="285"/>
      <c r="G46" s="247"/>
      <c r="H46" s="247"/>
      <c r="I46" s="247"/>
      <c r="J46" s="247"/>
      <c r="K46" s="285"/>
      <c r="L46" s="285"/>
      <c r="N46" s="259" t="s">
        <v>321</v>
      </c>
      <c r="O46" s="260" t="s">
        <v>215</v>
      </c>
      <c r="P46" s="261"/>
      <c r="R46" s="245" t="s">
        <v>322</v>
      </c>
      <c r="S46" s="245" t="s">
        <v>391</v>
      </c>
      <c r="T46" s="358"/>
      <c r="U46" s="370"/>
      <c r="V46" s="359">
        <f>K14</f>
        <v>-2200.0000000000005</v>
      </c>
    </row>
    <row r="47" spans="2:22">
      <c r="F47" s="249"/>
      <c r="H47" s="249"/>
      <c r="K47" s="285"/>
      <c r="L47" s="285"/>
      <c r="N47" s="294" t="s">
        <v>323</v>
      </c>
      <c r="O47" s="295"/>
      <c r="P47" s="296"/>
      <c r="Q47" s="297"/>
      <c r="R47" s="297" t="s">
        <v>324</v>
      </c>
      <c r="S47" s="297" t="s">
        <v>392</v>
      </c>
      <c r="T47" s="371"/>
      <c r="U47" s="372"/>
      <c r="V47" s="298" t="str">
        <f>B12</f>
        <v>値引き</v>
      </c>
    </row>
    <row r="48" spans="2:22">
      <c r="F48" s="249"/>
      <c r="H48" s="249"/>
      <c r="K48" s="285"/>
      <c r="L48" s="285"/>
      <c r="N48" s="270" t="s">
        <v>311</v>
      </c>
      <c r="O48" s="288"/>
      <c r="P48" s="272"/>
      <c r="Q48" s="273" t="s">
        <v>384</v>
      </c>
      <c r="R48" s="373"/>
      <c r="S48" s="273" t="s">
        <v>385</v>
      </c>
      <c r="T48" s="374"/>
      <c r="U48" s="375"/>
      <c r="V48" s="358"/>
    </row>
    <row r="49" spans="2:22">
      <c r="B49" s="369"/>
      <c r="C49" s="311"/>
      <c r="F49" s="285"/>
      <c r="G49" s="247"/>
      <c r="H49" s="247"/>
      <c r="I49" s="247"/>
      <c r="J49" s="247"/>
      <c r="K49" s="285"/>
      <c r="L49" s="285"/>
      <c r="N49" s="294" t="s">
        <v>89</v>
      </c>
      <c r="O49" s="295" t="s">
        <v>313</v>
      </c>
      <c r="P49" s="296"/>
      <c r="Q49" s="297"/>
      <c r="R49" s="297" t="s">
        <v>314</v>
      </c>
      <c r="S49" s="297" t="s">
        <v>386</v>
      </c>
      <c r="T49" s="298" t="str">
        <f>D8</f>
        <v>鉛筆（１ダース入り）</v>
      </c>
      <c r="U49" s="376" t="str">
        <f>D9</f>
        <v>送料</v>
      </c>
      <c r="V49" s="377"/>
    </row>
    <row r="50" spans="2:22">
      <c r="F50" s="249"/>
      <c r="H50" s="249"/>
      <c r="I50" s="285"/>
      <c r="J50" s="285"/>
      <c r="K50" s="285"/>
      <c r="N50" s="378" t="s">
        <v>409</v>
      </c>
      <c r="O50" s="247"/>
    </row>
    <row r="51" spans="2:22" ht="19">
      <c r="D51" s="320"/>
      <c r="E51" s="320"/>
      <c r="L51" s="378"/>
      <c r="M51" s="378"/>
      <c r="N51" s="379" t="s">
        <v>393</v>
      </c>
      <c r="O51" s="378"/>
      <c r="P51" s="378" t="s">
        <v>394</v>
      </c>
      <c r="Q51" s="378"/>
      <c r="R51" s="378"/>
      <c r="S51" s="380" t="s">
        <v>397</v>
      </c>
    </row>
    <row r="52" spans="2:22" ht="19">
      <c r="H52" s="249"/>
      <c r="K52" s="378"/>
      <c r="L52" s="378"/>
      <c r="M52" s="378"/>
      <c r="N52" s="379" t="s">
        <v>395</v>
      </c>
      <c r="O52" s="378"/>
      <c r="P52" s="378" t="s">
        <v>396</v>
      </c>
      <c r="Q52" s="378"/>
      <c r="R52" s="378"/>
      <c r="S52" s="380" t="s">
        <v>398</v>
      </c>
    </row>
    <row r="53" spans="2:22">
      <c r="D53" s="250"/>
      <c r="E53" s="250"/>
      <c r="K53" s="378"/>
      <c r="L53" s="378"/>
      <c r="M53" s="378"/>
      <c r="N53" s="379" t="s">
        <v>399</v>
      </c>
      <c r="O53" s="378"/>
      <c r="P53" s="378" t="s">
        <v>400</v>
      </c>
      <c r="Q53" s="378"/>
      <c r="R53" s="378"/>
      <c r="S53" s="378" t="s">
        <v>401</v>
      </c>
    </row>
    <row r="54" spans="2:22">
      <c r="D54" s="250"/>
      <c r="E54" s="250"/>
      <c r="K54" s="321"/>
      <c r="L54" s="321"/>
      <c r="N54" s="172" t="s">
        <v>57</v>
      </c>
      <c r="O54" s="247"/>
      <c r="P54" s="181" t="s">
        <v>150</v>
      </c>
      <c r="S54" s="245" t="s">
        <v>406</v>
      </c>
    </row>
    <row r="55" spans="2:22">
      <c r="D55" s="250"/>
      <c r="E55" s="250"/>
      <c r="K55" s="321"/>
      <c r="L55" s="321"/>
      <c r="N55" s="172" t="s">
        <v>131</v>
      </c>
      <c r="P55" s="381" t="s">
        <v>151</v>
      </c>
      <c r="S55" s="245" t="s">
        <v>407</v>
      </c>
    </row>
    <row r="56" spans="2:22" ht="14" customHeight="1">
      <c r="N56" s="172" t="s">
        <v>62</v>
      </c>
      <c r="O56" s="247"/>
      <c r="P56" s="181" t="s">
        <v>64</v>
      </c>
      <c r="S56" s="245" t="s">
        <v>402</v>
      </c>
    </row>
    <row r="57" spans="2:22" ht="14" customHeight="1">
      <c r="N57" s="173" t="s">
        <v>334</v>
      </c>
      <c r="P57" s="382" t="s">
        <v>68</v>
      </c>
      <c r="S57" s="245" t="s">
        <v>403</v>
      </c>
    </row>
    <row r="58" spans="2:22">
      <c r="N58" s="172" t="s">
        <v>336</v>
      </c>
      <c r="P58" s="383" t="s">
        <v>332</v>
      </c>
      <c r="S58" s="245" t="s">
        <v>404</v>
      </c>
    </row>
    <row r="59" spans="2:22">
      <c r="N59" s="172" t="s">
        <v>335</v>
      </c>
      <c r="P59" s="383" t="s">
        <v>333</v>
      </c>
      <c r="S59" s="245" t="s">
        <v>405</v>
      </c>
    </row>
    <row r="60" spans="2:22">
      <c r="N60" s="172" t="s">
        <v>154</v>
      </c>
      <c r="P60" s="121" t="s">
        <v>155</v>
      </c>
      <c r="S60" s="245" t="s">
        <v>408</v>
      </c>
    </row>
    <row r="61" spans="2:22">
      <c r="O61" s="247"/>
    </row>
    <row r="62" spans="2:22">
      <c r="O62" s="247"/>
    </row>
    <row r="63" spans="2:22">
      <c r="O63" s="247"/>
    </row>
    <row r="64" spans="2:22">
      <c r="O64" s="247"/>
    </row>
    <row r="65" spans="15:15">
      <c r="O65" s="247"/>
    </row>
    <row r="66" spans="15:15">
      <c r="O66" s="247"/>
    </row>
    <row r="67" spans="15:15">
      <c r="O67" s="247"/>
    </row>
    <row r="68" spans="15:15">
      <c r="O68" s="247"/>
    </row>
    <row r="69" spans="15:15">
      <c r="O69" s="247"/>
    </row>
    <row r="70" spans="15:15">
      <c r="O70" s="247"/>
    </row>
    <row r="71" spans="15:15">
      <c r="O71" s="247"/>
    </row>
    <row r="72" spans="15:15">
      <c r="O72" s="247"/>
    </row>
    <row r="73" spans="15:15">
      <c r="O73" s="247"/>
    </row>
    <row r="74" spans="15:15">
      <c r="O74" s="247"/>
    </row>
    <row r="75" spans="15:15">
      <c r="O75" s="247"/>
    </row>
    <row r="76" spans="15:15">
      <c r="O76" s="247"/>
    </row>
    <row r="77" spans="15:15">
      <c r="O77" s="247"/>
    </row>
    <row r="78" spans="15:15">
      <c r="O78" s="247"/>
    </row>
    <row r="79" spans="15:15">
      <c r="O79" s="247"/>
    </row>
    <row r="80" spans="15:15">
      <c r="O80" s="247"/>
    </row>
    <row r="81" spans="15:15">
      <c r="O81" s="247"/>
    </row>
    <row r="82" spans="15:15">
      <c r="O82" s="247"/>
    </row>
    <row r="83" spans="15:15">
      <c r="O83" s="247"/>
    </row>
    <row r="84" spans="15:15">
      <c r="O84" s="247"/>
    </row>
    <row r="85" spans="15:15">
      <c r="O85" s="247"/>
    </row>
    <row r="86" spans="15:15">
      <c r="O86" s="247"/>
    </row>
    <row r="87" spans="15:15">
      <c r="O87" s="247"/>
    </row>
    <row r="88" spans="15:15">
      <c r="O88" s="247"/>
    </row>
    <row r="89" spans="15:15">
      <c r="O89" s="247"/>
    </row>
    <row r="90" spans="15:15">
      <c r="O90" s="247"/>
    </row>
    <row r="91" spans="15:15">
      <c r="O91" s="247"/>
    </row>
    <row r="92" spans="15:15">
      <c r="O92" s="247"/>
    </row>
    <row r="93" spans="15:15">
      <c r="O93" s="247"/>
    </row>
    <row r="94" spans="15:15">
      <c r="O94" s="247"/>
    </row>
    <row r="95" spans="15:15">
      <c r="O95" s="247"/>
    </row>
    <row r="96" spans="15:15">
      <c r="O96" s="247"/>
    </row>
    <row r="97" spans="15:15">
      <c r="O97" s="247"/>
    </row>
    <row r="98" spans="15:15">
      <c r="O98" s="247"/>
    </row>
    <row r="99" spans="15:15">
      <c r="O99" s="247"/>
    </row>
    <row r="100" spans="15:15">
      <c r="O100" s="247"/>
    </row>
    <row r="101" spans="15:15">
      <c r="O101" s="247"/>
    </row>
    <row r="102" spans="15:15">
      <c r="O102" s="247"/>
    </row>
    <row r="103" spans="15:15">
      <c r="O103" s="247"/>
    </row>
    <row r="104" spans="15:15">
      <c r="O104" s="247"/>
    </row>
    <row r="105" spans="15:15">
      <c r="O105" s="247"/>
    </row>
    <row r="106" spans="15:15">
      <c r="O106" s="247"/>
    </row>
    <row r="107" spans="15:15">
      <c r="O107" s="247"/>
    </row>
    <row r="108" spans="15:15">
      <c r="O108" s="247"/>
    </row>
    <row r="109" spans="15:15">
      <c r="O109" s="247"/>
    </row>
    <row r="110" spans="15:15">
      <c r="O110" s="247"/>
    </row>
    <row r="111" spans="15:15">
      <c r="O111" s="247"/>
    </row>
    <row r="112" spans="15:15">
      <c r="O112" s="247"/>
    </row>
    <row r="113" spans="15:15">
      <c r="O113" s="247"/>
    </row>
    <row r="114" spans="15:15">
      <c r="O114" s="247"/>
    </row>
    <row r="115" spans="15:15">
      <c r="O115" s="247"/>
    </row>
    <row r="116" spans="15:15">
      <c r="O116" s="247"/>
    </row>
    <row r="117" spans="15:15">
      <c r="O117" s="247"/>
    </row>
    <row r="118" spans="15:15">
      <c r="O118" s="247"/>
    </row>
    <row r="119" spans="15:15">
      <c r="O119" s="247"/>
    </row>
    <row r="120" spans="15:15">
      <c r="O120" s="247"/>
    </row>
    <row r="121" spans="15:15">
      <c r="O121" s="247"/>
    </row>
    <row r="122" spans="15:15">
      <c r="O122" s="247"/>
    </row>
    <row r="123" spans="15:15">
      <c r="O123" s="247"/>
    </row>
    <row r="124" spans="15:15">
      <c r="O124" s="247"/>
    </row>
    <row r="125" spans="15:15">
      <c r="O125" s="247"/>
    </row>
    <row r="126" spans="15:15">
      <c r="O126" s="247"/>
    </row>
    <row r="127" spans="15:15">
      <c r="O127" s="247"/>
    </row>
    <row r="128" spans="15:15">
      <c r="O128" s="247"/>
    </row>
    <row r="129" spans="15:15">
      <c r="O129" s="247"/>
    </row>
    <row r="130" spans="15:15">
      <c r="O130" s="247"/>
    </row>
    <row r="131" spans="15:15">
      <c r="O131" s="247"/>
    </row>
    <row r="132" spans="15:15">
      <c r="O132" s="247"/>
    </row>
    <row r="133" spans="15:15">
      <c r="O133" s="247"/>
    </row>
    <row r="134" spans="15:15">
      <c r="O134" s="247"/>
    </row>
    <row r="135" spans="15:15">
      <c r="O135" s="247"/>
    </row>
    <row r="136" spans="15:15">
      <c r="O136" s="247"/>
    </row>
    <row r="137" spans="15:15">
      <c r="O137" s="247"/>
    </row>
    <row r="138" spans="15:15">
      <c r="O138" s="247"/>
    </row>
    <row r="139" spans="15:15">
      <c r="O139" s="247"/>
    </row>
    <row r="140" spans="15:15">
      <c r="O140" s="247"/>
    </row>
    <row r="141" spans="15:15">
      <c r="O141" s="247"/>
    </row>
    <row r="142" spans="15:15">
      <c r="O142" s="247"/>
    </row>
    <row r="143" spans="15:15">
      <c r="O143" s="247"/>
    </row>
    <row r="144" spans="15:15">
      <c r="O144" s="247"/>
    </row>
    <row r="145" spans="15:15">
      <c r="O145" s="247"/>
    </row>
    <row r="146" spans="15:15">
      <c r="O146" s="247"/>
    </row>
    <row r="147" spans="15:15">
      <c r="O147" s="247"/>
    </row>
    <row r="148" spans="15:15">
      <c r="O148" s="247"/>
    </row>
    <row r="149" spans="15:15">
      <c r="O149" s="247"/>
    </row>
    <row r="150" spans="15:15">
      <c r="O150" s="247"/>
    </row>
    <row r="151" spans="15:15">
      <c r="O151" s="247"/>
    </row>
    <row r="152" spans="15:15">
      <c r="O152" s="247"/>
    </row>
    <row r="153" spans="15:15">
      <c r="O153" s="247"/>
    </row>
    <row r="154" spans="15:15">
      <c r="O154" s="247"/>
    </row>
    <row r="155" spans="15:15">
      <c r="O155" s="247"/>
    </row>
    <row r="156" spans="15:15">
      <c r="O156" s="247"/>
    </row>
    <row r="157" spans="15:15">
      <c r="O157" s="247"/>
    </row>
    <row r="158" spans="15:15">
      <c r="O158" s="247"/>
    </row>
    <row r="159" spans="15:15">
      <c r="O159" s="247"/>
    </row>
    <row r="160" spans="15:15">
      <c r="O160" s="247"/>
    </row>
    <row r="161" spans="15:15">
      <c r="O161" s="247"/>
    </row>
    <row r="162" spans="15:15">
      <c r="O162" s="247"/>
    </row>
    <row r="163" spans="15:15">
      <c r="O163" s="247"/>
    </row>
    <row r="164" spans="15:15">
      <c r="O164" s="247"/>
    </row>
    <row r="165" spans="15:15">
      <c r="O165" s="247"/>
    </row>
    <row r="166" spans="15:15">
      <c r="O166" s="247"/>
    </row>
    <row r="167" spans="15:15">
      <c r="O167" s="247"/>
    </row>
    <row r="168" spans="15:15">
      <c r="O168" s="247"/>
    </row>
    <row r="169" spans="15:15">
      <c r="O169" s="247"/>
    </row>
    <row r="170" spans="15:15">
      <c r="O170" s="247"/>
    </row>
    <row r="171" spans="15:15">
      <c r="O171" s="247"/>
    </row>
    <row r="172" spans="15:15">
      <c r="O172" s="247"/>
    </row>
    <row r="173" spans="15:15">
      <c r="O173" s="247"/>
    </row>
    <row r="174" spans="15:15">
      <c r="O174" s="247"/>
    </row>
    <row r="175" spans="15:15">
      <c r="O175" s="247"/>
    </row>
    <row r="176" spans="15:15">
      <c r="O176" s="247"/>
    </row>
    <row r="177" spans="15:15">
      <c r="O177" s="247"/>
    </row>
    <row r="178" spans="15:15">
      <c r="O178" s="247"/>
    </row>
    <row r="179" spans="15:15">
      <c r="O179" s="247"/>
    </row>
    <row r="180" spans="15:15">
      <c r="O180" s="247"/>
    </row>
    <row r="181" spans="15:15">
      <c r="O181" s="247"/>
    </row>
    <row r="182" spans="15:15">
      <c r="O182" s="247"/>
    </row>
    <row r="183" spans="15:15">
      <c r="O183" s="247"/>
    </row>
    <row r="184" spans="15:15">
      <c r="O184" s="247"/>
    </row>
    <row r="185" spans="15:15">
      <c r="O185" s="247"/>
    </row>
    <row r="186" spans="15:15">
      <c r="O186" s="247"/>
    </row>
    <row r="187" spans="15:15">
      <c r="O187" s="247"/>
    </row>
    <row r="188" spans="15:15">
      <c r="O188" s="247"/>
    </row>
    <row r="189" spans="15:15">
      <c r="O189" s="247"/>
    </row>
    <row r="190" spans="15:15">
      <c r="O190" s="247"/>
    </row>
    <row r="191" spans="15:15">
      <c r="O191" s="247"/>
    </row>
    <row r="192" spans="15:15">
      <c r="O192" s="247"/>
    </row>
    <row r="193" spans="15:15">
      <c r="O193" s="247"/>
    </row>
    <row r="194" spans="15:15">
      <c r="O194" s="247"/>
    </row>
    <row r="195" spans="15:15">
      <c r="O195" s="247"/>
    </row>
    <row r="196" spans="15:15">
      <c r="O196" s="247"/>
    </row>
    <row r="197" spans="15:15">
      <c r="O197" s="247"/>
    </row>
    <row r="198" spans="15:15">
      <c r="O198" s="247"/>
    </row>
    <row r="199" spans="15:15">
      <c r="O199" s="247"/>
    </row>
    <row r="200" spans="15:15">
      <c r="O200" s="247"/>
    </row>
    <row r="201" spans="15:15">
      <c r="O201" s="247"/>
    </row>
    <row r="202" spans="15:15">
      <c r="O202" s="247"/>
    </row>
    <row r="203" spans="15:15">
      <c r="O203" s="247"/>
    </row>
    <row r="204" spans="15:15">
      <c r="O204" s="247"/>
    </row>
    <row r="205" spans="15:15">
      <c r="O205" s="247"/>
    </row>
    <row r="206" spans="15:15">
      <c r="O206" s="247"/>
    </row>
    <row r="207" spans="15:15">
      <c r="O207" s="247"/>
    </row>
    <row r="208" spans="15:15">
      <c r="O208" s="247"/>
    </row>
    <row r="209" spans="15:15">
      <c r="O209" s="247"/>
    </row>
    <row r="210" spans="15:15">
      <c r="O210" s="247"/>
    </row>
    <row r="211" spans="15:15">
      <c r="O211" s="247"/>
    </row>
    <row r="212" spans="15:15">
      <c r="O212" s="247"/>
    </row>
    <row r="213" spans="15:15">
      <c r="O213" s="247"/>
    </row>
    <row r="214" spans="15:15">
      <c r="O214" s="247"/>
    </row>
    <row r="215" spans="15:15">
      <c r="O215" s="247"/>
    </row>
    <row r="216" spans="15:15">
      <c r="O216" s="247"/>
    </row>
    <row r="217" spans="15:15">
      <c r="O217" s="247"/>
    </row>
    <row r="218" spans="15:15">
      <c r="O218" s="247"/>
    </row>
    <row r="219" spans="15:15">
      <c r="O219" s="247"/>
    </row>
    <row r="220" spans="15:15">
      <c r="O220" s="247"/>
    </row>
    <row r="221" spans="15:15">
      <c r="O221" s="247"/>
    </row>
    <row r="222" spans="15:15">
      <c r="O222" s="247"/>
    </row>
    <row r="223" spans="15:15">
      <c r="O223" s="247"/>
    </row>
    <row r="224" spans="15:15">
      <c r="O224" s="247"/>
    </row>
    <row r="225" spans="15:15">
      <c r="O225" s="247"/>
    </row>
    <row r="226" spans="15:15">
      <c r="O226" s="247"/>
    </row>
    <row r="227" spans="15:15">
      <c r="O227" s="247"/>
    </row>
    <row r="228" spans="15:15">
      <c r="O228" s="247"/>
    </row>
    <row r="229" spans="15:15">
      <c r="O229" s="247"/>
    </row>
    <row r="230" spans="15:15">
      <c r="O230" s="247"/>
    </row>
    <row r="231" spans="15:15">
      <c r="O231" s="247"/>
    </row>
    <row r="232" spans="15:15">
      <c r="O232" s="247"/>
    </row>
    <row r="233" spans="15:15">
      <c r="O233" s="247"/>
    </row>
    <row r="234" spans="15:15">
      <c r="O234" s="247"/>
    </row>
    <row r="235" spans="15:15">
      <c r="O235" s="247"/>
    </row>
    <row r="236" spans="15:15">
      <c r="O236" s="247"/>
    </row>
    <row r="237" spans="15:15">
      <c r="O237" s="247"/>
    </row>
    <row r="238" spans="15:15">
      <c r="O238" s="247"/>
    </row>
    <row r="239" spans="15:15">
      <c r="O239" s="247"/>
    </row>
    <row r="240" spans="15:15">
      <c r="O240" s="247"/>
    </row>
    <row r="241" spans="15:15">
      <c r="O241" s="247"/>
    </row>
    <row r="242" spans="15:15">
      <c r="O242" s="247"/>
    </row>
    <row r="243" spans="15:15">
      <c r="O243" s="247"/>
    </row>
    <row r="244" spans="15:15">
      <c r="O244" s="247"/>
    </row>
    <row r="245" spans="15:15">
      <c r="O245" s="247"/>
    </row>
    <row r="246" spans="15:15">
      <c r="O246" s="247"/>
    </row>
    <row r="247" spans="15:15">
      <c r="O247" s="247"/>
    </row>
    <row r="248" spans="15:15">
      <c r="O248" s="247"/>
    </row>
    <row r="249" spans="15:15">
      <c r="O249" s="247"/>
    </row>
    <row r="250" spans="15:15">
      <c r="O250" s="247"/>
    </row>
    <row r="251" spans="15:15">
      <c r="O251" s="247"/>
    </row>
    <row r="252" spans="15:15">
      <c r="O252" s="247"/>
    </row>
    <row r="253" spans="15:15">
      <c r="O253" s="247"/>
    </row>
    <row r="254" spans="15:15">
      <c r="O254" s="247"/>
    </row>
    <row r="255" spans="15:15">
      <c r="O255" s="247"/>
    </row>
    <row r="256" spans="15:15">
      <c r="O256" s="247"/>
    </row>
    <row r="257" spans="15:15">
      <c r="O257" s="247"/>
    </row>
    <row r="258" spans="15:15">
      <c r="O258" s="247"/>
    </row>
    <row r="259" spans="15:15">
      <c r="O259" s="247"/>
    </row>
    <row r="260" spans="15:15">
      <c r="O260" s="247"/>
    </row>
    <row r="261" spans="15:15">
      <c r="O261" s="247"/>
    </row>
    <row r="262" spans="15:15">
      <c r="O262" s="247"/>
    </row>
    <row r="263" spans="15:15">
      <c r="O263" s="247"/>
    </row>
    <row r="264" spans="15:15">
      <c r="O264" s="247"/>
    </row>
    <row r="265" spans="15:15">
      <c r="O265" s="247"/>
    </row>
    <row r="266" spans="15:15">
      <c r="O266" s="247"/>
    </row>
    <row r="267" spans="15:15">
      <c r="O267" s="247"/>
    </row>
    <row r="268" spans="15:15">
      <c r="O268" s="247"/>
    </row>
    <row r="269" spans="15:15">
      <c r="O269" s="247"/>
    </row>
    <row r="270" spans="15:15">
      <c r="O270" s="247"/>
    </row>
    <row r="271" spans="15:15">
      <c r="O271" s="247"/>
    </row>
    <row r="272" spans="15:15">
      <c r="O272" s="247"/>
    </row>
    <row r="273" spans="15:15">
      <c r="O273" s="247"/>
    </row>
    <row r="274" spans="15:15">
      <c r="O274" s="247"/>
    </row>
    <row r="275" spans="15:15">
      <c r="O275" s="247"/>
    </row>
    <row r="276" spans="15:15">
      <c r="O276" s="247"/>
    </row>
    <row r="277" spans="15:15">
      <c r="O277" s="247"/>
    </row>
    <row r="278" spans="15:15">
      <c r="O278" s="247"/>
    </row>
    <row r="279" spans="15:15">
      <c r="O279" s="247"/>
    </row>
    <row r="280" spans="15:15">
      <c r="O280" s="247"/>
    </row>
    <row r="281" spans="15:15">
      <c r="O281" s="247"/>
    </row>
    <row r="282" spans="15:15">
      <c r="O282" s="247"/>
    </row>
    <row r="283" spans="15:15">
      <c r="O283" s="247"/>
    </row>
    <row r="284" spans="15:15">
      <c r="O284" s="247"/>
    </row>
    <row r="285" spans="15:15">
      <c r="O285" s="247"/>
    </row>
    <row r="286" spans="15:15">
      <c r="O286" s="247"/>
    </row>
    <row r="287" spans="15:15">
      <c r="O287" s="247"/>
    </row>
    <row r="288" spans="15:15">
      <c r="O288" s="247"/>
    </row>
    <row r="289" spans="15:15">
      <c r="O289" s="247"/>
    </row>
    <row r="290" spans="15:15">
      <c r="O290" s="247"/>
    </row>
    <row r="291" spans="15:15">
      <c r="O291" s="247"/>
    </row>
    <row r="292" spans="15:15">
      <c r="O292" s="247"/>
    </row>
    <row r="293" spans="15:15">
      <c r="O293" s="247"/>
    </row>
    <row r="294" spans="15:15">
      <c r="O294" s="247"/>
    </row>
    <row r="295" spans="15:15">
      <c r="O295" s="247"/>
    </row>
    <row r="296" spans="15:15">
      <c r="O296" s="247"/>
    </row>
    <row r="297" spans="15:15">
      <c r="O297" s="247"/>
    </row>
    <row r="298" spans="15:15">
      <c r="O298" s="247"/>
    </row>
    <row r="299" spans="15:15">
      <c r="O299" s="247"/>
    </row>
    <row r="300" spans="15:15">
      <c r="O300" s="247"/>
    </row>
    <row r="301" spans="15:15">
      <c r="O301" s="247"/>
    </row>
    <row r="302" spans="15:15">
      <c r="O302" s="247"/>
    </row>
    <row r="303" spans="15:15">
      <c r="O303" s="247"/>
    </row>
    <row r="304" spans="15:15">
      <c r="O304" s="247"/>
    </row>
    <row r="305" spans="15:15">
      <c r="O305" s="247"/>
    </row>
    <row r="306" spans="15:15">
      <c r="O306" s="247"/>
    </row>
    <row r="307" spans="15:15">
      <c r="O307" s="247"/>
    </row>
    <row r="308" spans="15:15">
      <c r="O308" s="247"/>
    </row>
    <row r="309" spans="15:15">
      <c r="O309" s="247"/>
    </row>
    <row r="310" spans="15:15">
      <c r="O310" s="247"/>
    </row>
    <row r="311" spans="15:15">
      <c r="O311" s="247"/>
    </row>
    <row r="312" spans="15:15">
      <c r="O312" s="247"/>
    </row>
    <row r="313" spans="15:15">
      <c r="O313" s="247"/>
    </row>
    <row r="314" spans="15:15">
      <c r="O314" s="247"/>
    </row>
    <row r="315" spans="15:15">
      <c r="O315" s="247"/>
    </row>
    <row r="316" spans="15:15">
      <c r="O316" s="247"/>
    </row>
    <row r="317" spans="15:15">
      <c r="O317" s="247"/>
    </row>
    <row r="318" spans="15:15">
      <c r="O318" s="247"/>
    </row>
    <row r="319" spans="15:15">
      <c r="O319" s="247"/>
    </row>
    <row r="320" spans="15:15">
      <c r="O320" s="247"/>
    </row>
    <row r="321" spans="15:15">
      <c r="O321" s="247"/>
    </row>
    <row r="322" spans="15:15">
      <c r="O322" s="247"/>
    </row>
    <row r="323" spans="15:15">
      <c r="O323" s="247"/>
    </row>
    <row r="324" spans="15:15">
      <c r="O324" s="247"/>
    </row>
    <row r="325" spans="15:15">
      <c r="O325" s="247"/>
    </row>
    <row r="326" spans="15:15">
      <c r="O326" s="247"/>
    </row>
    <row r="327" spans="15:15">
      <c r="O327" s="247"/>
    </row>
    <row r="328" spans="15:15">
      <c r="O328" s="247"/>
    </row>
    <row r="329" spans="15:15">
      <c r="O329" s="247"/>
    </row>
    <row r="330" spans="15:15">
      <c r="O330" s="247"/>
    </row>
    <row r="331" spans="15:15">
      <c r="O331" s="247"/>
    </row>
    <row r="332" spans="15:15">
      <c r="O332" s="247"/>
    </row>
    <row r="333" spans="15:15">
      <c r="O333" s="247"/>
    </row>
    <row r="334" spans="15:15">
      <c r="O334" s="247"/>
    </row>
    <row r="335" spans="15:15">
      <c r="O335" s="247"/>
    </row>
    <row r="336" spans="15:15">
      <c r="O336" s="247"/>
    </row>
    <row r="337" spans="15:15">
      <c r="O337" s="247"/>
    </row>
    <row r="338" spans="15:15">
      <c r="O338" s="247"/>
    </row>
    <row r="339" spans="15:15">
      <c r="O339" s="247"/>
    </row>
    <row r="340" spans="15:15">
      <c r="O340" s="247"/>
    </row>
    <row r="341" spans="15:15">
      <c r="O341" s="247"/>
    </row>
    <row r="342" spans="15:15">
      <c r="O342" s="247"/>
    </row>
    <row r="343" spans="15:15">
      <c r="O343" s="247"/>
    </row>
    <row r="344" spans="15:15">
      <c r="O344" s="247"/>
    </row>
    <row r="345" spans="15:15">
      <c r="O345" s="247"/>
    </row>
    <row r="346" spans="15:15">
      <c r="O346" s="247"/>
    </row>
    <row r="347" spans="15:15">
      <c r="O347" s="247"/>
    </row>
    <row r="348" spans="15:15">
      <c r="O348" s="247"/>
    </row>
    <row r="349" spans="15:15">
      <c r="O349" s="247"/>
    </row>
    <row r="350" spans="15:15">
      <c r="O350" s="247"/>
    </row>
    <row r="351" spans="15:15">
      <c r="O351" s="247"/>
    </row>
    <row r="352" spans="15:15">
      <c r="O352" s="247"/>
    </row>
    <row r="353" spans="15:15">
      <c r="O353" s="247"/>
    </row>
    <row r="354" spans="15:15">
      <c r="O354" s="247"/>
    </row>
    <row r="355" spans="15:15">
      <c r="O355" s="247"/>
    </row>
    <row r="356" spans="15:15">
      <c r="O356" s="247"/>
    </row>
    <row r="357" spans="15:15">
      <c r="O357" s="247"/>
    </row>
    <row r="358" spans="15:15">
      <c r="O358" s="247"/>
    </row>
    <row r="359" spans="15:15">
      <c r="O359" s="247"/>
    </row>
    <row r="360" spans="15:15">
      <c r="O360" s="247"/>
    </row>
    <row r="361" spans="15:15">
      <c r="O361" s="247"/>
    </row>
    <row r="362" spans="15:15">
      <c r="O362" s="247"/>
    </row>
    <row r="363" spans="15:15">
      <c r="O363" s="247"/>
    </row>
    <row r="364" spans="15:15">
      <c r="O364" s="247"/>
    </row>
    <row r="365" spans="15:15">
      <c r="O365" s="247"/>
    </row>
    <row r="366" spans="15:15">
      <c r="O366" s="247"/>
    </row>
    <row r="367" spans="15:15">
      <c r="O367" s="247"/>
    </row>
    <row r="368" spans="15:15">
      <c r="O368" s="247"/>
    </row>
    <row r="369" spans="15:15">
      <c r="O369" s="247"/>
    </row>
    <row r="370" spans="15:15">
      <c r="O370" s="247"/>
    </row>
    <row r="371" spans="15:15">
      <c r="O371" s="247"/>
    </row>
    <row r="372" spans="15:15">
      <c r="O372" s="247"/>
    </row>
    <row r="373" spans="15:15">
      <c r="O373" s="247"/>
    </row>
    <row r="374" spans="15:15">
      <c r="O374" s="247"/>
    </row>
    <row r="375" spans="15:15">
      <c r="O375" s="247"/>
    </row>
    <row r="376" spans="15:15">
      <c r="O376" s="247"/>
    </row>
    <row r="377" spans="15:15">
      <c r="O377" s="247"/>
    </row>
    <row r="378" spans="15:15">
      <c r="O378" s="247"/>
    </row>
    <row r="379" spans="15:15">
      <c r="O379" s="247"/>
    </row>
    <row r="380" spans="15:15">
      <c r="O380" s="247"/>
    </row>
    <row r="381" spans="15:15">
      <c r="O381" s="247"/>
    </row>
    <row r="382" spans="15:15">
      <c r="O382" s="247"/>
    </row>
    <row r="383" spans="15:15">
      <c r="O383" s="247"/>
    </row>
    <row r="384" spans="15:15">
      <c r="O384" s="247"/>
    </row>
    <row r="385" spans="15:15">
      <c r="O385" s="247"/>
    </row>
    <row r="386" spans="15:15">
      <c r="O386" s="247"/>
    </row>
    <row r="387" spans="15:15">
      <c r="O387" s="247"/>
    </row>
    <row r="388" spans="15:15">
      <c r="O388" s="247"/>
    </row>
    <row r="389" spans="15:15">
      <c r="O389" s="247"/>
    </row>
    <row r="390" spans="15:15">
      <c r="O390" s="247"/>
    </row>
    <row r="391" spans="15:15">
      <c r="O391" s="247"/>
    </row>
    <row r="392" spans="15:15">
      <c r="O392" s="247"/>
    </row>
    <row r="393" spans="15:15">
      <c r="O393" s="247"/>
    </row>
    <row r="394" spans="15:15">
      <c r="O394" s="247"/>
    </row>
    <row r="395" spans="15:15">
      <c r="O395" s="247"/>
    </row>
    <row r="396" spans="15:15">
      <c r="O396" s="247"/>
    </row>
    <row r="397" spans="15:15">
      <c r="O397" s="247"/>
    </row>
    <row r="398" spans="15:15">
      <c r="O398" s="247"/>
    </row>
    <row r="399" spans="15:15">
      <c r="O399" s="247"/>
    </row>
    <row r="400" spans="15:15">
      <c r="O400" s="247"/>
    </row>
    <row r="401" spans="15:15">
      <c r="O401" s="247"/>
    </row>
    <row r="402" spans="15:15">
      <c r="O402" s="247"/>
    </row>
    <row r="403" spans="15:15">
      <c r="O403" s="247"/>
    </row>
    <row r="404" spans="15:15">
      <c r="O404" s="247"/>
    </row>
    <row r="405" spans="15:15">
      <c r="O405" s="247"/>
    </row>
    <row r="406" spans="15:15">
      <c r="O406" s="247"/>
    </row>
    <row r="407" spans="15:15">
      <c r="O407" s="247"/>
    </row>
    <row r="408" spans="15:15">
      <c r="O408" s="247"/>
    </row>
    <row r="409" spans="15:15">
      <c r="O409" s="247"/>
    </row>
    <row r="410" spans="15:15">
      <c r="O410" s="247"/>
    </row>
    <row r="411" spans="15:15">
      <c r="O411" s="247"/>
    </row>
    <row r="412" spans="15:15">
      <c r="O412" s="247"/>
    </row>
    <row r="413" spans="15:15">
      <c r="O413" s="247"/>
    </row>
    <row r="414" spans="15:15">
      <c r="O414" s="247"/>
    </row>
    <row r="415" spans="15:15">
      <c r="O415" s="247"/>
    </row>
    <row r="416" spans="15:15">
      <c r="O416" s="247"/>
    </row>
    <row r="417" spans="15:15">
      <c r="O417" s="247"/>
    </row>
    <row r="418" spans="15:15">
      <c r="O418" s="247"/>
    </row>
    <row r="419" spans="15:15">
      <c r="O419" s="247"/>
    </row>
    <row r="420" spans="15:15">
      <c r="O420" s="247"/>
    </row>
    <row r="421" spans="15:15">
      <c r="O421" s="247"/>
    </row>
    <row r="422" spans="15:15">
      <c r="O422" s="247"/>
    </row>
    <row r="423" spans="15:15">
      <c r="O423" s="247"/>
    </row>
    <row r="424" spans="15:15">
      <c r="O424" s="247"/>
    </row>
    <row r="425" spans="15:15">
      <c r="O425" s="247"/>
    </row>
    <row r="426" spans="15:15">
      <c r="O426" s="247"/>
    </row>
    <row r="427" spans="15:15">
      <c r="O427" s="247"/>
    </row>
    <row r="428" spans="15:15">
      <c r="O428" s="247"/>
    </row>
    <row r="429" spans="15:15">
      <c r="O429" s="247"/>
    </row>
    <row r="430" spans="15:15">
      <c r="O430" s="247"/>
    </row>
    <row r="431" spans="15:15">
      <c r="O431" s="247"/>
    </row>
    <row r="432" spans="15:15">
      <c r="O432" s="247"/>
    </row>
    <row r="433" spans="15:15">
      <c r="O433" s="247"/>
    </row>
    <row r="434" spans="15:15">
      <c r="O434" s="247"/>
    </row>
    <row r="435" spans="15:15">
      <c r="O435" s="247"/>
    </row>
    <row r="436" spans="15:15">
      <c r="O436" s="247"/>
    </row>
    <row r="437" spans="15:15">
      <c r="O437" s="247"/>
    </row>
    <row r="438" spans="15:15">
      <c r="O438" s="247"/>
    </row>
    <row r="439" spans="15:15">
      <c r="O439" s="247"/>
    </row>
    <row r="440" spans="15:15">
      <c r="O440" s="247"/>
    </row>
    <row r="441" spans="15:15">
      <c r="O441" s="247"/>
    </row>
    <row r="442" spans="15:15">
      <c r="O442" s="247"/>
    </row>
    <row r="443" spans="15:15">
      <c r="O443" s="247"/>
    </row>
    <row r="444" spans="15:15">
      <c r="O444" s="247"/>
    </row>
    <row r="445" spans="15:15">
      <c r="O445" s="247"/>
    </row>
    <row r="446" spans="15:15">
      <c r="O446" s="247"/>
    </row>
    <row r="447" spans="15:15">
      <c r="O447" s="247"/>
    </row>
    <row r="448" spans="15:15">
      <c r="O448" s="247"/>
    </row>
    <row r="449" spans="15:15">
      <c r="O449" s="247"/>
    </row>
    <row r="450" spans="15:15">
      <c r="O450" s="247"/>
    </row>
    <row r="451" spans="15:15">
      <c r="O451" s="247"/>
    </row>
    <row r="452" spans="15:15">
      <c r="O452" s="247"/>
    </row>
    <row r="453" spans="15:15">
      <c r="O453" s="247"/>
    </row>
    <row r="454" spans="15:15">
      <c r="O454" s="247"/>
    </row>
    <row r="455" spans="15:15">
      <c r="O455" s="247"/>
    </row>
    <row r="456" spans="15:15">
      <c r="O456" s="247"/>
    </row>
    <row r="457" spans="15:15">
      <c r="O457" s="247"/>
    </row>
    <row r="458" spans="15:15">
      <c r="O458" s="247"/>
    </row>
    <row r="459" spans="15:15">
      <c r="O459" s="247"/>
    </row>
    <row r="460" spans="15:15">
      <c r="O460" s="247"/>
    </row>
    <row r="461" spans="15:15">
      <c r="O461" s="247"/>
    </row>
    <row r="462" spans="15:15">
      <c r="O462" s="247"/>
    </row>
    <row r="463" spans="15:15">
      <c r="O463" s="247"/>
    </row>
    <row r="464" spans="15:15">
      <c r="O464" s="247"/>
    </row>
    <row r="465" spans="15:15">
      <c r="O465" s="247"/>
    </row>
    <row r="466" spans="15:15">
      <c r="O466" s="247"/>
    </row>
    <row r="467" spans="15:15">
      <c r="O467" s="247"/>
    </row>
    <row r="468" spans="15:15">
      <c r="O468" s="247"/>
    </row>
    <row r="469" spans="15:15">
      <c r="O469" s="247"/>
    </row>
    <row r="470" spans="15:15">
      <c r="O470" s="247"/>
    </row>
    <row r="471" spans="15:15">
      <c r="O471" s="247"/>
    </row>
    <row r="472" spans="15:15">
      <c r="O472" s="247"/>
    </row>
    <row r="473" spans="15:15">
      <c r="O473" s="247"/>
    </row>
    <row r="474" spans="15:15">
      <c r="O474" s="247"/>
    </row>
    <row r="475" spans="15:15">
      <c r="O475" s="247"/>
    </row>
    <row r="476" spans="15:15">
      <c r="O476" s="247"/>
    </row>
    <row r="477" spans="15:15">
      <c r="O477" s="247"/>
    </row>
    <row r="478" spans="15:15">
      <c r="O478" s="247"/>
    </row>
    <row r="479" spans="15:15">
      <c r="O479" s="247"/>
    </row>
    <row r="480" spans="15:15">
      <c r="O480" s="247"/>
    </row>
    <row r="481" spans="15:15">
      <c r="O481" s="247"/>
    </row>
    <row r="482" spans="15:15">
      <c r="O482" s="247"/>
    </row>
    <row r="483" spans="15:15">
      <c r="O483" s="247"/>
    </row>
    <row r="484" spans="15:15">
      <c r="O484" s="247"/>
    </row>
    <row r="485" spans="15:15">
      <c r="O485" s="247"/>
    </row>
    <row r="486" spans="15:15">
      <c r="O486" s="247"/>
    </row>
    <row r="487" spans="15:15">
      <c r="O487" s="247"/>
    </row>
    <row r="488" spans="15:15">
      <c r="O488" s="247"/>
    </row>
    <row r="489" spans="15:15">
      <c r="O489" s="247"/>
    </row>
    <row r="490" spans="15:15">
      <c r="O490" s="247"/>
    </row>
    <row r="491" spans="15:15">
      <c r="O491" s="247"/>
    </row>
    <row r="492" spans="15:15">
      <c r="O492" s="247"/>
    </row>
    <row r="493" spans="15:15">
      <c r="O493" s="247"/>
    </row>
    <row r="494" spans="15:15">
      <c r="O494" s="247"/>
    </row>
    <row r="495" spans="15:15">
      <c r="O495" s="247"/>
    </row>
    <row r="496" spans="15:15">
      <c r="O496" s="247"/>
    </row>
    <row r="497" spans="15:15">
      <c r="O497" s="247"/>
    </row>
    <row r="498" spans="15:15">
      <c r="O498" s="247"/>
    </row>
    <row r="499" spans="15:15">
      <c r="O499" s="247"/>
    </row>
    <row r="500" spans="15:15">
      <c r="O500" s="247"/>
    </row>
    <row r="501" spans="15:15">
      <c r="O501" s="247"/>
    </row>
    <row r="502" spans="15:15">
      <c r="O502" s="247"/>
    </row>
    <row r="503" spans="15:15">
      <c r="O503" s="247"/>
    </row>
    <row r="504" spans="15:15">
      <c r="O504" s="247"/>
    </row>
    <row r="505" spans="15:15">
      <c r="O505" s="247"/>
    </row>
    <row r="506" spans="15:15">
      <c r="O506" s="247"/>
    </row>
    <row r="507" spans="15:15">
      <c r="O507" s="247"/>
    </row>
    <row r="508" spans="15:15">
      <c r="O508" s="247"/>
    </row>
    <row r="509" spans="15:15">
      <c r="O509" s="247"/>
    </row>
    <row r="510" spans="15:15">
      <c r="O510" s="247"/>
    </row>
    <row r="511" spans="15:15">
      <c r="O511" s="247"/>
    </row>
    <row r="512" spans="15:15">
      <c r="O512" s="247"/>
    </row>
    <row r="513" spans="15:15">
      <c r="O513" s="247"/>
    </row>
    <row r="514" spans="15:15">
      <c r="O514" s="247"/>
    </row>
    <row r="515" spans="15:15">
      <c r="O515" s="247"/>
    </row>
    <row r="516" spans="15:15">
      <c r="O516" s="247"/>
    </row>
    <row r="517" spans="15:15">
      <c r="O517" s="247"/>
    </row>
    <row r="518" spans="15:15">
      <c r="O518" s="247"/>
    </row>
    <row r="519" spans="15:15">
      <c r="O519" s="247"/>
    </row>
    <row r="520" spans="15:15">
      <c r="O520" s="247"/>
    </row>
    <row r="521" spans="15:15">
      <c r="O521" s="247"/>
    </row>
    <row r="522" spans="15:15">
      <c r="O522" s="247"/>
    </row>
    <row r="523" spans="15:15">
      <c r="O523" s="247"/>
    </row>
    <row r="524" spans="15:15">
      <c r="O524" s="247"/>
    </row>
    <row r="525" spans="15:15">
      <c r="O525" s="247"/>
    </row>
    <row r="526" spans="15:15">
      <c r="O526" s="247"/>
    </row>
    <row r="527" spans="15:15">
      <c r="O527" s="247"/>
    </row>
    <row r="528" spans="15:15">
      <c r="O528" s="247"/>
    </row>
    <row r="529" spans="15:15">
      <c r="O529" s="247"/>
    </row>
    <row r="530" spans="15:15">
      <c r="O530" s="247"/>
    </row>
    <row r="531" spans="15:15">
      <c r="O531" s="247"/>
    </row>
    <row r="532" spans="15:15">
      <c r="O532" s="247"/>
    </row>
    <row r="533" spans="15:15">
      <c r="O533" s="247"/>
    </row>
    <row r="534" spans="15:15">
      <c r="O534" s="247"/>
    </row>
    <row r="535" spans="15:15">
      <c r="O535" s="247"/>
    </row>
    <row r="536" spans="15:15">
      <c r="O536" s="247"/>
    </row>
    <row r="537" spans="15:15">
      <c r="O537" s="247"/>
    </row>
    <row r="538" spans="15:15">
      <c r="O538" s="247"/>
    </row>
    <row r="539" spans="15:15">
      <c r="O539" s="247"/>
    </row>
    <row r="540" spans="15:15">
      <c r="O540" s="247"/>
    </row>
    <row r="541" spans="15:15">
      <c r="O541" s="247"/>
    </row>
    <row r="542" spans="15:15">
      <c r="O542" s="247"/>
    </row>
    <row r="543" spans="15:15">
      <c r="O543" s="247"/>
    </row>
    <row r="544" spans="15:15">
      <c r="O544" s="247"/>
    </row>
    <row r="545" spans="15:15">
      <c r="O545" s="247"/>
    </row>
    <row r="546" spans="15:15">
      <c r="O546" s="247"/>
    </row>
    <row r="547" spans="15:15">
      <c r="O547" s="247"/>
    </row>
    <row r="548" spans="15:15">
      <c r="O548" s="247"/>
    </row>
    <row r="549" spans="15:15">
      <c r="O549" s="247"/>
    </row>
    <row r="550" spans="15:15">
      <c r="O550" s="247"/>
    </row>
    <row r="551" spans="15:15">
      <c r="O551" s="247"/>
    </row>
    <row r="552" spans="15:15">
      <c r="O552" s="247"/>
    </row>
    <row r="553" spans="15:15">
      <c r="O553" s="247"/>
    </row>
    <row r="554" spans="15:15">
      <c r="O554" s="247"/>
    </row>
    <row r="555" spans="15:15">
      <c r="O555" s="247"/>
    </row>
    <row r="556" spans="15:15">
      <c r="O556" s="247"/>
    </row>
    <row r="557" spans="15:15">
      <c r="O557" s="247"/>
    </row>
    <row r="558" spans="15:15">
      <c r="O558" s="247"/>
    </row>
    <row r="559" spans="15:15">
      <c r="O559" s="247"/>
    </row>
    <row r="560" spans="15:15">
      <c r="O560" s="247"/>
    </row>
    <row r="561" spans="15:15">
      <c r="O561" s="247"/>
    </row>
    <row r="562" spans="15:15">
      <c r="O562" s="247"/>
    </row>
    <row r="563" spans="15:15">
      <c r="O563" s="247"/>
    </row>
    <row r="564" spans="15:15">
      <c r="O564" s="247"/>
    </row>
    <row r="565" spans="15:15">
      <c r="O565" s="247"/>
    </row>
    <row r="566" spans="15:15">
      <c r="O566" s="247"/>
    </row>
    <row r="567" spans="15:15">
      <c r="O567" s="247"/>
    </row>
    <row r="568" spans="15:15">
      <c r="O568" s="247"/>
    </row>
    <row r="569" spans="15:15">
      <c r="O569" s="247"/>
    </row>
    <row r="570" spans="15:15">
      <c r="O570" s="247"/>
    </row>
    <row r="571" spans="15:15">
      <c r="O571" s="247"/>
    </row>
    <row r="572" spans="15:15">
      <c r="O572" s="247"/>
    </row>
    <row r="573" spans="15:15">
      <c r="O573" s="247"/>
    </row>
    <row r="574" spans="15:15">
      <c r="O574" s="247"/>
    </row>
    <row r="575" spans="15:15">
      <c r="O575" s="247"/>
    </row>
    <row r="576" spans="15:15">
      <c r="O576" s="247"/>
    </row>
    <row r="577" spans="15:15">
      <c r="O577" s="247"/>
    </row>
    <row r="578" spans="15:15">
      <c r="O578" s="247"/>
    </row>
    <row r="579" spans="15:15">
      <c r="O579" s="247"/>
    </row>
    <row r="580" spans="15:15">
      <c r="O580" s="247"/>
    </row>
    <row r="581" spans="15:15">
      <c r="O581" s="247"/>
    </row>
    <row r="582" spans="15:15">
      <c r="O582" s="247"/>
    </row>
    <row r="583" spans="15:15">
      <c r="O583" s="247"/>
    </row>
    <row r="584" spans="15:15">
      <c r="O584" s="247"/>
    </row>
    <row r="585" spans="15:15">
      <c r="O585" s="247"/>
    </row>
    <row r="586" spans="15:15">
      <c r="O586" s="247"/>
    </row>
    <row r="587" spans="15:15">
      <c r="O587" s="247"/>
    </row>
    <row r="588" spans="15:15">
      <c r="O588" s="247"/>
    </row>
    <row r="589" spans="15:15">
      <c r="O589" s="247"/>
    </row>
    <row r="590" spans="15:15">
      <c r="O590" s="247"/>
    </row>
    <row r="591" spans="15:15">
      <c r="O591" s="247"/>
    </row>
    <row r="592" spans="15:15">
      <c r="O592" s="247"/>
    </row>
    <row r="593" spans="15:15">
      <c r="O593" s="247"/>
    </row>
    <row r="594" spans="15:15">
      <c r="O594" s="247"/>
    </row>
    <row r="595" spans="15:15">
      <c r="O595" s="247"/>
    </row>
    <row r="596" spans="15:15">
      <c r="O596" s="247"/>
    </row>
    <row r="597" spans="15:15">
      <c r="O597" s="247"/>
    </row>
    <row r="598" spans="15:15">
      <c r="O598" s="247"/>
    </row>
    <row r="599" spans="15:15">
      <c r="O599" s="247"/>
    </row>
    <row r="600" spans="15:15">
      <c r="O600" s="247"/>
    </row>
    <row r="601" spans="15:15">
      <c r="O601" s="247"/>
    </row>
    <row r="602" spans="15:15">
      <c r="O602" s="247"/>
    </row>
    <row r="603" spans="15:15">
      <c r="O603" s="247"/>
    </row>
    <row r="604" spans="15:15">
      <c r="O604" s="247"/>
    </row>
    <row r="605" spans="15:15">
      <c r="O605" s="247"/>
    </row>
    <row r="606" spans="15:15">
      <c r="O606" s="247"/>
    </row>
    <row r="607" spans="15:15">
      <c r="O607" s="247"/>
    </row>
    <row r="608" spans="15:15">
      <c r="O608" s="247"/>
    </row>
    <row r="609" spans="15:15">
      <c r="O609" s="247"/>
    </row>
    <row r="610" spans="15:15">
      <c r="O610" s="247"/>
    </row>
    <row r="611" spans="15:15">
      <c r="O611" s="247"/>
    </row>
    <row r="612" spans="15:15">
      <c r="O612" s="247"/>
    </row>
    <row r="613" spans="15:15">
      <c r="O613" s="247"/>
    </row>
    <row r="614" spans="15:15">
      <c r="O614" s="247"/>
    </row>
    <row r="615" spans="15:15">
      <c r="O615" s="247"/>
    </row>
    <row r="616" spans="15:15">
      <c r="O616" s="247"/>
    </row>
    <row r="617" spans="15:15">
      <c r="O617" s="247"/>
    </row>
    <row r="618" spans="15:15">
      <c r="O618" s="247"/>
    </row>
    <row r="619" spans="15:15">
      <c r="O619" s="247"/>
    </row>
    <row r="620" spans="15:15">
      <c r="O620" s="247"/>
    </row>
    <row r="621" spans="15:15">
      <c r="O621" s="247"/>
    </row>
    <row r="622" spans="15:15">
      <c r="O622" s="247"/>
    </row>
    <row r="623" spans="15:15">
      <c r="O623" s="247"/>
    </row>
    <row r="624" spans="15:15">
      <c r="O624" s="247"/>
    </row>
    <row r="625" spans="15:15">
      <c r="O625" s="247"/>
    </row>
    <row r="626" spans="15:15">
      <c r="O626" s="247"/>
    </row>
    <row r="627" spans="15:15">
      <c r="O627" s="247"/>
    </row>
    <row r="628" spans="15:15">
      <c r="O628" s="247"/>
    </row>
    <row r="629" spans="15:15">
      <c r="O629" s="247"/>
    </row>
    <row r="630" spans="15:15">
      <c r="O630" s="247"/>
    </row>
    <row r="631" spans="15:15">
      <c r="O631" s="247"/>
    </row>
    <row r="632" spans="15:15">
      <c r="O632" s="247"/>
    </row>
    <row r="633" spans="15:15">
      <c r="O633" s="247"/>
    </row>
    <row r="634" spans="15:15">
      <c r="O634" s="247"/>
    </row>
    <row r="635" spans="15:15">
      <c r="O635" s="247"/>
    </row>
    <row r="636" spans="15:15">
      <c r="O636" s="247"/>
    </row>
    <row r="637" spans="15:15">
      <c r="O637" s="247"/>
    </row>
    <row r="638" spans="15:15">
      <c r="O638" s="247"/>
    </row>
    <row r="639" spans="15:15">
      <c r="O639" s="247"/>
    </row>
    <row r="640" spans="15:15">
      <c r="O640" s="247"/>
    </row>
    <row r="641" spans="15:15">
      <c r="O641" s="247"/>
    </row>
    <row r="642" spans="15:15">
      <c r="O642" s="247"/>
    </row>
    <row r="643" spans="15:15">
      <c r="O643" s="247"/>
    </row>
    <row r="644" spans="15:15">
      <c r="O644" s="247"/>
    </row>
    <row r="645" spans="15:15">
      <c r="O645" s="247"/>
    </row>
    <row r="646" spans="15:15">
      <c r="O646" s="247"/>
    </row>
    <row r="647" spans="15:15">
      <c r="O647" s="247"/>
    </row>
    <row r="648" spans="15:15">
      <c r="O648" s="247"/>
    </row>
    <row r="649" spans="15:15">
      <c r="O649" s="247"/>
    </row>
    <row r="650" spans="15:15">
      <c r="O650" s="247"/>
    </row>
    <row r="651" spans="15:15">
      <c r="O651" s="247"/>
    </row>
    <row r="652" spans="15:15">
      <c r="O652" s="247"/>
    </row>
    <row r="653" spans="15:15">
      <c r="O653" s="247"/>
    </row>
    <row r="654" spans="15:15">
      <c r="O654" s="247"/>
    </row>
    <row r="655" spans="15:15">
      <c r="O655" s="247"/>
    </row>
    <row r="656" spans="15:15">
      <c r="O656" s="247"/>
    </row>
    <row r="657" spans="15:15">
      <c r="O657" s="247"/>
    </row>
    <row r="658" spans="15:15">
      <c r="O658" s="247"/>
    </row>
    <row r="659" spans="15:15">
      <c r="O659" s="247"/>
    </row>
    <row r="660" spans="15:15">
      <c r="O660" s="247"/>
    </row>
    <row r="661" spans="15:15">
      <c r="O661" s="247"/>
    </row>
    <row r="662" spans="15:15">
      <c r="O662" s="247"/>
    </row>
    <row r="663" spans="15:15">
      <c r="O663" s="247"/>
    </row>
    <row r="664" spans="15:15">
      <c r="O664" s="247"/>
    </row>
    <row r="665" spans="15:15">
      <c r="O665" s="247"/>
    </row>
    <row r="666" spans="15:15">
      <c r="O666" s="247"/>
    </row>
    <row r="667" spans="15:15">
      <c r="O667" s="247"/>
    </row>
    <row r="668" spans="15:15">
      <c r="O668" s="247"/>
    </row>
    <row r="669" spans="15:15">
      <c r="O669" s="247"/>
    </row>
    <row r="670" spans="15:15">
      <c r="O670" s="247"/>
    </row>
    <row r="671" spans="15:15">
      <c r="O671" s="247"/>
    </row>
    <row r="672" spans="15:15">
      <c r="O672" s="247"/>
    </row>
    <row r="673" spans="15:15">
      <c r="O673" s="247"/>
    </row>
    <row r="674" spans="15:15">
      <c r="O674" s="247"/>
    </row>
    <row r="675" spans="15:15">
      <c r="O675" s="247"/>
    </row>
    <row r="676" spans="15:15">
      <c r="O676" s="247"/>
    </row>
    <row r="677" spans="15:15">
      <c r="O677" s="247"/>
    </row>
    <row r="678" spans="15:15">
      <c r="O678" s="247"/>
    </row>
    <row r="679" spans="15:15">
      <c r="O679" s="247"/>
    </row>
    <row r="680" spans="15:15">
      <c r="O680" s="247"/>
    </row>
    <row r="681" spans="15:15">
      <c r="O681" s="247"/>
    </row>
    <row r="682" spans="15:15">
      <c r="O682" s="247"/>
    </row>
    <row r="683" spans="15:15">
      <c r="O683" s="247"/>
    </row>
    <row r="684" spans="15:15">
      <c r="O684" s="247"/>
    </row>
    <row r="685" spans="15:15">
      <c r="O685" s="247"/>
    </row>
    <row r="686" spans="15:15">
      <c r="O686" s="247"/>
    </row>
    <row r="687" spans="15:15">
      <c r="O687" s="247"/>
    </row>
    <row r="688" spans="15:15">
      <c r="O688" s="247"/>
    </row>
    <row r="689" spans="15:15">
      <c r="O689" s="247"/>
    </row>
    <row r="690" spans="15:15">
      <c r="O690" s="247"/>
    </row>
    <row r="691" spans="15:15">
      <c r="O691" s="247"/>
    </row>
    <row r="692" spans="15:15">
      <c r="O692" s="247"/>
    </row>
    <row r="693" spans="15:15">
      <c r="O693" s="247"/>
    </row>
    <row r="694" spans="15:15">
      <c r="O694" s="247"/>
    </row>
    <row r="695" spans="15:15">
      <c r="O695" s="247"/>
    </row>
    <row r="696" spans="15:15">
      <c r="O696" s="247"/>
    </row>
    <row r="697" spans="15:15">
      <c r="O697" s="247"/>
    </row>
    <row r="698" spans="15:15">
      <c r="O698" s="247"/>
    </row>
    <row r="699" spans="15:15">
      <c r="O699" s="247"/>
    </row>
    <row r="700" spans="15:15">
      <c r="O700" s="247"/>
    </row>
    <row r="701" spans="15:15">
      <c r="O701" s="247"/>
    </row>
    <row r="702" spans="15:15">
      <c r="O702" s="247"/>
    </row>
    <row r="703" spans="15:15">
      <c r="O703" s="247"/>
    </row>
    <row r="704" spans="15:15">
      <c r="O704" s="247"/>
    </row>
    <row r="705" spans="15:15">
      <c r="O705" s="247"/>
    </row>
    <row r="706" spans="15:15">
      <c r="O706" s="247"/>
    </row>
    <row r="707" spans="15:15">
      <c r="O707" s="247"/>
    </row>
    <row r="708" spans="15:15">
      <c r="O708" s="247"/>
    </row>
    <row r="709" spans="15:15">
      <c r="O709" s="247"/>
    </row>
    <row r="710" spans="15:15">
      <c r="O710" s="247"/>
    </row>
    <row r="711" spans="15:15">
      <c r="O711" s="247"/>
    </row>
    <row r="712" spans="15:15">
      <c r="O712" s="247"/>
    </row>
    <row r="713" spans="15:15">
      <c r="O713" s="247"/>
    </row>
    <row r="714" spans="15:15">
      <c r="O714" s="247"/>
    </row>
    <row r="715" spans="15:15">
      <c r="O715" s="247"/>
    </row>
    <row r="716" spans="15:15">
      <c r="O716" s="247"/>
    </row>
    <row r="717" spans="15:15">
      <c r="O717" s="247"/>
    </row>
    <row r="718" spans="15:15">
      <c r="O718" s="247"/>
    </row>
    <row r="719" spans="15:15">
      <c r="O719" s="247"/>
    </row>
    <row r="720" spans="15:15">
      <c r="O720" s="247"/>
    </row>
    <row r="721" spans="15:15">
      <c r="O721" s="247"/>
    </row>
    <row r="722" spans="15:15">
      <c r="O722" s="247"/>
    </row>
    <row r="723" spans="15:15">
      <c r="O723" s="247"/>
    </row>
    <row r="724" spans="15:15">
      <c r="O724" s="247"/>
    </row>
    <row r="725" spans="15:15">
      <c r="O725" s="247"/>
    </row>
    <row r="726" spans="15:15">
      <c r="O726" s="247"/>
    </row>
    <row r="727" spans="15:15">
      <c r="O727" s="247"/>
    </row>
    <row r="728" spans="15:15">
      <c r="O728" s="247"/>
    </row>
    <row r="729" spans="15:15">
      <c r="O729" s="247"/>
    </row>
    <row r="730" spans="15:15">
      <c r="O730" s="247"/>
    </row>
    <row r="731" spans="15:15">
      <c r="O731" s="247"/>
    </row>
    <row r="732" spans="15:15">
      <c r="O732" s="247"/>
    </row>
    <row r="733" spans="15:15">
      <c r="O733" s="247"/>
    </row>
    <row r="734" spans="15:15">
      <c r="O734" s="247"/>
    </row>
    <row r="735" spans="15:15">
      <c r="O735" s="247"/>
    </row>
    <row r="736" spans="15:15">
      <c r="O736" s="247"/>
    </row>
    <row r="737" spans="15:15">
      <c r="O737" s="247"/>
    </row>
    <row r="738" spans="15:15">
      <c r="O738" s="247"/>
    </row>
    <row r="739" spans="15:15">
      <c r="O739" s="247"/>
    </row>
    <row r="740" spans="15:15">
      <c r="O740" s="247"/>
    </row>
    <row r="741" spans="15:15">
      <c r="O741" s="247"/>
    </row>
    <row r="742" spans="15:15">
      <c r="O742" s="247"/>
    </row>
    <row r="743" spans="15:15">
      <c r="O743" s="247"/>
    </row>
    <row r="744" spans="15:15">
      <c r="O744" s="247"/>
    </row>
    <row r="745" spans="15:15">
      <c r="O745" s="247"/>
    </row>
    <row r="746" spans="15:15">
      <c r="O746" s="247"/>
    </row>
    <row r="747" spans="15:15">
      <c r="O747" s="247"/>
    </row>
    <row r="748" spans="15:15">
      <c r="O748" s="247"/>
    </row>
    <row r="749" spans="15:15">
      <c r="O749" s="247"/>
    </row>
    <row r="750" spans="15:15">
      <c r="O750" s="247"/>
    </row>
    <row r="751" spans="15:15">
      <c r="O751" s="247"/>
    </row>
    <row r="752" spans="15:15">
      <c r="O752" s="247"/>
    </row>
    <row r="753" spans="15:15">
      <c r="O753" s="247"/>
    </row>
    <row r="754" spans="15:15">
      <c r="O754" s="247"/>
    </row>
    <row r="755" spans="15:15">
      <c r="O755" s="247"/>
    </row>
    <row r="756" spans="15:15">
      <c r="O756" s="247"/>
    </row>
    <row r="757" spans="15:15">
      <c r="O757" s="247"/>
    </row>
    <row r="758" spans="15:15">
      <c r="O758" s="247"/>
    </row>
    <row r="759" spans="15:15">
      <c r="O759" s="247"/>
    </row>
    <row r="760" spans="15:15">
      <c r="O760" s="247"/>
    </row>
    <row r="761" spans="15:15">
      <c r="O761" s="247"/>
    </row>
    <row r="762" spans="15:15">
      <c r="O762" s="247"/>
    </row>
    <row r="763" spans="15:15">
      <c r="O763" s="247"/>
    </row>
    <row r="764" spans="15:15">
      <c r="O764" s="247"/>
    </row>
    <row r="765" spans="15:15">
      <c r="O765" s="247"/>
    </row>
    <row r="766" spans="15:15">
      <c r="O766" s="247"/>
    </row>
    <row r="767" spans="15:15">
      <c r="O767" s="247"/>
    </row>
    <row r="768" spans="15:15">
      <c r="O768" s="247"/>
    </row>
    <row r="769" spans="15:15">
      <c r="O769" s="247"/>
    </row>
    <row r="770" spans="15:15">
      <c r="O770" s="247"/>
    </row>
    <row r="771" spans="15:15">
      <c r="O771" s="247"/>
    </row>
    <row r="772" spans="15:15">
      <c r="O772" s="247"/>
    </row>
    <row r="773" spans="15:15">
      <c r="O773" s="247"/>
    </row>
    <row r="774" spans="15:15">
      <c r="O774" s="247"/>
    </row>
    <row r="775" spans="15:15">
      <c r="O775" s="247"/>
    </row>
    <row r="776" spans="15:15">
      <c r="O776" s="247"/>
    </row>
    <row r="777" spans="15:15">
      <c r="O777" s="247"/>
    </row>
    <row r="778" spans="15:15">
      <c r="O778" s="247"/>
    </row>
    <row r="779" spans="15:15">
      <c r="O779" s="247"/>
    </row>
    <row r="780" spans="15:15">
      <c r="O780" s="247"/>
    </row>
    <row r="781" spans="15:15">
      <c r="O781" s="247"/>
    </row>
    <row r="782" spans="15:15">
      <c r="O782" s="247"/>
    </row>
    <row r="783" spans="15:15">
      <c r="O783" s="247"/>
    </row>
    <row r="784" spans="15:15">
      <c r="O784" s="247"/>
    </row>
    <row r="785" spans="15:15">
      <c r="O785" s="247"/>
    </row>
    <row r="786" spans="15:15">
      <c r="O786" s="247"/>
    </row>
    <row r="787" spans="15:15">
      <c r="O787" s="247"/>
    </row>
    <row r="788" spans="15:15">
      <c r="O788" s="247"/>
    </row>
    <row r="789" spans="15:15">
      <c r="O789" s="247"/>
    </row>
    <row r="790" spans="15:15">
      <c r="O790" s="247"/>
    </row>
    <row r="791" spans="15:15">
      <c r="O791" s="247"/>
    </row>
    <row r="792" spans="15:15">
      <c r="O792" s="247"/>
    </row>
    <row r="793" spans="15:15">
      <c r="O793" s="247"/>
    </row>
    <row r="794" spans="15:15">
      <c r="O794" s="247"/>
    </row>
    <row r="795" spans="15:15">
      <c r="O795" s="247"/>
    </row>
    <row r="796" spans="15:15">
      <c r="O796" s="247"/>
    </row>
    <row r="797" spans="15:15">
      <c r="O797" s="247"/>
    </row>
    <row r="798" spans="15:15">
      <c r="O798" s="247"/>
    </row>
    <row r="799" spans="15:15">
      <c r="O799" s="247"/>
    </row>
    <row r="800" spans="15:15">
      <c r="O800" s="247"/>
    </row>
    <row r="801" spans="15:15">
      <c r="O801" s="247"/>
    </row>
    <row r="802" spans="15:15">
      <c r="O802" s="247"/>
    </row>
    <row r="803" spans="15:15">
      <c r="O803" s="247"/>
    </row>
    <row r="804" spans="15:15">
      <c r="O804" s="247"/>
    </row>
    <row r="805" spans="15:15">
      <c r="O805" s="247"/>
    </row>
    <row r="806" spans="15:15">
      <c r="O806" s="247"/>
    </row>
    <row r="807" spans="15:15">
      <c r="O807" s="247"/>
    </row>
    <row r="808" spans="15:15">
      <c r="O808" s="247"/>
    </row>
    <row r="809" spans="15:15">
      <c r="O809" s="247"/>
    </row>
    <row r="810" spans="15:15">
      <c r="O810" s="247"/>
    </row>
    <row r="811" spans="15:15">
      <c r="O811" s="247"/>
    </row>
    <row r="812" spans="15:15">
      <c r="O812" s="247"/>
    </row>
    <row r="813" spans="15:15">
      <c r="O813" s="247"/>
    </row>
    <row r="814" spans="15:15">
      <c r="O814" s="247"/>
    </row>
    <row r="815" spans="15:15">
      <c r="O815" s="247"/>
    </row>
    <row r="816" spans="15:15">
      <c r="O816" s="247"/>
    </row>
    <row r="817" spans="15:15">
      <c r="O817" s="247"/>
    </row>
    <row r="818" spans="15:15">
      <c r="O818" s="247"/>
    </row>
    <row r="819" spans="15:15">
      <c r="O819" s="247"/>
    </row>
    <row r="820" spans="15:15">
      <c r="O820" s="247"/>
    </row>
    <row r="821" spans="15:15">
      <c r="O821" s="247"/>
    </row>
    <row r="822" spans="15:15">
      <c r="O822" s="247"/>
    </row>
    <row r="823" spans="15:15">
      <c r="O823" s="247"/>
    </row>
    <row r="824" spans="15:15">
      <c r="O824" s="247"/>
    </row>
    <row r="825" spans="15:15">
      <c r="O825" s="247"/>
    </row>
    <row r="826" spans="15:15">
      <c r="O826" s="247"/>
    </row>
    <row r="827" spans="15:15">
      <c r="O827" s="247"/>
    </row>
    <row r="828" spans="15:15">
      <c r="O828" s="247"/>
    </row>
    <row r="829" spans="15:15">
      <c r="O829" s="247"/>
    </row>
    <row r="830" spans="15:15">
      <c r="O830" s="247"/>
    </row>
    <row r="831" spans="15:15">
      <c r="O831" s="247"/>
    </row>
    <row r="832" spans="15:15">
      <c r="O832" s="247"/>
    </row>
    <row r="833" spans="15:15">
      <c r="O833" s="247"/>
    </row>
    <row r="834" spans="15:15">
      <c r="O834" s="247"/>
    </row>
    <row r="835" spans="15:15">
      <c r="O835" s="247"/>
    </row>
    <row r="836" spans="15:15">
      <c r="O836" s="247"/>
    </row>
    <row r="837" spans="15:15">
      <c r="O837" s="247"/>
    </row>
    <row r="838" spans="15:15">
      <c r="O838" s="247"/>
    </row>
    <row r="839" spans="15:15">
      <c r="O839" s="247"/>
    </row>
    <row r="840" spans="15:15">
      <c r="O840" s="247"/>
    </row>
    <row r="841" spans="15:15">
      <c r="O841" s="247"/>
    </row>
    <row r="842" spans="15:15">
      <c r="O842" s="247"/>
    </row>
    <row r="843" spans="15:15">
      <c r="O843" s="247"/>
    </row>
    <row r="844" spans="15:15">
      <c r="O844" s="247"/>
    </row>
    <row r="845" spans="15:15">
      <c r="O845" s="247"/>
    </row>
    <row r="846" spans="15:15">
      <c r="O846" s="247"/>
    </row>
    <row r="847" spans="15:15">
      <c r="O847" s="247"/>
    </row>
    <row r="848" spans="15:15">
      <c r="O848" s="247"/>
    </row>
    <row r="849" spans="15:15">
      <c r="O849" s="247"/>
    </row>
    <row r="850" spans="15:15">
      <c r="O850" s="247"/>
    </row>
    <row r="851" spans="15:15">
      <c r="O851" s="247"/>
    </row>
    <row r="852" spans="15:15">
      <c r="O852" s="247"/>
    </row>
    <row r="853" spans="15:15">
      <c r="O853" s="247"/>
    </row>
    <row r="854" spans="15:15">
      <c r="O854" s="247"/>
    </row>
    <row r="855" spans="15:15">
      <c r="O855" s="247"/>
    </row>
    <row r="856" spans="15:15">
      <c r="O856" s="247"/>
    </row>
    <row r="857" spans="15:15">
      <c r="O857" s="247"/>
    </row>
    <row r="858" spans="15:15">
      <c r="O858" s="247"/>
    </row>
    <row r="859" spans="15:15">
      <c r="O859" s="247"/>
    </row>
    <row r="860" spans="15:15">
      <c r="O860" s="247"/>
    </row>
    <row r="861" spans="15:15">
      <c r="O861" s="247"/>
    </row>
    <row r="862" spans="15:15">
      <c r="O862" s="247"/>
    </row>
    <row r="863" spans="15:15">
      <c r="O863" s="247"/>
    </row>
    <row r="864" spans="15:15">
      <c r="O864" s="247"/>
    </row>
    <row r="865" spans="15:15">
      <c r="O865" s="247"/>
    </row>
    <row r="866" spans="15:15">
      <c r="O866" s="247"/>
    </row>
    <row r="867" spans="15:15">
      <c r="O867" s="247"/>
    </row>
    <row r="868" spans="15:15">
      <c r="O868" s="247"/>
    </row>
    <row r="869" spans="15:15">
      <c r="O869" s="247"/>
    </row>
    <row r="870" spans="15:15">
      <c r="O870" s="247"/>
    </row>
    <row r="871" spans="15:15">
      <c r="O871" s="247"/>
    </row>
    <row r="872" spans="15:15">
      <c r="O872" s="247"/>
    </row>
    <row r="873" spans="15:15">
      <c r="O873" s="247"/>
    </row>
    <row r="874" spans="15:15">
      <c r="O874" s="247"/>
    </row>
    <row r="875" spans="15:15">
      <c r="O875" s="247"/>
    </row>
    <row r="876" spans="15:15">
      <c r="O876" s="247"/>
    </row>
    <row r="877" spans="15:15">
      <c r="O877" s="247"/>
    </row>
    <row r="878" spans="15:15">
      <c r="O878" s="247"/>
    </row>
    <row r="879" spans="15:15">
      <c r="O879" s="247"/>
    </row>
    <row r="880" spans="15:15">
      <c r="O880" s="247"/>
    </row>
    <row r="881" spans="15:15">
      <c r="O881" s="247"/>
    </row>
    <row r="882" spans="15:15">
      <c r="O882" s="247"/>
    </row>
    <row r="883" spans="15:15">
      <c r="O883" s="247"/>
    </row>
    <row r="884" spans="15:15">
      <c r="O884" s="247"/>
    </row>
    <row r="885" spans="15:15">
      <c r="O885" s="247"/>
    </row>
    <row r="886" spans="15:15">
      <c r="O886" s="247"/>
    </row>
    <row r="887" spans="15:15">
      <c r="O887" s="247"/>
    </row>
    <row r="888" spans="15:15">
      <c r="O888" s="247"/>
    </row>
    <row r="889" spans="15:15">
      <c r="O889" s="247"/>
    </row>
    <row r="890" spans="15:15">
      <c r="O890" s="247"/>
    </row>
    <row r="891" spans="15:15">
      <c r="O891" s="247"/>
    </row>
    <row r="892" spans="15:15">
      <c r="O892" s="247"/>
    </row>
    <row r="893" spans="15:15">
      <c r="O893" s="247"/>
    </row>
    <row r="894" spans="15:15">
      <c r="O894" s="247"/>
    </row>
    <row r="895" spans="15:15">
      <c r="O895" s="247"/>
    </row>
    <row r="896" spans="15:15">
      <c r="O896" s="247"/>
    </row>
    <row r="897" spans="15:15">
      <c r="O897" s="247"/>
    </row>
    <row r="898" spans="15:15">
      <c r="O898" s="247"/>
    </row>
    <row r="899" spans="15:15">
      <c r="O899" s="247"/>
    </row>
    <row r="900" spans="15:15">
      <c r="O900" s="247"/>
    </row>
    <row r="901" spans="15:15">
      <c r="O901" s="247"/>
    </row>
    <row r="902" spans="15:15">
      <c r="O902" s="247"/>
    </row>
    <row r="903" spans="15:15">
      <c r="O903" s="247"/>
    </row>
    <row r="904" spans="15:15">
      <c r="O904" s="247"/>
    </row>
    <row r="905" spans="15:15">
      <c r="O905" s="247"/>
    </row>
    <row r="906" spans="15:15">
      <c r="O906" s="247"/>
    </row>
    <row r="907" spans="15:15">
      <c r="O907" s="247"/>
    </row>
    <row r="908" spans="15:15">
      <c r="O908" s="247"/>
    </row>
    <row r="909" spans="15:15">
      <c r="O909" s="247"/>
    </row>
    <row r="910" spans="15:15">
      <c r="O910" s="247"/>
    </row>
    <row r="911" spans="15:15">
      <c r="O911" s="247"/>
    </row>
    <row r="912" spans="15:15">
      <c r="O912" s="247"/>
    </row>
    <row r="913" spans="15:15">
      <c r="O913" s="247"/>
    </row>
    <row r="914" spans="15:15">
      <c r="O914" s="247"/>
    </row>
    <row r="915" spans="15:15">
      <c r="O915" s="247"/>
    </row>
    <row r="916" spans="15:15">
      <c r="O916" s="247"/>
    </row>
    <row r="917" spans="15:15">
      <c r="O917" s="247"/>
    </row>
    <row r="918" spans="15:15">
      <c r="O918" s="247"/>
    </row>
    <row r="919" spans="15:15">
      <c r="O919" s="247"/>
    </row>
    <row r="920" spans="15:15">
      <c r="O920" s="247"/>
    </row>
    <row r="921" spans="15:15">
      <c r="O921" s="247"/>
    </row>
    <row r="922" spans="15:15">
      <c r="O922" s="247"/>
    </row>
    <row r="923" spans="15:15">
      <c r="O923" s="247"/>
    </row>
    <row r="924" spans="15:15">
      <c r="O924" s="247"/>
    </row>
    <row r="925" spans="15:15">
      <c r="O925" s="247"/>
    </row>
    <row r="926" spans="15:15">
      <c r="O926" s="247"/>
    </row>
    <row r="927" spans="15:15">
      <c r="O927" s="247"/>
    </row>
    <row r="928" spans="15:15">
      <c r="O928" s="247"/>
    </row>
    <row r="929" spans="15:15">
      <c r="O929" s="247"/>
    </row>
    <row r="930" spans="15:15">
      <c r="O930" s="247"/>
    </row>
    <row r="931" spans="15:15">
      <c r="O931" s="247"/>
    </row>
    <row r="932" spans="15:15">
      <c r="O932" s="247"/>
    </row>
    <row r="933" spans="15:15">
      <c r="O933" s="247"/>
    </row>
    <row r="934" spans="15:15">
      <c r="O934" s="247"/>
    </row>
    <row r="935" spans="15:15">
      <c r="O935" s="247"/>
    </row>
    <row r="936" spans="15:15">
      <c r="O936" s="247"/>
    </row>
    <row r="937" spans="15:15">
      <c r="O937" s="247"/>
    </row>
    <row r="938" spans="15:15">
      <c r="O938" s="247"/>
    </row>
    <row r="939" spans="15:15">
      <c r="O939" s="247"/>
    </row>
    <row r="940" spans="15:15">
      <c r="O940" s="247"/>
    </row>
    <row r="941" spans="15:15">
      <c r="O941" s="247"/>
    </row>
    <row r="942" spans="15:15">
      <c r="O942" s="247"/>
    </row>
    <row r="943" spans="15:15">
      <c r="O943" s="247"/>
    </row>
    <row r="944" spans="15:15">
      <c r="O944" s="247"/>
    </row>
    <row r="945" spans="15:15">
      <c r="O945" s="247"/>
    </row>
    <row r="946" spans="15:15">
      <c r="O946" s="247"/>
    </row>
    <row r="947" spans="15:15">
      <c r="O947" s="247"/>
    </row>
    <row r="948" spans="15:15">
      <c r="O948" s="247"/>
    </row>
    <row r="949" spans="15:15">
      <c r="O949" s="247"/>
    </row>
    <row r="950" spans="15:15">
      <c r="O950" s="247"/>
    </row>
    <row r="951" spans="15:15">
      <c r="O951" s="247"/>
    </row>
    <row r="952" spans="15:15">
      <c r="O952" s="247"/>
    </row>
    <row r="953" spans="15:15">
      <c r="O953" s="247"/>
    </row>
    <row r="954" spans="15:15">
      <c r="O954" s="247"/>
    </row>
    <row r="955" spans="15:15">
      <c r="O955" s="247"/>
    </row>
    <row r="956" spans="15:15">
      <c r="O956" s="247"/>
    </row>
    <row r="957" spans="15:15">
      <c r="O957" s="247"/>
    </row>
    <row r="958" spans="15:15">
      <c r="O958" s="247"/>
    </row>
    <row r="959" spans="15:15">
      <c r="O959" s="247"/>
    </row>
    <row r="960" spans="15:15">
      <c r="O960" s="247"/>
    </row>
    <row r="961" spans="15:15">
      <c r="O961" s="247"/>
    </row>
    <row r="962" spans="15:15">
      <c r="O962" s="247"/>
    </row>
    <row r="963" spans="15:15">
      <c r="O963" s="247"/>
    </row>
    <row r="964" spans="15:15">
      <c r="O964" s="247"/>
    </row>
    <row r="965" spans="15:15">
      <c r="O965" s="247"/>
    </row>
    <row r="966" spans="15:15">
      <c r="O966" s="247"/>
    </row>
    <row r="967" spans="15:15">
      <c r="O967" s="247"/>
    </row>
    <row r="968" spans="15:15">
      <c r="O968" s="247"/>
    </row>
    <row r="969" spans="15:15">
      <c r="O969" s="247"/>
    </row>
    <row r="970" spans="15:15">
      <c r="O970" s="247"/>
    </row>
    <row r="971" spans="15:15">
      <c r="O971" s="247"/>
    </row>
    <row r="972" spans="15:15">
      <c r="O972" s="247"/>
    </row>
    <row r="973" spans="15:15">
      <c r="O973" s="247"/>
    </row>
    <row r="974" spans="15:15">
      <c r="O974" s="247"/>
    </row>
    <row r="975" spans="15:15">
      <c r="O975" s="247"/>
    </row>
    <row r="976" spans="15:15">
      <c r="O976" s="247"/>
    </row>
    <row r="977" spans="15:15">
      <c r="O977" s="247"/>
    </row>
    <row r="978" spans="15:15">
      <c r="O978" s="247"/>
    </row>
    <row r="979" spans="15:15">
      <c r="O979" s="247"/>
    </row>
    <row r="980" spans="15:15">
      <c r="O980" s="247"/>
    </row>
    <row r="981" spans="15:15">
      <c r="O981" s="247"/>
    </row>
    <row r="982" spans="15:15">
      <c r="O982" s="247"/>
    </row>
    <row r="983" spans="15:15">
      <c r="O983" s="247"/>
    </row>
    <row r="984" spans="15:15">
      <c r="O984" s="247"/>
    </row>
    <row r="985" spans="15:15">
      <c r="O985" s="247"/>
    </row>
    <row r="986" spans="15:15">
      <c r="O986" s="247"/>
    </row>
    <row r="987" spans="15:15">
      <c r="O987" s="247"/>
    </row>
    <row r="988" spans="15:15">
      <c r="O988" s="247"/>
    </row>
    <row r="989" spans="15:15">
      <c r="O989" s="247"/>
    </row>
    <row r="990" spans="15:15">
      <c r="O990" s="247"/>
    </row>
    <row r="991" spans="15:15">
      <c r="O991" s="247"/>
    </row>
    <row r="992" spans="15:15">
      <c r="O992" s="247"/>
    </row>
    <row r="993" spans="15:15">
      <c r="O993" s="247"/>
    </row>
    <row r="994" spans="15:15">
      <c r="O994" s="247"/>
    </row>
    <row r="995" spans="15:15">
      <c r="O995" s="247"/>
    </row>
    <row r="996" spans="15:15">
      <c r="O996" s="247"/>
    </row>
    <row r="997" spans="15:15">
      <c r="O997" s="247"/>
    </row>
    <row r="998" spans="15:15">
      <c r="O998" s="247"/>
    </row>
    <row r="999" spans="15:15">
      <c r="O999" s="247"/>
    </row>
    <row r="1000" spans="15:15">
      <c r="O1000" s="247"/>
    </row>
    <row r="1001" spans="15:15">
      <c r="O1001" s="247"/>
    </row>
    <row r="1002" spans="15:15">
      <c r="O1002" s="247"/>
    </row>
    <row r="1003" spans="15:15">
      <c r="O1003" s="247"/>
    </row>
    <row r="1004" spans="15:15">
      <c r="O1004" s="247"/>
    </row>
  </sheetData>
  <phoneticPr fontId="9"/>
  <pageMargins left="0.7" right="0.7" top="0.75" bottom="0.75" header="0" footer="0"/>
  <pageSetup paperSize="9" scale="56"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27D39-398F-EF47-971F-4DC8A54D063A}">
  <dimension ref="A1:L30"/>
  <sheetViews>
    <sheetView workbookViewId="0">
      <selection activeCell="B1" sqref="B1"/>
    </sheetView>
  </sheetViews>
  <sheetFormatPr baseColWidth="10" defaultColWidth="11" defaultRowHeight="18"/>
  <cols>
    <col min="1" max="1" width="8" style="234" bestFit="1" customWidth="1"/>
    <col min="2" max="2" width="32.1640625" customWidth="1"/>
    <col min="3" max="3" width="40.33203125" bestFit="1" customWidth="1"/>
    <col min="4" max="12" width="15.83203125" customWidth="1"/>
  </cols>
  <sheetData>
    <row r="1" spans="1:12">
      <c r="B1" s="236" t="s">
        <v>166</v>
      </c>
      <c r="C1" s="236"/>
    </row>
    <row r="2" spans="1:12" ht="19" thickBot="1">
      <c r="B2" s="46" t="s">
        <v>75</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128</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77</v>
      </c>
      <c r="E8" s="81"/>
      <c r="F8" s="81"/>
      <c r="G8" s="81"/>
      <c r="H8" s="81"/>
      <c r="I8" s="81"/>
      <c r="J8" s="81"/>
      <c r="K8" s="81"/>
      <c r="L8" s="31"/>
    </row>
    <row r="9" spans="1:12">
      <c r="A9" s="234" t="s">
        <v>37</v>
      </c>
      <c r="B9" t="s">
        <v>38</v>
      </c>
      <c r="C9" t="str">
        <f>VLOOKUP(A9,'適格(返還)請求書'!N:S,6,FALSE)</f>
        <v>Invoice note</v>
      </c>
      <c r="D9" s="25" t="s">
        <v>76</v>
      </c>
      <c r="E9" s="81"/>
      <c r="F9" s="81"/>
      <c r="G9" s="81"/>
      <c r="H9" s="81"/>
      <c r="I9" s="81"/>
      <c r="J9" s="81"/>
      <c r="K9" s="81"/>
      <c r="L9" s="31"/>
    </row>
    <row r="10" spans="1:12">
      <c r="A10" s="234" t="s">
        <v>50</v>
      </c>
      <c r="B10" s="100" t="s">
        <v>52</v>
      </c>
      <c r="C10" t="str">
        <f>VLOOKUP(A10,'適格(返還)請求書'!N:S,6,FALSE)</f>
        <v>Code to specify with or without TAX</v>
      </c>
      <c r="D10" s="179" t="s">
        <v>129</v>
      </c>
      <c r="E10" s="81"/>
      <c r="F10" s="81"/>
      <c r="G10" s="81"/>
      <c r="H10" s="81"/>
      <c r="I10" s="81"/>
      <c r="J10" s="81"/>
      <c r="K10" s="81"/>
      <c r="L10" s="31"/>
    </row>
    <row r="11" spans="1:12">
      <c r="A11" s="235" t="s">
        <v>41</v>
      </c>
      <c r="B11" s="84" t="s">
        <v>42</v>
      </c>
      <c r="C11" t="str">
        <f>VLOOKUP(A11,'適格(返還)請求書'!N:S,6,FALSE)</f>
        <v>DOCUMENT TOTALS</v>
      </c>
      <c r="D11" s="209"/>
      <c r="E11" s="81"/>
      <c r="F11" s="81"/>
      <c r="G11" s="81"/>
      <c r="H11" s="81"/>
      <c r="I11" s="81"/>
      <c r="J11" s="81"/>
      <c r="K11" s="81"/>
      <c r="L11" s="31"/>
    </row>
    <row r="12" spans="1:12">
      <c r="A12" s="234" t="s">
        <v>43</v>
      </c>
      <c r="B12" s="85" t="s">
        <v>42</v>
      </c>
      <c r="C12"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t="str">
        <f>VLOOKUP(A13,'適格(返還)請求書'!N:S,6,FALSE)</f>
        <v>Invoice total amount without TAX</v>
      </c>
      <c r="D13" s="26">
        <f>D12-D14</f>
        <v>100000</v>
      </c>
      <c r="E13" s="81"/>
      <c r="F13" s="81"/>
      <c r="G13" s="81"/>
      <c r="H13" s="81"/>
      <c r="I13" s="81"/>
      <c r="J13" s="81"/>
      <c r="K13" s="81"/>
      <c r="L13" s="31"/>
    </row>
    <row r="14" spans="1:12">
      <c r="A14" s="234" t="s">
        <v>46</v>
      </c>
      <c r="B14" s="85" t="s">
        <v>47</v>
      </c>
      <c r="C14" t="str">
        <f>VLOOKUP(A14,'適格(返還)請求書'!N:S,6,FALSE)</f>
        <v>Invoice total TAX amount</v>
      </c>
      <c r="D14" s="26">
        <f>D17+E17</f>
        <v>9200</v>
      </c>
      <c r="E14" s="32"/>
      <c r="F14" s="81"/>
      <c r="G14" s="81"/>
      <c r="H14" s="81"/>
      <c r="I14" s="81"/>
      <c r="J14" s="81"/>
      <c r="K14" s="81"/>
      <c r="L14" s="31"/>
    </row>
    <row r="15" spans="1:12">
      <c r="A15" s="235" t="s">
        <v>48</v>
      </c>
      <c r="B15" s="86" t="s">
        <v>49</v>
      </c>
      <c r="C15" t="str">
        <f>VLOOKUP(A15,'適格(返還)請求書'!N:S,6,FALSE)</f>
        <v>TAX BREAKDOWN</v>
      </c>
      <c r="D15" s="209"/>
      <c r="E15" s="211"/>
      <c r="F15" s="81"/>
      <c r="G15" s="81"/>
      <c r="H15" s="81"/>
      <c r="I15" s="81"/>
      <c r="J15" s="81"/>
      <c r="K15" s="81"/>
      <c r="L15" s="31"/>
    </row>
    <row r="16" spans="1:12" ht="19">
      <c r="A16" s="234" t="s">
        <v>51</v>
      </c>
      <c r="B16" s="87" t="s">
        <v>135</v>
      </c>
      <c r="C16" t="str">
        <f>VLOOKUP(A16,'適格(返還)請求書'!N:S,6,FALSE)</f>
        <v>TAX category taxable amount with TAX</v>
      </c>
      <c r="D16" s="12">
        <f>D25</f>
        <v>66000</v>
      </c>
      <c r="E16" s="61">
        <f>H25</f>
        <v>43200</v>
      </c>
      <c r="F16" s="81"/>
      <c r="G16" s="81"/>
      <c r="H16" s="81"/>
      <c r="I16" s="81"/>
      <c r="J16" s="81"/>
      <c r="K16" s="81"/>
      <c r="L16" s="31"/>
    </row>
    <row r="17" spans="1:12">
      <c r="A17" s="234" t="s">
        <v>72</v>
      </c>
      <c r="B17" s="85" t="s">
        <v>14</v>
      </c>
      <c r="C17"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t="str">
        <f>VLOOKUP(A18,'適格(返還)請求書'!N:S,6,FALSE)</f>
        <v>TAX category code</v>
      </c>
      <c r="D18" s="42" t="s">
        <v>158</v>
      </c>
      <c r="E18" s="54" t="s">
        <v>157</v>
      </c>
      <c r="F18" s="81"/>
      <c r="G18" s="81"/>
      <c r="H18" s="81"/>
      <c r="I18" s="81"/>
      <c r="J18" s="81"/>
      <c r="K18" s="81"/>
      <c r="L18" s="31"/>
    </row>
    <row r="19" spans="1:12">
      <c r="A19" s="234" t="s">
        <v>54</v>
      </c>
      <c r="B19" s="85" t="s">
        <v>53</v>
      </c>
      <c r="C19" t="str">
        <f>VLOOKUP(A19,'適格(返還)請求書'!N:S,6,FALSE)</f>
        <v>TAX category rate</v>
      </c>
      <c r="D19" s="37">
        <v>0.1</v>
      </c>
      <c r="E19" s="6">
        <v>0.08</v>
      </c>
      <c r="F19" s="81"/>
      <c r="G19" s="81"/>
      <c r="H19" s="81"/>
      <c r="I19" s="81"/>
      <c r="J19" s="81"/>
      <c r="K19" s="81"/>
      <c r="L19" s="31"/>
    </row>
    <row r="20" spans="1:12">
      <c r="A20" s="235" t="s">
        <v>288</v>
      </c>
      <c r="B20" s="86" t="s">
        <v>56</v>
      </c>
      <c r="C20" t="str">
        <f>VLOOKUP(A20,'適格(返還)請求書'!N:S,6,FALSE)</f>
        <v>INVOICE LINE</v>
      </c>
      <c r="D20" s="209"/>
      <c r="E20" s="211"/>
      <c r="F20" s="211"/>
      <c r="G20" s="211"/>
      <c r="H20" s="211"/>
      <c r="I20" s="211"/>
      <c r="J20" s="211"/>
      <c r="K20" s="211"/>
      <c r="L20" s="212"/>
    </row>
    <row r="21" spans="1:12" ht="19">
      <c r="A21" s="234" t="s">
        <v>57</v>
      </c>
      <c r="B21" s="87" t="s">
        <v>150</v>
      </c>
      <c r="C21" t="str">
        <f>VLOOKUP(A21,'適格(返還)請求書'!N:S,6,FALSE)</f>
        <v>Despatch advice reference</v>
      </c>
      <c r="D21" s="42" t="s">
        <v>2</v>
      </c>
      <c r="E21" s="40" t="s">
        <v>2</v>
      </c>
      <c r="F21" s="40" t="s">
        <v>2</v>
      </c>
      <c r="G21" s="45" t="s">
        <v>2</v>
      </c>
      <c r="H21" s="112" t="s">
        <v>22</v>
      </c>
      <c r="I21" s="40" t="s">
        <v>22</v>
      </c>
      <c r="J21" s="40" t="s">
        <v>22</v>
      </c>
      <c r="K21" s="40" t="s">
        <v>22</v>
      </c>
      <c r="L21" s="45" t="s">
        <v>22</v>
      </c>
    </row>
    <row r="22" spans="1:12" ht="19">
      <c r="A22" s="234" t="s">
        <v>131</v>
      </c>
      <c r="B22" s="87" t="s">
        <v>151</v>
      </c>
      <c r="C22" t="str">
        <f>VLOOKUP(A22,'適格(返還)請求書'!N:S,6,FALSE)</f>
        <v>Referenced despatch advice line reference</v>
      </c>
      <c r="D22" s="98"/>
      <c r="E22" s="105">
        <v>1</v>
      </c>
      <c r="F22" s="105">
        <v>2</v>
      </c>
      <c r="G22" s="106">
        <v>3</v>
      </c>
      <c r="H22" s="111"/>
      <c r="I22" s="105">
        <v>1</v>
      </c>
      <c r="J22" s="105">
        <v>2</v>
      </c>
      <c r="K22" s="105">
        <v>3</v>
      </c>
      <c r="L22" s="106">
        <v>4</v>
      </c>
    </row>
    <row r="23" spans="1:12" ht="19">
      <c r="A23" s="234" t="s">
        <v>85</v>
      </c>
      <c r="B23" s="87" t="s">
        <v>7</v>
      </c>
      <c r="C23" t="str">
        <f>VLOOKUP(A23,'適格(返還)請求書'!N:S,6,FALSE)</f>
        <v>Date of the transfer</v>
      </c>
      <c r="D23" s="88"/>
      <c r="E23" s="228" t="s">
        <v>107</v>
      </c>
      <c r="F23" s="228" t="s">
        <v>108</v>
      </c>
      <c r="G23" s="229" t="s">
        <v>112</v>
      </c>
      <c r="H23" s="116"/>
      <c r="I23" s="228" t="s">
        <v>107</v>
      </c>
      <c r="J23" s="228" t="s">
        <v>114</v>
      </c>
      <c r="K23" s="228" t="s">
        <v>115</v>
      </c>
      <c r="L23" s="229" t="s">
        <v>116</v>
      </c>
    </row>
    <row r="24" spans="1:12">
      <c r="A24" s="234" t="s">
        <v>62</v>
      </c>
      <c r="B24" s="85" t="s">
        <v>64</v>
      </c>
      <c r="C24"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t="str">
        <f>VLOOKUP(A26,'適格(返還)請求書'!N:S,6,FALSE)</f>
        <v>LINE TAX INFORMATION</v>
      </c>
      <c r="D26" s="217"/>
      <c r="E26" s="218"/>
      <c r="F26" s="218"/>
      <c r="G26" s="219"/>
      <c r="H26" s="210"/>
      <c r="I26" s="218"/>
      <c r="J26" s="218"/>
      <c r="K26" s="218"/>
      <c r="L26" s="219"/>
    </row>
    <row r="27" spans="1:12">
      <c r="A27" s="234" t="s">
        <v>92</v>
      </c>
      <c r="B27" s="92" t="s">
        <v>93</v>
      </c>
      <c r="C27"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t="str">
        <f>VLOOKUP(A29,'適格(返還)請求書'!N:S,6,FALSE)</f>
        <v>ITEM INFORMATION</v>
      </c>
      <c r="D29" s="67"/>
      <c r="E29" s="218"/>
      <c r="F29" s="218"/>
      <c r="G29" s="219"/>
      <c r="H29" s="227"/>
      <c r="I29" s="218"/>
      <c r="J29" s="218"/>
      <c r="K29" s="218"/>
      <c r="L29" s="219"/>
    </row>
    <row r="30" spans="1:12" ht="19" thickBot="1">
      <c r="A30" s="234" t="s">
        <v>89</v>
      </c>
      <c r="B30" s="92" t="s">
        <v>88</v>
      </c>
      <c r="C30"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CF212-7CDB-D346-8721-40CF35C59BF1}">
  <dimension ref="A1:M37"/>
  <sheetViews>
    <sheetView workbookViewId="0">
      <selection activeCell="B1" sqref="B1"/>
    </sheetView>
  </sheetViews>
  <sheetFormatPr baseColWidth="10" defaultColWidth="11" defaultRowHeight="18"/>
  <cols>
    <col min="1" max="1" width="8" style="234" bestFit="1" customWidth="1"/>
    <col min="2" max="2" width="40.6640625" customWidth="1"/>
    <col min="3" max="3" width="44.83203125" bestFit="1" customWidth="1"/>
    <col min="4" max="15" width="15.83203125" customWidth="1"/>
  </cols>
  <sheetData>
    <row r="1" spans="1:12" ht="19" thickBot="1">
      <c r="B1" s="236" t="s">
        <v>167</v>
      </c>
      <c r="C1" s="236"/>
      <c r="J1" s="11"/>
      <c r="K1" s="11"/>
      <c r="L1" s="11"/>
    </row>
    <row r="2" spans="1:12">
      <c r="A2" s="234" t="s">
        <v>31</v>
      </c>
      <c r="B2" t="s">
        <v>82</v>
      </c>
      <c r="D2" s="24" t="s">
        <v>65</v>
      </c>
      <c r="E2" s="28"/>
      <c r="F2" s="28"/>
      <c r="G2" s="28"/>
      <c r="H2" s="28"/>
      <c r="I2" s="28"/>
      <c r="J2" s="28"/>
      <c r="K2" s="28"/>
      <c r="L2" s="29"/>
    </row>
    <row r="3" spans="1:12">
      <c r="A3" s="234" t="s">
        <v>32</v>
      </c>
      <c r="B3" s="11" t="s">
        <v>29</v>
      </c>
      <c r="C3" s="11" t="str">
        <f>VLOOKUP(A3,'適格(返還)請求書'!N:S,6,FALSE)</f>
        <v>Invoice issue date</v>
      </c>
      <c r="D3" s="25" t="s">
        <v>105</v>
      </c>
      <c r="E3" s="30"/>
      <c r="F3" s="30"/>
      <c r="G3" s="30"/>
      <c r="H3" s="30"/>
      <c r="I3" s="30"/>
      <c r="J3" s="30"/>
      <c r="K3" s="30"/>
      <c r="L3" s="31"/>
    </row>
    <row r="4" spans="1:12">
      <c r="A4" s="234" t="s">
        <v>33</v>
      </c>
      <c r="B4" s="11" t="s">
        <v>3</v>
      </c>
      <c r="C4" s="11" t="str">
        <f>VLOOKUP(A4,'適格(返還)請求書'!N:S,6,FALSE)</f>
        <v>Seller name</v>
      </c>
      <c r="D4" s="25" t="s">
        <v>84</v>
      </c>
      <c r="E4" s="30"/>
      <c r="F4" s="30"/>
      <c r="G4" s="30"/>
      <c r="H4" s="30"/>
      <c r="I4" s="30"/>
      <c r="J4" s="30"/>
      <c r="K4" s="30"/>
      <c r="L4" s="31"/>
    </row>
    <row r="5" spans="1:12">
      <c r="A5" s="234" t="s">
        <v>35</v>
      </c>
      <c r="B5" s="11" t="s">
        <v>26</v>
      </c>
      <c r="C5" s="11" t="str">
        <f>VLOOKUP(A5,'適格(返還)請求書'!N:S,6,FALSE)</f>
        <v>Seller tax registration identifier</v>
      </c>
      <c r="D5" s="25" t="s">
        <v>27</v>
      </c>
      <c r="E5" s="30"/>
      <c r="F5" s="30"/>
      <c r="G5" s="30"/>
      <c r="H5" s="30"/>
      <c r="I5" s="30"/>
      <c r="J5" s="30"/>
      <c r="K5" s="30"/>
      <c r="L5" s="31"/>
    </row>
    <row r="6" spans="1:12">
      <c r="A6" s="234" t="s">
        <v>34</v>
      </c>
      <c r="B6" s="11" t="s">
        <v>4</v>
      </c>
      <c r="C6" s="11" t="str">
        <f>VLOOKUP(A6,'適格(返還)請求書'!N:S,6,FALSE)</f>
        <v xml:space="preserve">Buyer name </v>
      </c>
      <c r="D6" s="25" t="s">
        <v>83</v>
      </c>
      <c r="E6" s="30"/>
      <c r="F6" s="30"/>
      <c r="G6" s="30"/>
      <c r="H6" s="30"/>
      <c r="I6" s="30"/>
      <c r="J6" s="30"/>
      <c r="K6" s="30"/>
      <c r="L6" s="31"/>
    </row>
    <row r="7" spans="1:12">
      <c r="A7" s="234" t="s">
        <v>30</v>
      </c>
      <c r="B7" s="34" t="s">
        <v>36</v>
      </c>
      <c r="C7" s="11" t="str">
        <f>VLOOKUP(A7,'適格(返還)請求書'!N:S,6,FALSE)</f>
        <v>Invoice note subject code</v>
      </c>
      <c r="D7" s="41" t="s">
        <v>77</v>
      </c>
      <c r="E7" s="30"/>
      <c r="F7" s="30"/>
      <c r="G7" s="30"/>
      <c r="H7" s="30"/>
      <c r="I7" s="30"/>
      <c r="J7" s="30"/>
      <c r="K7" s="30"/>
      <c r="L7" s="31"/>
    </row>
    <row r="8" spans="1:12">
      <c r="A8" s="234" t="s">
        <v>50</v>
      </c>
      <c r="B8" s="178" t="s">
        <v>52</v>
      </c>
      <c r="C8" s="11" t="str">
        <f>VLOOKUP(A8,'適格(返還)請求書'!N:S,6,FALSE)</f>
        <v>Code to specify with or without TAX</v>
      </c>
      <c r="D8" s="42" t="s">
        <v>104</v>
      </c>
      <c r="E8" s="30"/>
      <c r="F8" s="30"/>
      <c r="G8" s="30"/>
      <c r="H8" s="30"/>
      <c r="I8" s="30"/>
      <c r="J8" s="30"/>
      <c r="K8" s="30"/>
      <c r="L8" s="31"/>
    </row>
    <row r="9" spans="1:12">
      <c r="A9" s="130" t="s">
        <v>133</v>
      </c>
      <c r="B9" s="131" t="s">
        <v>142</v>
      </c>
      <c r="C9" s="11" t="str">
        <f>VLOOKUP(A9,'適格(返還)請求書'!N:S,6,FALSE)</f>
        <v>DOCUMENT LEVEL ALLOWANCES</v>
      </c>
      <c r="D9" s="209"/>
      <c r="E9" s="210"/>
      <c r="F9" s="30"/>
      <c r="G9" s="30"/>
      <c r="H9" s="30"/>
      <c r="I9" s="30"/>
      <c r="J9" s="30"/>
      <c r="K9" s="30"/>
      <c r="L9" s="31"/>
    </row>
    <row r="10" spans="1:12">
      <c r="A10" s="132" t="s">
        <v>137</v>
      </c>
      <c r="B10" s="133" t="s">
        <v>143</v>
      </c>
      <c r="C10" s="11" t="str">
        <f>VLOOKUP(A10,'適格(返還)請求書'!N:S,6,FALSE)</f>
        <v>Document level allowance amount with TAX</v>
      </c>
      <c r="D10" s="12">
        <f>L34</f>
        <v>-1100</v>
      </c>
      <c r="E10" s="61">
        <f>K34</f>
        <v>-1080</v>
      </c>
      <c r="F10" s="30"/>
      <c r="G10" s="30"/>
      <c r="H10" s="30"/>
      <c r="I10" s="30"/>
      <c r="J10" s="30"/>
      <c r="K10" s="30"/>
      <c r="L10" s="31"/>
    </row>
    <row r="11" spans="1:12">
      <c r="A11" s="132" t="s">
        <v>144</v>
      </c>
      <c r="B11" s="133" t="s">
        <v>14</v>
      </c>
      <c r="C11" s="11" t="str">
        <f>VLOOKUP(A11,'適格(返還)請求書'!N:S,6,FALSE)</f>
        <v>Document level allowance tax amount</v>
      </c>
      <c r="D11" s="50">
        <f>ROUND(D10*10/110,0)</f>
        <v>-100</v>
      </c>
      <c r="E11" s="62">
        <f>ROUND(E10*8/108,0)</f>
        <v>-80</v>
      </c>
      <c r="F11" s="30"/>
      <c r="G11" s="30"/>
      <c r="H11" s="30"/>
      <c r="I11" s="30"/>
      <c r="J11" s="30"/>
      <c r="K11" s="30"/>
      <c r="L11" s="31"/>
    </row>
    <row r="12" spans="1:12">
      <c r="A12" s="132" t="s">
        <v>138</v>
      </c>
      <c r="B12" s="133" t="s">
        <v>141</v>
      </c>
      <c r="C12" s="11" t="str">
        <f>VLOOKUP(A12,'適格(返還)請求書'!N:S,6,FALSE)</f>
        <v>Document level allowance TAX category code</v>
      </c>
      <c r="D12" s="63">
        <v>8</v>
      </c>
      <c r="E12" s="117">
        <v>9</v>
      </c>
      <c r="F12" s="30"/>
      <c r="G12" s="30"/>
      <c r="H12" s="30"/>
      <c r="I12" s="30"/>
      <c r="J12" s="30"/>
      <c r="K12" s="30"/>
      <c r="L12" s="31"/>
    </row>
    <row r="13" spans="1:12">
      <c r="A13" s="132" t="s">
        <v>139</v>
      </c>
      <c r="B13" s="133" t="s">
        <v>140</v>
      </c>
      <c r="C13" s="11" t="str">
        <f>VLOOKUP(A13,'適格(返還)請求書'!N:S,6,FALSE)</f>
        <v>Document level allowance TAX rate</v>
      </c>
      <c r="D13" s="37">
        <v>0.08</v>
      </c>
      <c r="E13" s="113">
        <v>0.1</v>
      </c>
      <c r="F13" s="30"/>
      <c r="G13" s="30"/>
      <c r="H13" s="30"/>
      <c r="I13" s="30"/>
      <c r="J13" s="30"/>
      <c r="K13" s="30"/>
      <c r="L13" s="31"/>
    </row>
    <row r="14" spans="1:12">
      <c r="A14" s="235" t="s">
        <v>41</v>
      </c>
      <c r="B14" s="110" t="s">
        <v>42</v>
      </c>
      <c r="C14" s="11" t="str">
        <f>VLOOKUP(A14,'適格(返還)請求書'!N:S,6,FALSE)</f>
        <v>DOCUMENT TOTALS</v>
      </c>
      <c r="D14" s="209"/>
      <c r="E14" s="30"/>
      <c r="F14" s="30"/>
      <c r="G14" s="30"/>
      <c r="H14" s="30"/>
      <c r="I14" s="30"/>
      <c r="J14" s="30"/>
      <c r="K14" s="30"/>
      <c r="L14" s="31"/>
    </row>
    <row r="15" spans="1:12">
      <c r="A15" s="234" t="s">
        <v>43</v>
      </c>
      <c r="B15" s="35" t="s">
        <v>42</v>
      </c>
      <c r="C15" s="11" t="str">
        <f>VLOOKUP(A15,'適格(返還)請求書'!N:S,6,FALSE)</f>
        <v>Sum of Invoice line net amount with TAX</v>
      </c>
      <c r="D15" s="26">
        <f>SUM(D20:E20,D10:E10)</f>
        <v>129020</v>
      </c>
      <c r="E15" s="30"/>
      <c r="F15" s="30"/>
      <c r="G15" s="30"/>
      <c r="H15" s="30"/>
      <c r="I15" s="30"/>
      <c r="J15" s="30"/>
      <c r="K15" s="30"/>
      <c r="L15" s="31"/>
    </row>
    <row r="16" spans="1:12" ht="19">
      <c r="A16" s="132" t="s">
        <v>147</v>
      </c>
      <c r="B16" s="136" t="s">
        <v>148</v>
      </c>
      <c r="C16" s="11" t="str">
        <f>VLOOKUP(A16,'適格(返還)請求書'!N:S,6,FALSE)</f>
        <v>Sum of allowances on document level with TAX</v>
      </c>
      <c r="D16" s="26">
        <f>SUM(D10:E10)</f>
        <v>-2180</v>
      </c>
      <c r="E16" s="30"/>
      <c r="F16" s="30"/>
      <c r="G16" s="30"/>
      <c r="H16" s="30"/>
      <c r="I16" s="30"/>
      <c r="J16" s="30"/>
      <c r="K16" s="30"/>
      <c r="L16" s="31"/>
    </row>
    <row r="17" spans="1:13">
      <c r="A17" s="234" t="s">
        <v>44</v>
      </c>
      <c r="B17" s="35" t="s">
        <v>45</v>
      </c>
      <c r="C17" s="11" t="str">
        <f>VLOOKUP(A17,'適格(返還)請求書'!N:S,6,FALSE)</f>
        <v>Invoice total amount without TAX</v>
      </c>
      <c r="D17" s="26">
        <f>D15-D18</f>
        <v>118000</v>
      </c>
      <c r="E17" s="30"/>
      <c r="F17" s="30"/>
      <c r="G17" s="30"/>
      <c r="H17" s="30"/>
      <c r="I17" s="30"/>
      <c r="J17" s="30"/>
      <c r="K17" s="30"/>
      <c r="L17" s="31"/>
    </row>
    <row r="18" spans="1:13">
      <c r="A18" s="234" t="s">
        <v>46</v>
      </c>
      <c r="B18" s="35" t="s">
        <v>47</v>
      </c>
      <c r="C18" s="11" t="str">
        <f>VLOOKUP(A18,'適格(返還)請求書'!N:S,6,FALSE)</f>
        <v>Invoice total TAX amount</v>
      </c>
      <c r="D18" s="26">
        <f>SUM(D21:E21,D11:E11)</f>
        <v>11020</v>
      </c>
      <c r="E18" s="30"/>
      <c r="F18" s="30"/>
      <c r="G18" s="30"/>
      <c r="H18" s="30"/>
      <c r="I18" s="30"/>
      <c r="J18" s="30"/>
      <c r="K18" s="30"/>
      <c r="L18" s="31"/>
    </row>
    <row r="19" spans="1:13">
      <c r="A19" s="235" t="s">
        <v>48</v>
      </c>
      <c r="B19" s="108" t="s">
        <v>49</v>
      </c>
      <c r="C19" s="11" t="str">
        <f>VLOOKUP(A19,'適格(返還)請求書'!N:S,6,FALSE)</f>
        <v>TAX BREAKDOWN</v>
      </c>
      <c r="D19" s="209"/>
      <c r="E19" s="211"/>
      <c r="F19" s="30"/>
      <c r="G19" s="30"/>
      <c r="H19" s="30"/>
      <c r="I19" s="30"/>
      <c r="J19" s="30"/>
      <c r="K19" s="30"/>
      <c r="L19" s="31"/>
    </row>
    <row r="20" spans="1:13" ht="19">
      <c r="A20" s="234" t="s">
        <v>51</v>
      </c>
      <c r="B20" s="44" t="s">
        <v>135</v>
      </c>
      <c r="C20" s="11" t="str">
        <f>VLOOKUP(A20,'適格(返還)請求書'!N:S,6,FALSE)</f>
        <v>TAX category taxable amount with TAX</v>
      </c>
      <c r="D20" s="12">
        <f>F27+H27+J27</f>
        <v>88000</v>
      </c>
      <c r="E20" s="61">
        <f>SUM(D27:E27,G27,I27)</f>
        <v>43200</v>
      </c>
      <c r="F20" s="30"/>
      <c r="G20" s="30"/>
      <c r="H20" s="30"/>
      <c r="I20" s="30"/>
      <c r="J20" s="30"/>
      <c r="K20" s="30"/>
      <c r="L20" s="31"/>
    </row>
    <row r="21" spans="1:13">
      <c r="A21" s="234" t="s">
        <v>72</v>
      </c>
      <c r="B21" s="35" t="s">
        <v>14</v>
      </c>
      <c r="C21" s="11" t="str">
        <f>VLOOKUP(A21,'適格(返還)請求書'!N:S,6,FALSE)</f>
        <v>TAX category tax amount</v>
      </c>
      <c r="D21" s="50">
        <f>ROUND(D20*10/110,0)</f>
        <v>8000</v>
      </c>
      <c r="E21" s="62">
        <f>ROUND(E20*8/108,0)</f>
        <v>3200</v>
      </c>
      <c r="F21" s="30"/>
      <c r="G21" s="30"/>
      <c r="H21" s="30"/>
      <c r="I21" s="30"/>
      <c r="J21" s="30"/>
      <c r="K21" s="30"/>
      <c r="L21" s="31"/>
    </row>
    <row r="22" spans="1:13">
      <c r="A22" s="234" t="s">
        <v>134</v>
      </c>
      <c r="B22" s="35" t="s">
        <v>55</v>
      </c>
      <c r="C22" s="11" t="str">
        <f>VLOOKUP(A22,'適格(返還)請求書'!N:S,6,FALSE)</f>
        <v>TAX category code</v>
      </c>
      <c r="D22" s="42" t="s">
        <v>158</v>
      </c>
      <c r="E22" s="54" t="s">
        <v>157</v>
      </c>
      <c r="F22" s="30"/>
      <c r="G22" s="30"/>
      <c r="H22" s="30"/>
      <c r="I22" s="30"/>
      <c r="J22" s="30"/>
      <c r="K22" s="30"/>
      <c r="L22" s="31"/>
    </row>
    <row r="23" spans="1:13">
      <c r="A23" s="234" t="s">
        <v>54</v>
      </c>
      <c r="B23" s="35" t="s">
        <v>53</v>
      </c>
      <c r="C23" s="11" t="str">
        <f>VLOOKUP(A23,'適格(返還)請求書'!N:S,6,FALSE)</f>
        <v>TAX category rate</v>
      </c>
      <c r="D23" s="37">
        <v>0.1</v>
      </c>
      <c r="E23" s="6">
        <v>0.08</v>
      </c>
      <c r="F23" s="30"/>
      <c r="G23" s="30"/>
      <c r="H23" s="30"/>
      <c r="I23" s="30"/>
      <c r="J23" s="30"/>
      <c r="K23" s="30"/>
      <c r="L23" s="31"/>
    </row>
    <row r="24" spans="1:13">
      <c r="A24" s="235" t="s">
        <v>288</v>
      </c>
      <c r="B24" s="108" t="s">
        <v>56</v>
      </c>
      <c r="C24" s="11" t="str">
        <f>VLOOKUP(A24,'適格(返還)請求書'!N:S,6,FALSE)</f>
        <v>INVOICE LINE</v>
      </c>
      <c r="D24" s="209"/>
      <c r="E24" s="211"/>
      <c r="F24" s="211"/>
      <c r="G24" s="211"/>
      <c r="H24" s="211"/>
      <c r="I24" s="211"/>
      <c r="J24" s="211"/>
      <c r="K24" s="211"/>
      <c r="L24" s="212"/>
    </row>
    <row r="25" spans="1:13" ht="19">
      <c r="A25" s="234" t="s">
        <v>85</v>
      </c>
      <c r="B25" s="44" t="s">
        <v>7</v>
      </c>
      <c r="C25" s="11" t="str">
        <f>VLOOKUP(A25,'適格(返還)請求書'!N:S,6,FALSE)</f>
        <v>Date of the transfer</v>
      </c>
      <c r="D25" s="213" t="s">
        <v>107</v>
      </c>
      <c r="E25" s="214" t="s">
        <v>108</v>
      </c>
      <c r="F25" s="214" t="s">
        <v>108</v>
      </c>
      <c r="G25" s="214" t="s">
        <v>109</v>
      </c>
      <c r="H25" s="214" t="s">
        <v>110</v>
      </c>
      <c r="I25" s="214" t="s">
        <v>112</v>
      </c>
      <c r="J25" s="215" t="s">
        <v>111</v>
      </c>
      <c r="K25" s="216" t="s">
        <v>113</v>
      </c>
      <c r="L25" s="215" t="s">
        <v>113</v>
      </c>
    </row>
    <row r="26" spans="1:13">
      <c r="A26" s="234" t="s">
        <v>62</v>
      </c>
      <c r="B26" s="35" t="s">
        <v>64</v>
      </c>
      <c r="C26" s="11" t="str">
        <f>VLOOKUP(A26,'適格(返還)請求書'!N:S,6,FALSE)</f>
        <v>Code to specify with or without TAX</v>
      </c>
      <c r="D26" s="224" t="s">
        <v>104</v>
      </c>
      <c r="E26" s="89" t="s">
        <v>104</v>
      </c>
      <c r="F26" s="89" t="s">
        <v>104</v>
      </c>
      <c r="G26" s="89" t="s">
        <v>104</v>
      </c>
      <c r="H26" s="89" t="s">
        <v>104</v>
      </c>
      <c r="I26" s="89" t="s">
        <v>104</v>
      </c>
      <c r="J26" s="90" t="s">
        <v>104</v>
      </c>
      <c r="K26" s="225" t="s">
        <v>104</v>
      </c>
      <c r="L26" s="226" t="s">
        <v>104</v>
      </c>
    </row>
    <row r="27" spans="1:13">
      <c r="A27" s="234" t="s">
        <v>61</v>
      </c>
      <c r="B27" s="35" t="s">
        <v>63</v>
      </c>
      <c r="C27" s="11" t="str">
        <f>VLOOKUP(A27,'適格(返還)請求書'!N:S,6,FALSE)</f>
        <v>Invoice line net amount with TAX</v>
      </c>
      <c r="D27" s="12">
        <v>5400</v>
      </c>
      <c r="E27" s="61">
        <v>10800</v>
      </c>
      <c r="F27" s="7">
        <v>2200</v>
      </c>
      <c r="G27" s="7">
        <v>21600</v>
      </c>
      <c r="H27" s="7">
        <v>38500</v>
      </c>
      <c r="I27" s="7">
        <v>5400</v>
      </c>
      <c r="J27" s="17">
        <v>47300</v>
      </c>
      <c r="K27" s="176"/>
      <c r="L27" s="177"/>
      <c r="M27" s="3"/>
    </row>
    <row r="28" spans="1:13">
      <c r="A28" s="235" t="s">
        <v>90</v>
      </c>
      <c r="B28" s="109" t="s">
        <v>91</v>
      </c>
      <c r="C28" s="11" t="str">
        <f>VLOOKUP(A28,'適格(返還)請求書'!N:S,6,FALSE)</f>
        <v>LINE TAX INFORMATION</v>
      </c>
      <c r="D28" s="217"/>
      <c r="E28" s="218"/>
      <c r="F28" s="218"/>
      <c r="G28" s="218"/>
      <c r="H28" s="218"/>
      <c r="I28" s="218"/>
      <c r="J28" s="219"/>
      <c r="K28" s="210"/>
      <c r="L28" s="219"/>
    </row>
    <row r="29" spans="1:13">
      <c r="A29" s="234" t="s">
        <v>92</v>
      </c>
      <c r="B29" s="58" t="s">
        <v>93</v>
      </c>
      <c r="C29" s="11" t="str">
        <f>VLOOKUP(A29,'適格(返還)請求書'!N:S,6,FALSE)</f>
        <v>Invoiced item TAX category code</v>
      </c>
      <c r="D29" s="63">
        <v>8</v>
      </c>
      <c r="E29" s="64">
        <v>8</v>
      </c>
      <c r="F29" s="64">
        <v>9</v>
      </c>
      <c r="G29" s="64">
        <v>8</v>
      </c>
      <c r="H29" s="64">
        <v>9</v>
      </c>
      <c r="I29" s="64">
        <v>8</v>
      </c>
      <c r="J29" s="65">
        <v>9</v>
      </c>
      <c r="K29" s="117">
        <v>9</v>
      </c>
      <c r="L29" s="65">
        <v>8</v>
      </c>
    </row>
    <row r="30" spans="1:13">
      <c r="A30" s="234" t="s">
        <v>94</v>
      </c>
      <c r="B30" s="58" t="s">
        <v>53</v>
      </c>
      <c r="C30" s="11" t="str">
        <f>VLOOKUP(A30,'適格(返還)請求書'!N:S,6,FALSE)</f>
        <v>Invoiced item TAX rate</v>
      </c>
      <c r="D30" s="37">
        <v>0.08</v>
      </c>
      <c r="E30" s="6">
        <v>0.08</v>
      </c>
      <c r="F30" s="6">
        <v>0.1</v>
      </c>
      <c r="G30" s="6">
        <v>0.08</v>
      </c>
      <c r="H30" s="6">
        <v>0.1</v>
      </c>
      <c r="I30" s="6">
        <v>0.08</v>
      </c>
      <c r="J30" s="38">
        <v>0.1</v>
      </c>
      <c r="K30" s="113">
        <v>0.08</v>
      </c>
      <c r="L30" s="38">
        <v>0.1</v>
      </c>
    </row>
    <row r="31" spans="1:13">
      <c r="A31" s="235" t="s">
        <v>86</v>
      </c>
      <c r="B31" s="109" t="s">
        <v>87</v>
      </c>
      <c r="C31" s="11" t="str">
        <f>VLOOKUP(A31,'適格(返還)請求書'!N:S,6,FALSE)</f>
        <v>ITEM INFORMATION</v>
      </c>
      <c r="D31" s="217"/>
      <c r="E31" s="218"/>
      <c r="F31" s="218"/>
      <c r="G31" s="218"/>
      <c r="H31" s="218"/>
      <c r="I31" s="218"/>
      <c r="J31" s="219"/>
      <c r="K31" s="210"/>
      <c r="L31" s="219"/>
    </row>
    <row r="32" spans="1:13">
      <c r="A32" s="234" t="s">
        <v>89</v>
      </c>
      <c r="B32" s="58" t="s">
        <v>88</v>
      </c>
      <c r="C32" s="11" t="str">
        <f>VLOOKUP(A32,'適格(返還)請求書'!N:S,6,FALSE)</f>
        <v xml:space="preserve">Item description </v>
      </c>
      <c r="D32" s="220" t="s">
        <v>95</v>
      </c>
      <c r="E32" s="221" t="s">
        <v>10</v>
      </c>
      <c r="F32" s="221" t="s">
        <v>71</v>
      </c>
      <c r="G32" s="221" t="s">
        <v>17</v>
      </c>
      <c r="H32" s="221" t="s">
        <v>13</v>
      </c>
      <c r="I32" s="221" t="s">
        <v>96</v>
      </c>
      <c r="J32" s="222" t="s">
        <v>18</v>
      </c>
      <c r="K32" s="223" t="s">
        <v>100</v>
      </c>
      <c r="L32" s="222" t="s">
        <v>12</v>
      </c>
    </row>
    <row r="33" spans="1:12">
      <c r="A33" s="235" t="s">
        <v>97</v>
      </c>
      <c r="B33" s="109" t="s">
        <v>98</v>
      </c>
      <c r="C33" s="11" t="str">
        <f>VLOOKUP(A33,'適格(返還)請求書'!N:S,6,FALSE)</f>
        <v>INVOICE LINE ALLOWANCES</v>
      </c>
      <c r="D33" s="67"/>
      <c r="E33" s="68"/>
      <c r="F33" s="68"/>
      <c r="G33" s="68"/>
      <c r="H33" s="68"/>
      <c r="I33" s="68"/>
      <c r="J33" s="66"/>
      <c r="K33" s="210"/>
      <c r="L33" s="219"/>
    </row>
    <row r="34" spans="1:12" ht="19">
      <c r="A34" s="172" t="s">
        <v>146</v>
      </c>
      <c r="B34" s="158" t="s">
        <v>145</v>
      </c>
      <c r="C34" s="11" t="str">
        <f>VLOOKUP(A34,'適格(返還)請求書'!N:S,6,FALSE)</f>
        <v>Invoice line allowance amount with TAX</v>
      </c>
      <c r="D34" s="107"/>
      <c r="E34" s="101"/>
      <c r="F34" s="101"/>
      <c r="G34" s="101"/>
      <c r="H34" s="101"/>
      <c r="I34" s="101"/>
      <c r="J34" s="175"/>
      <c r="K34" s="9">
        <v>-1080</v>
      </c>
      <c r="L34" s="22">
        <v>-1100</v>
      </c>
    </row>
    <row r="35" spans="1:12" ht="39" thickBot="1">
      <c r="A35" s="234" t="s">
        <v>99</v>
      </c>
      <c r="B35" s="59" t="s">
        <v>136</v>
      </c>
      <c r="C35" s="11" t="str">
        <f>VLOOKUP(A35,'適格(返還)請求書'!N:S,6,FALSE)</f>
        <v>Invoice line allowance reason</v>
      </c>
      <c r="D35" s="69"/>
      <c r="E35" s="70"/>
      <c r="F35" s="70"/>
      <c r="G35" s="70"/>
      <c r="H35" s="70"/>
      <c r="I35" s="70"/>
      <c r="J35" s="119"/>
      <c r="K35" s="118" t="s">
        <v>101</v>
      </c>
      <c r="L35" s="71" t="s">
        <v>102</v>
      </c>
    </row>
    <row r="36" spans="1:12">
      <c r="B36" s="120" t="s">
        <v>149</v>
      </c>
      <c r="C36" s="120"/>
    </row>
    <row r="37" spans="1:12">
      <c r="B37" s="120" t="s">
        <v>152</v>
      </c>
      <c r="C37" s="120"/>
    </row>
  </sheetData>
  <phoneticPr fontId="2"/>
  <pageMargins left="0.7" right="0.7" top="0.75" bottom="0.75" header="0.3" footer="0.3"/>
  <ignoredErrors>
    <ignoredError sqref="D17 E21"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9BDF-3E7B-C649-B63C-4EF687A289FE}">
  <dimension ref="A1:O38"/>
  <sheetViews>
    <sheetView topLeftCell="A5" workbookViewId="0">
      <selection activeCell="B1" sqref="B1"/>
    </sheetView>
  </sheetViews>
  <sheetFormatPr baseColWidth="10" defaultColWidth="10.83203125" defaultRowHeight="18"/>
  <cols>
    <col min="1" max="1" width="8" style="172" bestFit="1" customWidth="1"/>
    <col min="2" max="2" width="39.33203125" style="120" customWidth="1"/>
    <col min="3" max="3" width="44.83203125" style="120" bestFit="1" customWidth="1"/>
    <col min="4" max="14" width="15.83203125" style="120" customWidth="1"/>
    <col min="15" max="16384" width="10.83203125" style="120"/>
  </cols>
  <sheetData>
    <row r="1" spans="1:11" ht="19" thickBot="1">
      <c r="B1" s="236" t="s">
        <v>168</v>
      </c>
      <c r="C1" s="236"/>
      <c r="J1" s="121"/>
      <c r="K1" s="121"/>
    </row>
    <row r="2" spans="1:11">
      <c r="A2" s="172" t="s">
        <v>31</v>
      </c>
      <c r="B2" s="120" t="s">
        <v>82</v>
      </c>
      <c r="D2" s="122" t="s">
        <v>65</v>
      </c>
      <c r="E2" s="123"/>
      <c r="F2" s="123"/>
      <c r="G2" s="123"/>
      <c r="H2" s="123"/>
      <c r="I2" s="123"/>
      <c r="J2" s="123"/>
      <c r="K2" s="124"/>
    </row>
    <row r="3" spans="1:11">
      <c r="A3" s="172" t="s">
        <v>32</v>
      </c>
      <c r="B3" s="121" t="s">
        <v>29</v>
      </c>
      <c r="C3" s="121" t="str">
        <f>VLOOKUP(A3,'適格(返還)請求書'!N:S,6,FALSE)</f>
        <v>Invoice issue date</v>
      </c>
      <c r="D3" s="125" t="s">
        <v>105</v>
      </c>
      <c r="E3" s="126"/>
      <c r="F3" s="126"/>
      <c r="G3" s="126"/>
      <c r="H3" s="126"/>
      <c r="I3" s="126"/>
      <c r="J3" s="126"/>
      <c r="K3" s="127"/>
    </row>
    <row r="4" spans="1:11">
      <c r="A4" s="172" t="s">
        <v>33</v>
      </c>
      <c r="B4" s="121" t="s">
        <v>3</v>
      </c>
      <c r="C4" s="121" t="str">
        <f>VLOOKUP(A4,'適格(返還)請求書'!N:S,6,FALSE)</f>
        <v>Seller name</v>
      </c>
      <c r="D4" s="125" t="s">
        <v>84</v>
      </c>
      <c r="E4" s="126"/>
      <c r="F4" s="126"/>
      <c r="G4" s="126"/>
      <c r="H4" s="126"/>
      <c r="I4" s="126"/>
      <c r="J4" s="126"/>
      <c r="K4" s="127"/>
    </row>
    <row r="5" spans="1:11">
      <c r="A5" s="172" t="s">
        <v>35</v>
      </c>
      <c r="B5" s="121" t="s">
        <v>26</v>
      </c>
      <c r="C5" s="121" t="str">
        <f>VLOOKUP(A5,'適格(返還)請求書'!N:S,6,FALSE)</f>
        <v>Seller tax registration identifier</v>
      </c>
      <c r="D5" s="125" t="s">
        <v>27</v>
      </c>
      <c r="E5" s="126"/>
      <c r="F5" s="126"/>
      <c r="G5" s="126"/>
      <c r="H5" s="126"/>
      <c r="I5" s="126"/>
      <c r="J5" s="126"/>
      <c r="K5" s="127"/>
    </row>
    <row r="6" spans="1:11">
      <c r="A6" s="172" t="s">
        <v>34</v>
      </c>
      <c r="B6" s="121" t="s">
        <v>4</v>
      </c>
      <c r="C6" s="121" t="str">
        <f>VLOOKUP(A6,'適格(返還)請求書'!N:S,6,FALSE)</f>
        <v xml:space="preserve">Buyer name </v>
      </c>
      <c r="D6" s="125" t="s">
        <v>83</v>
      </c>
      <c r="E6" s="126"/>
      <c r="F6" s="126"/>
      <c r="G6" s="126"/>
      <c r="H6" s="126"/>
      <c r="I6" s="126"/>
      <c r="J6" s="126"/>
      <c r="K6" s="127"/>
    </row>
    <row r="7" spans="1:11">
      <c r="A7" s="172" t="s">
        <v>154</v>
      </c>
      <c r="B7" s="121" t="s">
        <v>155</v>
      </c>
      <c r="C7" s="121" t="str">
        <f>VLOOKUP(A7,'適格(返還)請求書'!N:S,6,FALSE)</f>
        <v>Buyer TAX identifier</v>
      </c>
      <c r="D7" s="125" t="s">
        <v>156</v>
      </c>
      <c r="E7" s="126"/>
      <c r="F7" s="126"/>
      <c r="G7" s="126"/>
      <c r="H7" s="126"/>
      <c r="I7" s="126"/>
      <c r="J7" s="126"/>
      <c r="K7" s="127"/>
    </row>
    <row r="8" spans="1:11">
      <c r="A8" s="172" t="s">
        <v>30</v>
      </c>
      <c r="B8" s="128" t="s">
        <v>36</v>
      </c>
      <c r="C8" s="121" t="str">
        <f>VLOOKUP(A8,'適格(返還)請求書'!N:S,6,FALSE)</f>
        <v>Invoice note subject code</v>
      </c>
      <c r="D8" s="129" t="s">
        <v>106</v>
      </c>
      <c r="E8" s="126"/>
      <c r="F8" s="126"/>
      <c r="G8" s="126"/>
      <c r="H8" s="126"/>
      <c r="I8" s="126"/>
      <c r="J8" s="126"/>
      <c r="K8" s="127"/>
    </row>
    <row r="9" spans="1:11">
      <c r="A9" s="172" t="s">
        <v>50</v>
      </c>
      <c r="B9" s="181" t="s">
        <v>52</v>
      </c>
      <c r="C9" s="121" t="str">
        <f>VLOOKUP(A9,'適格(返還)請求書'!N:S,6,FALSE)</f>
        <v>Code to specify with or without TAX</v>
      </c>
      <c r="D9" s="180" t="s">
        <v>104</v>
      </c>
      <c r="E9" s="126"/>
      <c r="F9" s="126"/>
      <c r="G9" s="126"/>
      <c r="H9" s="126"/>
      <c r="I9" s="126"/>
      <c r="J9" s="126"/>
      <c r="K9" s="127"/>
    </row>
    <row r="10" spans="1:11">
      <c r="A10" s="130" t="s">
        <v>133</v>
      </c>
      <c r="B10" s="131" t="s">
        <v>142</v>
      </c>
      <c r="C10" s="121" t="str">
        <f>VLOOKUP(A10,'適格(返還)請求書'!N:S,6,FALSE)</f>
        <v>DOCUMENT LEVEL ALLOWANCES</v>
      </c>
      <c r="D10" s="203"/>
      <c r="E10" s="126"/>
      <c r="F10" s="126"/>
      <c r="G10" s="126"/>
      <c r="H10" s="126"/>
      <c r="I10" s="126"/>
      <c r="J10" s="126"/>
      <c r="K10" s="127"/>
    </row>
    <row r="11" spans="1:11">
      <c r="A11" s="132" t="s">
        <v>137</v>
      </c>
      <c r="B11" s="133" t="s">
        <v>143</v>
      </c>
      <c r="C11" s="121" t="str">
        <f>VLOOKUP(A11,'適格(返還)請求書'!N:S,6,FALSE)</f>
        <v>Document level allowance amount with TAX</v>
      </c>
      <c r="D11" s="167">
        <f>K35</f>
        <v>-3300</v>
      </c>
      <c r="E11" s="126"/>
      <c r="F11" s="126"/>
      <c r="G11" s="126"/>
      <c r="H11" s="126"/>
      <c r="I11" s="126"/>
      <c r="J11" s="126"/>
      <c r="K11" s="127"/>
    </row>
    <row r="12" spans="1:11">
      <c r="A12" s="132" t="s">
        <v>144</v>
      </c>
      <c r="B12" s="133" t="s">
        <v>14</v>
      </c>
      <c r="C12" s="121" t="str">
        <f>VLOOKUP(A12,'適格(返還)請求書'!N:S,6,FALSE)</f>
        <v>Document level allowance tax amount</v>
      </c>
      <c r="D12" s="167">
        <f>ROUND(D11*10/110,0)</f>
        <v>-300</v>
      </c>
      <c r="E12" s="126"/>
      <c r="F12" s="126"/>
      <c r="G12" s="126"/>
      <c r="H12" s="126"/>
      <c r="I12" s="126"/>
      <c r="J12" s="126"/>
      <c r="K12" s="127"/>
    </row>
    <row r="13" spans="1:11" ht="18" customHeight="1">
      <c r="A13" s="132" t="s">
        <v>138</v>
      </c>
      <c r="B13" s="133" t="s">
        <v>141</v>
      </c>
      <c r="C13" s="121" t="str">
        <f>VLOOKUP(A13,'適格(返還)請求書'!N:S,6,FALSE)</f>
        <v>Document level allowance TAX category code</v>
      </c>
      <c r="D13" s="139">
        <v>9</v>
      </c>
      <c r="E13" s="126"/>
      <c r="F13" s="126"/>
      <c r="G13" s="126"/>
      <c r="H13" s="126"/>
      <c r="I13" s="126"/>
      <c r="J13" s="126"/>
      <c r="K13" s="127"/>
    </row>
    <row r="14" spans="1:11" ht="18" customHeight="1">
      <c r="A14" s="132" t="s">
        <v>139</v>
      </c>
      <c r="B14" s="133" t="s">
        <v>140</v>
      </c>
      <c r="C14" s="121" t="str">
        <f>VLOOKUP(A14,'適格(返還)請求書'!N:S,6,FALSE)</f>
        <v>Document level allowance TAX rate</v>
      </c>
      <c r="D14" s="168">
        <v>0.1</v>
      </c>
      <c r="E14" s="126"/>
      <c r="F14" s="126"/>
      <c r="G14" s="126"/>
      <c r="H14" s="126"/>
      <c r="I14" s="126"/>
      <c r="J14" s="126"/>
      <c r="K14" s="127"/>
    </row>
    <row r="15" spans="1:11">
      <c r="A15" s="173" t="s">
        <v>41</v>
      </c>
      <c r="B15" s="131" t="s">
        <v>42</v>
      </c>
      <c r="C15" s="121" t="str">
        <f>VLOOKUP(A15,'適格(返還)請求書'!N:S,6,FALSE)</f>
        <v>DOCUMENT TOTALS</v>
      </c>
      <c r="D15" s="203"/>
      <c r="E15" s="126"/>
      <c r="F15" s="126"/>
      <c r="G15" s="126"/>
      <c r="H15" s="126"/>
      <c r="I15" s="126"/>
      <c r="J15" s="126"/>
      <c r="K15" s="127"/>
    </row>
    <row r="16" spans="1:11">
      <c r="A16" s="172" t="s">
        <v>43</v>
      </c>
      <c r="B16" s="133" t="s">
        <v>42</v>
      </c>
      <c r="C16" s="121" t="str">
        <f>VLOOKUP(A16,'適格(返還)請求書'!N:S,6,FALSE)</f>
        <v>Sum of Invoice line net amount with TAX</v>
      </c>
      <c r="D16" s="134">
        <f>SUM(D21,E21,D11)</f>
        <v>127900</v>
      </c>
      <c r="E16" s="126"/>
      <c r="F16" s="126"/>
      <c r="G16" s="126"/>
      <c r="H16" s="126"/>
      <c r="I16" s="126"/>
      <c r="J16" s="126"/>
      <c r="K16" s="127"/>
    </row>
    <row r="17" spans="1:15" ht="19">
      <c r="A17" s="172" t="s">
        <v>147</v>
      </c>
      <c r="B17" s="136" t="s">
        <v>148</v>
      </c>
      <c r="C17" s="121" t="str">
        <f>VLOOKUP(A17,'適格(返還)請求書'!N:S,6,FALSE)</f>
        <v>Sum of allowances on document level with TAX</v>
      </c>
      <c r="D17" s="134">
        <f>D11</f>
        <v>-3300</v>
      </c>
      <c r="E17" s="126"/>
      <c r="F17" s="126"/>
      <c r="G17" s="126"/>
      <c r="H17" s="126"/>
      <c r="I17" s="126"/>
      <c r="J17" s="126"/>
      <c r="K17" s="127"/>
    </row>
    <row r="18" spans="1:15">
      <c r="A18" s="172" t="s">
        <v>44</v>
      </c>
      <c r="B18" s="133" t="s">
        <v>45</v>
      </c>
      <c r="C18" s="121" t="str">
        <f>VLOOKUP(A18,'適格(返還)請求書'!N:S,6,FALSE)</f>
        <v>Invoice total amount without TAX</v>
      </c>
      <c r="D18" s="134">
        <f>D16-D19</f>
        <v>117000</v>
      </c>
      <c r="E18" s="126"/>
      <c r="F18" s="126"/>
      <c r="G18" s="126"/>
      <c r="H18" s="126"/>
      <c r="I18" s="126"/>
      <c r="J18" s="126"/>
      <c r="K18" s="127"/>
    </row>
    <row r="19" spans="1:15">
      <c r="A19" s="172" t="s">
        <v>46</v>
      </c>
      <c r="B19" s="133" t="s">
        <v>47</v>
      </c>
      <c r="C19" s="121" t="str">
        <f>VLOOKUP(A19,'適格(返還)請求書'!N:S,6,FALSE)</f>
        <v>Invoice total TAX amount</v>
      </c>
      <c r="D19" s="134">
        <f>SUM(D22,E22,D12)</f>
        <v>10900</v>
      </c>
      <c r="E19" s="126"/>
      <c r="F19" s="126"/>
      <c r="G19" s="126"/>
      <c r="H19" s="126"/>
      <c r="I19" s="126"/>
      <c r="J19" s="126"/>
      <c r="K19" s="127"/>
      <c r="O19" s="128"/>
    </row>
    <row r="20" spans="1:15">
      <c r="A20" s="173" t="s">
        <v>48</v>
      </c>
      <c r="B20" s="135" t="s">
        <v>49</v>
      </c>
      <c r="C20" s="121" t="str">
        <f>VLOOKUP(A20,'適格(返還)請求書'!N:S,6,FALSE)</f>
        <v>TAX BREAKDOWN</v>
      </c>
      <c r="D20" s="203"/>
      <c r="E20" s="204"/>
      <c r="F20" s="126"/>
      <c r="G20" s="126"/>
      <c r="H20" s="126"/>
      <c r="I20" s="126"/>
      <c r="J20" s="126"/>
      <c r="K20" s="127"/>
    </row>
    <row r="21" spans="1:15" ht="19">
      <c r="A21" s="172" t="s">
        <v>51</v>
      </c>
      <c r="B21" s="136" t="s">
        <v>135</v>
      </c>
      <c r="C21" s="121" t="str">
        <f>VLOOKUP(A21,'適格(返還)請求書'!N:S,6,FALSE)</f>
        <v>TAX category taxable amount with TAX</v>
      </c>
      <c r="D21" s="137">
        <f>F28+H28+J28</f>
        <v>88000</v>
      </c>
      <c r="E21" s="138">
        <f>SUM(D28:E28,G28,I28)</f>
        <v>43200</v>
      </c>
      <c r="F21" s="126"/>
      <c r="G21" s="126"/>
      <c r="H21" s="126"/>
      <c r="I21" s="126"/>
      <c r="J21" s="126"/>
      <c r="K21" s="127"/>
    </row>
    <row r="22" spans="1:15">
      <c r="A22" s="172" t="s">
        <v>72</v>
      </c>
      <c r="B22" s="133" t="s">
        <v>14</v>
      </c>
      <c r="C22" s="121" t="str">
        <f>VLOOKUP(A22,'適格(返還)請求書'!N:S,6,FALSE)</f>
        <v>TAX category tax amount</v>
      </c>
      <c r="D22" s="141">
        <f>ROUND(D21*10/110,0)</f>
        <v>8000</v>
      </c>
      <c r="E22" s="142">
        <f>ROUND(E21*8/108,0)</f>
        <v>3200</v>
      </c>
      <c r="F22" s="126"/>
      <c r="G22" s="126"/>
      <c r="H22" s="126"/>
      <c r="I22" s="126"/>
      <c r="J22" s="126"/>
      <c r="K22" s="127"/>
    </row>
    <row r="23" spans="1:15">
      <c r="A23" s="234" t="s">
        <v>134</v>
      </c>
      <c r="B23" s="35" t="s">
        <v>55</v>
      </c>
      <c r="C23" s="121" t="str">
        <f>VLOOKUP(A23,'適格(返還)請求書'!N:S,6,FALSE)</f>
        <v>TAX category code</v>
      </c>
      <c r="D23" s="42" t="s">
        <v>158</v>
      </c>
      <c r="E23" s="54" t="s">
        <v>157</v>
      </c>
      <c r="F23" s="126"/>
      <c r="G23" s="126"/>
      <c r="H23" s="126"/>
      <c r="I23" s="126"/>
      <c r="J23" s="126"/>
      <c r="K23" s="127"/>
    </row>
    <row r="24" spans="1:15">
      <c r="A24" s="172" t="s">
        <v>54</v>
      </c>
      <c r="B24" s="133" t="s">
        <v>53</v>
      </c>
      <c r="C24" s="121" t="str">
        <f>VLOOKUP(A24,'適格(返還)請求書'!N:S,6,FALSE)</f>
        <v>TAX category rate</v>
      </c>
      <c r="D24" s="143">
        <v>0.1</v>
      </c>
      <c r="E24" s="144">
        <v>0.08</v>
      </c>
      <c r="F24" s="126"/>
      <c r="G24" s="126"/>
      <c r="H24" s="126"/>
      <c r="I24" s="126"/>
      <c r="J24" s="126"/>
      <c r="K24" s="127"/>
    </row>
    <row r="25" spans="1:15">
      <c r="A25" s="173" t="s">
        <v>288</v>
      </c>
      <c r="B25" s="135" t="s">
        <v>56</v>
      </c>
      <c r="C25" s="121" t="str">
        <f>VLOOKUP(A25,'適格(返還)請求書'!N:S,6,FALSE)</f>
        <v>INVOICE LINE</v>
      </c>
      <c r="D25" s="203"/>
      <c r="E25" s="204"/>
      <c r="F25" s="204"/>
      <c r="G25" s="204"/>
      <c r="H25" s="204"/>
      <c r="I25" s="204"/>
      <c r="J25" s="204"/>
      <c r="K25" s="198"/>
    </row>
    <row r="26" spans="1:15" ht="19">
      <c r="A26" s="172" t="s">
        <v>85</v>
      </c>
      <c r="B26" s="136" t="s">
        <v>7</v>
      </c>
      <c r="C26" s="121" t="str">
        <f>VLOOKUP(A26,'適格(返還)請求書'!N:S,6,FALSE)</f>
        <v>Date of the transfer</v>
      </c>
      <c r="D26" s="205" t="s">
        <v>107</v>
      </c>
      <c r="E26" s="206" t="s">
        <v>108</v>
      </c>
      <c r="F26" s="206" t="s">
        <v>108</v>
      </c>
      <c r="G26" s="206" t="s">
        <v>109</v>
      </c>
      <c r="H26" s="206" t="s">
        <v>110</v>
      </c>
      <c r="I26" s="206" t="s">
        <v>112</v>
      </c>
      <c r="J26" s="207" t="s">
        <v>111</v>
      </c>
      <c r="K26" s="208" t="s">
        <v>113</v>
      </c>
    </row>
    <row r="27" spans="1:15">
      <c r="A27" s="172" t="s">
        <v>62</v>
      </c>
      <c r="B27" s="133" t="s">
        <v>64</v>
      </c>
      <c r="C27" s="121" t="str">
        <f>VLOOKUP(A27,'適格(返還)請求書'!N:S,6,FALSE)</f>
        <v>Code to specify with or without TAX</v>
      </c>
      <c r="D27" s="139" t="s">
        <v>104</v>
      </c>
      <c r="E27" s="140" t="s">
        <v>104</v>
      </c>
      <c r="F27" s="140" t="s">
        <v>104</v>
      </c>
      <c r="G27" s="140" t="s">
        <v>104</v>
      </c>
      <c r="H27" s="140" t="s">
        <v>104</v>
      </c>
      <c r="I27" s="140" t="s">
        <v>104</v>
      </c>
      <c r="J27" s="148" t="s">
        <v>104</v>
      </c>
      <c r="K27" s="182" t="s">
        <v>104</v>
      </c>
    </row>
    <row r="28" spans="1:15">
      <c r="A28" s="172" t="s">
        <v>61</v>
      </c>
      <c r="B28" s="133" t="s">
        <v>63</v>
      </c>
      <c r="C28" s="121" t="str">
        <f>VLOOKUP(A28,'適格(返還)請求書'!N:S,6,FALSE)</f>
        <v>Invoice line net amount with TAX</v>
      </c>
      <c r="D28" s="137">
        <v>5400</v>
      </c>
      <c r="E28" s="138">
        <v>10800</v>
      </c>
      <c r="F28" s="145">
        <v>2200</v>
      </c>
      <c r="G28" s="145">
        <v>21600</v>
      </c>
      <c r="H28" s="145">
        <v>38500</v>
      </c>
      <c r="I28" s="145">
        <v>5400</v>
      </c>
      <c r="J28" s="146">
        <v>47300</v>
      </c>
      <c r="K28" s="174"/>
      <c r="L28" s="147"/>
    </row>
    <row r="29" spans="1:15">
      <c r="A29" s="173" t="s">
        <v>90</v>
      </c>
      <c r="B29" s="149" t="s">
        <v>91</v>
      </c>
      <c r="C29" s="121" t="str">
        <f>VLOOKUP(A29,'適格(返還)請求書'!N:S,6,FALSE)</f>
        <v>LINE TAX INFORMATION</v>
      </c>
      <c r="D29" s="195"/>
      <c r="E29" s="196"/>
      <c r="F29" s="196"/>
      <c r="G29" s="196"/>
      <c r="H29" s="196"/>
      <c r="I29" s="196"/>
      <c r="J29" s="197"/>
      <c r="K29" s="198"/>
    </row>
    <row r="30" spans="1:15">
      <c r="A30" s="172" t="s">
        <v>92</v>
      </c>
      <c r="B30" s="150" t="s">
        <v>93</v>
      </c>
      <c r="C30" s="121" t="str">
        <f>VLOOKUP(A30,'適格(返還)請求書'!N:S,6,FALSE)</f>
        <v>Invoiced item TAX category code</v>
      </c>
      <c r="D30" s="151">
        <v>8</v>
      </c>
      <c r="E30" s="152">
        <v>8</v>
      </c>
      <c r="F30" s="152">
        <v>9</v>
      </c>
      <c r="G30" s="152">
        <v>8</v>
      </c>
      <c r="H30" s="152">
        <v>9</v>
      </c>
      <c r="I30" s="152">
        <v>8</v>
      </c>
      <c r="J30" s="153">
        <v>9</v>
      </c>
      <c r="K30" s="154">
        <v>9</v>
      </c>
    </row>
    <row r="31" spans="1:15">
      <c r="A31" s="172" t="s">
        <v>94</v>
      </c>
      <c r="B31" s="150" t="s">
        <v>53</v>
      </c>
      <c r="C31" s="121" t="str">
        <f>VLOOKUP(A31,'適格(返還)請求書'!N:S,6,FALSE)</f>
        <v>Invoiced item TAX rate</v>
      </c>
      <c r="D31" s="143">
        <v>0.08</v>
      </c>
      <c r="E31" s="144">
        <v>0.08</v>
      </c>
      <c r="F31" s="144">
        <v>0.1</v>
      </c>
      <c r="G31" s="144">
        <v>0.08</v>
      </c>
      <c r="H31" s="144">
        <v>0.1</v>
      </c>
      <c r="I31" s="144">
        <v>0.08</v>
      </c>
      <c r="J31" s="155">
        <v>0.1</v>
      </c>
      <c r="K31" s="156">
        <v>0.1</v>
      </c>
    </row>
    <row r="32" spans="1:15">
      <c r="A32" s="173" t="s">
        <v>86</v>
      </c>
      <c r="B32" s="149" t="s">
        <v>87</v>
      </c>
      <c r="C32" s="121" t="str">
        <f>VLOOKUP(A32,'適格(返還)請求書'!N:S,6,FALSE)</f>
        <v>ITEM INFORMATION</v>
      </c>
      <c r="D32" s="195"/>
      <c r="E32" s="196"/>
      <c r="F32" s="196"/>
      <c r="G32" s="196"/>
      <c r="H32" s="196"/>
      <c r="I32" s="196"/>
      <c r="J32" s="197"/>
      <c r="K32" s="157"/>
    </row>
    <row r="33" spans="1:11">
      <c r="A33" s="172" t="s">
        <v>89</v>
      </c>
      <c r="B33" s="150" t="s">
        <v>88</v>
      </c>
      <c r="C33" s="121" t="str">
        <f>VLOOKUP(A33,'適格(返還)請求書'!N:S,6,FALSE)</f>
        <v xml:space="preserve">Item description </v>
      </c>
      <c r="D33" s="199" t="s">
        <v>95</v>
      </c>
      <c r="E33" s="200" t="s">
        <v>10</v>
      </c>
      <c r="F33" s="200" t="s">
        <v>71</v>
      </c>
      <c r="G33" s="200" t="s">
        <v>17</v>
      </c>
      <c r="H33" s="200" t="s">
        <v>13</v>
      </c>
      <c r="I33" s="200" t="s">
        <v>96</v>
      </c>
      <c r="J33" s="201" t="s">
        <v>18</v>
      </c>
      <c r="K33" s="202"/>
    </row>
    <row r="34" spans="1:11">
      <c r="A34" s="173" t="s">
        <v>97</v>
      </c>
      <c r="B34" s="149" t="s">
        <v>98</v>
      </c>
      <c r="C34" s="121" t="str">
        <f>VLOOKUP(A34,'適格(返還)請求書'!N:S,6,FALSE)</f>
        <v>INVOICE LINE ALLOWANCES</v>
      </c>
      <c r="D34" s="159"/>
      <c r="E34" s="160"/>
      <c r="F34" s="160"/>
      <c r="G34" s="160"/>
      <c r="H34" s="160"/>
      <c r="I34" s="160"/>
      <c r="J34" s="161"/>
      <c r="K34" s="198"/>
    </row>
    <row r="35" spans="1:11" ht="19">
      <c r="A35" s="172" t="s">
        <v>146</v>
      </c>
      <c r="B35" s="158" t="s">
        <v>145</v>
      </c>
      <c r="C35" s="121" t="str">
        <f>VLOOKUP(A35,'適格(返還)請求書'!N:S,6,FALSE)</f>
        <v>Invoice line allowance amount with TAX</v>
      </c>
      <c r="D35" s="169"/>
      <c r="E35" s="170"/>
      <c r="F35" s="170"/>
      <c r="G35" s="170"/>
      <c r="H35" s="170"/>
      <c r="I35" s="170"/>
      <c r="J35" s="171"/>
      <c r="K35" s="162">
        <v>-3300</v>
      </c>
    </row>
    <row r="36" spans="1:11" ht="39" thickBot="1">
      <c r="A36" s="172" t="s">
        <v>99</v>
      </c>
      <c r="B36" s="158" t="s">
        <v>136</v>
      </c>
      <c r="C36" s="121" t="str">
        <f>VLOOKUP(A36,'適格(返還)請求書'!N:S,6,FALSE)</f>
        <v>Invoice line allowance reason</v>
      </c>
      <c r="D36" s="163"/>
      <c r="E36" s="164"/>
      <c r="F36" s="164"/>
      <c r="G36" s="164"/>
      <c r="H36" s="164"/>
      <c r="I36" s="164"/>
      <c r="J36" s="165"/>
      <c r="K36" s="166" t="s">
        <v>103</v>
      </c>
    </row>
    <row r="37" spans="1:11">
      <c r="B37" s="120" t="s">
        <v>149</v>
      </c>
    </row>
    <row r="38" spans="1:11">
      <c r="B38" s="120" t="s">
        <v>152</v>
      </c>
    </row>
  </sheetData>
  <phoneticPr fontId="2"/>
  <pageMargins left="0.7" right="0.7" top="0.75" bottom="0.75" header="0.3" footer="0.3"/>
  <pageSetup paperSize="9" orientation="portrait" horizontalDpi="4294967293" verticalDpi="0" r:id="rId1"/>
  <ignoredErrors>
    <ignoredError sqref="E22"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FC91-A49E-6940-B430-083C02EC8EE9}">
  <dimension ref="A1:M37"/>
  <sheetViews>
    <sheetView zoomScale="90" zoomScaleNormal="90" workbookViewId="0">
      <selection activeCell="B1" sqref="B1"/>
    </sheetView>
  </sheetViews>
  <sheetFormatPr baseColWidth="10" defaultColWidth="11" defaultRowHeight="18"/>
  <cols>
    <col min="1" max="1" width="8" style="234" bestFit="1" customWidth="1"/>
    <col min="2" max="2" width="33.5" customWidth="1"/>
    <col min="3" max="3" width="42.83203125" bestFit="1" customWidth="1"/>
    <col min="4" max="13" width="15.83203125" customWidth="1"/>
  </cols>
  <sheetData>
    <row r="1" spans="1:13">
      <c r="B1" s="236" t="s">
        <v>159</v>
      </c>
      <c r="C1" s="236"/>
    </row>
    <row r="2" spans="1:13" ht="19"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78" t="s">
        <v>118</v>
      </c>
      <c r="E7" s="30"/>
      <c r="F7" s="30"/>
      <c r="G7" s="31"/>
      <c r="H7" s="25" t="s">
        <v>125</v>
      </c>
      <c r="I7" s="30"/>
      <c r="J7" s="25" t="s">
        <v>121</v>
      </c>
      <c r="K7" s="31"/>
      <c r="L7" s="25" t="s">
        <v>127</v>
      </c>
      <c r="M7" s="31"/>
    </row>
    <row r="8" spans="1:13">
      <c r="A8" s="234" t="s">
        <v>50</v>
      </c>
      <c r="B8" s="178" t="s">
        <v>52</v>
      </c>
      <c r="C8" t="str">
        <f>VLOOKUP(A8,'適格(返還)請求書'!N:S,6,FALSE)</f>
        <v>Code to specify with or without TAX</v>
      </c>
      <c r="D8" s="42" t="s">
        <v>104</v>
      </c>
      <c r="E8" s="30"/>
      <c r="F8" s="30"/>
      <c r="G8" s="31"/>
      <c r="H8" s="42" t="s">
        <v>104</v>
      </c>
      <c r="I8" s="30"/>
      <c r="J8" s="42" t="s">
        <v>104</v>
      </c>
      <c r="K8" s="31"/>
      <c r="L8" s="42" t="s">
        <v>104</v>
      </c>
      <c r="M8" s="31"/>
    </row>
    <row r="9" spans="1:13">
      <c r="A9" s="234" t="s">
        <v>43</v>
      </c>
      <c r="B9" s="39" t="s">
        <v>60</v>
      </c>
      <c r="C9" t="str">
        <f>VLOOKUP(A9,'適格(返還)請求書'!N:S,6,FALSE)</f>
        <v>Sum of Invoice line net amount with TAX</v>
      </c>
      <c r="D9" s="26">
        <f>SUM(D13:G13)</f>
        <v>11960</v>
      </c>
      <c r="E9" s="30"/>
      <c r="F9" s="32"/>
      <c r="G9" s="33"/>
      <c r="H9" s="26">
        <f>SUM(H13:I13)</f>
        <v>7640</v>
      </c>
      <c r="I9" s="30"/>
      <c r="J9" s="27">
        <f>SUM(J13:K13)</f>
        <v>9800</v>
      </c>
      <c r="K9" s="31"/>
      <c r="L9" s="27">
        <f>SUM(L13:M13)</f>
        <v>79800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t="str">
        <f>VLOOKUP(A11,'適格(返還)請求書'!N:S,6,FALSE)</f>
        <v>TAX category taxable amount with TAX</v>
      </c>
      <c r="D11" s="14">
        <f>SUM(F13:G13)</f>
        <v>4400</v>
      </c>
      <c r="E11" s="9">
        <f>SUM(D13:E13)</f>
        <v>7560</v>
      </c>
      <c r="F11" s="30"/>
      <c r="G11" s="31"/>
      <c r="H11" s="14">
        <v>0</v>
      </c>
      <c r="I11" s="9">
        <f>SUM(H13:I13)</f>
        <v>7640</v>
      </c>
      <c r="J11" s="14">
        <f>J13</f>
        <v>5200</v>
      </c>
      <c r="K11" s="22">
        <f>K13</f>
        <v>4600</v>
      </c>
      <c r="L11" s="14">
        <f>L13</f>
        <v>56400</v>
      </c>
      <c r="M11" s="22">
        <f>SUM(M13:N13)</f>
        <v>23400</v>
      </c>
    </row>
    <row r="12" spans="1:13">
      <c r="A12" s="234" t="s">
        <v>89</v>
      </c>
      <c r="B12" t="s">
        <v>8</v>
      </c>
      <c r="C12" t="str">
        <f>VLOOKUP(A12,'適格(返還)請求書'!N:S,6,FALSE)</f>
        <v xml:space="preserve">Item description </v>
      </c>
      <c r="D12" s="15" t="s">
        <v>10</v>
      </c>
      <c r="E12" s="4" t="s">
        <v>11</v>
      </c>
      <c r="F12" s="4" t="s">
        <v>12</v>
      </c>
      <c r="G12" s="16" t="s">
        <v>13</v>
      </c>
      <c r="H12" s="15" t="s">
        <v>16</v>
      </c>
      <c r="I12" s="4" t="s">
        <v>20</v>
      </c>
      <c r="J12" s="13" t="s">
        <v>18</v>
      </c>
      <c r="K12" s="21" t="s">
        <v>21</v>
      </c>
      <c r="L12" s="13" t="s">
        <v>18</v>
      </c>
      <c r="M12" s="21" t="s">
        <v>21</v>
      </c>
    </row>
    <row r="13" spans="1:13">
      <c r="A13" s="234" t="s">
        <v>61</v>
      </c>
      <c r="B13" t="s">
        <v>58</v>
      </c>
      <c r="C13" t="str">
        <f>VLOOKUP(A13,'適格(返還)請求書'!N:S,6,FALSE)</f>
        <v>Invoice line net amount with TAX</v>
      </c>
      <c r="D13" s="14">
        <v>5400</v>
      </c>
      <c r="E13" s="7">
        <v>2160</v>
      </c>
      <c r="F13" s="7">
        <v>1100</v>
      </c>
      <c r="G13" s="17">
        <v>3300</v>
      </c>
      <c r="H13" s="14">
        <v>5400</v>
      </c>
      <c r="I13" s="7">
        <v>2240</v>
      </c>
      <c r="J13" s="14">
        <v>5200</v>
      </c>
      <c r="K13" s="22">
        <v>4600</v>
      </c>
      <c r="L13" s="14">
        <v>56400</v>
      </c>
      <c r="M13" s="22">
        <v>23400</v>
      </c>
    </row>
    <row r="14" spans="1:13" ht="19" thickBot="1">
      <c r="A14" s="234" t="s">
        <v>94</v>
      </c>
      <c r="B14" t="s">
        <v>9</v>
      </c>
      <c r="C14" t="str">
        <f>VLOOKUP(A14,'適格(返還)請求書'!N:S,6,FALSE)</f>
        <v>Invoiced item TAX rate</v>
      </c>
      <c r="D14" s="18">
        <v>0.08</v>
      </c>
      <c r="E14" s="19">
        <v>0.08</v>
      </c>
      <c r="F14" s="19">
        <v>0.1</v>
      </c>
      <c r="G14" s="20">
        <v>0.1</v>
      </c>
      <c r="H14" s="18">
        <v>0.08</v>
      </c>
      <c r="I14" s="19">
        <v>0.08</v>
      </c>
      <c r="J14" s="52">
        <v>0.1</v>
      </c>
      <c r="K14" s="53">
        <v>0.08</v>
      </c>
      <c r="L14" s="52">
        <v>0.1</v>
      </c>
      <c r="M14" s="53">
        <v>0.08</v>
      </c>
    </row>
    <row r="16" spans="1:13" ht="19" thickBot="1">
      <c r="B16" s="46" t="s">
        <v>19</v>
      </c>
      <c r="C16" s="46"/>
    </row>
    <row r="17" spans="1:12">
      <c r="A17" s="234" t="s">
        <v>31</v>
      </c>
      <c r="B17" t="s">
        <v>28</v>
      </c>
      <c r="C17" t="str">
        <f>VLOOKUP(A17,'適格(返還)請求書'!N:S,6,FALSE)</f>
        <v>Invoice number</v>
      </c>
      <c r="D17" s="24" t="s">
        <v>65</v>
      </c>
      <c r="E17" s="28"/>
      <c r="F17" s="28"/>
      <c r="G17" s="29"/>
      <c r="I17" s="1"/>
      <c r="J17" s="1"/>
      <c r="K17" s="1"/>
      <c r="L17" s="3"/>
    </row>
    <row r="18" spans="1:12">
      <c r="A18" s="234" t="s">
        <v>32</v>
      </c>
      <c r="B18" s="11" t="s">
        <v>29</v>
      </c>
      <c r="C18" s="11" t="str">
        <f>VLOOKUP(A18,'適格(返還)請求書'!N:S,6,FALSE)</f>
        <v>Invoice issue date</v>
      </c>
      <c r="D18" s="25" t="s">
        <v>107</v>
      </c>
      <c r="E18" s="30"/>
      <c r="F18" s="30"/>
      <c r="G18" s="31"/>
      <c r="I18" s="1"/>
      <c r="J18" s="3"/>
      <c r="K18" s="3"/>
      <c r="L18" s="3"/>
    </row>
    <row r="19" spans="1:12">
      <c r="A19" s="234" t="s">
        <v>33</v>
      </c>
      <c r="B19" s="11" t="s">
        <v>3</v>
      </c>
      <c r="C19" s="11" t="str">
        <f>VLOOKUP(A19,'適格(返還)請求書'!N:S,6,FALSE)</f>
        <v>Seller name</v>
      </c>
      <c r="D19" s="25" t="s">
        <v>6</v>
      </c>
      <c r="E19" s="30"/>
      <c r="F19" s="30"/>
      <c r="G19" s="31"/>
    </row>
    <row r="20" spans="1:12">
      <c r="A20" s="234" t="s">
        <v>35</v>
      </c>
      <c r="B20" s="11" t="s">
        <v>26</v>
      </c>
      <c r="C20" s="11" t="str">
        <f>VLOOKUP(A20,'適格(返還)請求書'!N:S,6,FALSE)</f>
        <v>Seller tax registration identifier</v>
      </c>
      <c r="D20" s="25" t="s">
        <v>27</v>
      </c>
      <c r="E20" s="30"/>
      <c r="F20" s="30"/>
      <c r="G20" s="31"/>
    </row>
    <row r="21" spans="1:12">
      <c r="A21" s="234" t="s">
        <v>34</v>
      </c>
      <c r="B21" s="11" t="s">
        <v>4</v>
      </c>
      <c r="C21" s="11" t="str">
        <f>VLOOKUP(A21,'適格(返還)請求書'!N:S,6,FALSE)</f>
        <v xml:space="preserve">Buyer name </v>
      </c>
      <c r="D21" s="25" t="s">
        <v>5</v>
      </c>
      <c r="E21" s="30"/>
      <c r="F21" s="30"/>
      <c r="G21" s="31"/>
    </row>
    <row r="22" spans="1:12">
      <c r="A22" s="234" t="s">
        <v>30</v>
      </c>
      <c r="B22" s="34" t="s">
        <v>36</v>
      </c>
      <c r="C22" s="34" t="str">
        <f>VLOOKUP(A22,'適格(返還)請求書'!N:S,6,FALSE)</f>
        <v>Invoice note subject code</v>
      </c>
      <c r="D22" s="41" t="s">
        <v>39</v>
      </c>
      <c r="E22" s="30"/>
      <c r="F22" s="30"/>
      <c r="G22" s="31"/>
    </row>
    <row r="23" spans="1:12">
      <c r="A23" s="234" t="s">
        <v>37</v>
      </c>
      <c r="B23" s="34" t="s">
        <v>38</v>
      </c>
      <c r="C23" s="34" t="str">
        <f>VLOOKUP(A23,'適格(返還)請求書'!N:S,6,FALSE)</f>
        <v>Invoice note</v>
      </c>
      <c r="D23" s="41" t="s">
        <v>40</v>
      </c>
      <c r="E23" s="30"/>
      <c r="F23" s="30"/>
      <c r="G23" s="31"/>
    </row>
    <row r="24" spans="1:12">
      <c r="A24" s="234" t="s">
        <v>50</v>
      </c>
      <c r="B24" s="178" t="s">
        <v>52</v>
      </c>
      <c r="C24" s="178" t="str">
        <f>VLOOKUP(A24,'適格(返還)請求書'!N:S,6,FALSE)</f>
        <v>Code to specify with or without TAX</v>
      </c>
      <c r="D24" s="42" t="s">
        <v>104</v>
      </c>
      <c r="E24" s="30"/>
      <c r="F24" s="30"/>
      <c r="G24" s="31"/>
    </row>
    <row r="25" spans="1:12">
      <c r="A25" s="235" t="s">
        <v>41</v>
      </c>
      <c r="B25" s="110" t="s">
        <v>42</v>
      </c>
      <c r="C25" s="110" t="str">
        <f>VLOOKUP(A25,'適格(返還)請求書'!N:S,6,FALSE)</f>
        <v>DOCUMENT TOTALS</v>
      </c>
      <c r="D25" s="209"/>
      <c r="E25" s="30"/>
      <c r="F25" s="30"/>
      <c r="G25" s="31"/>
    </row>
    <row r="26" spans="1:12">
      <c r="A26" s="234" t="s">
        <v>43</v>
      </c>
      <c r="B26" s="35" t="s">
        <v>42</v>
      </c>
      <c r="C26" s="35" t="str">
        <f>VLOOKUP(A26,'適格(返還)請求書'!N:S,6,FALSE)</f>
        <v>Sum of Invoice line net amount with TAX</v>
      </c>
      <c r="D26" s="26">
        <f>D30+E30</f>
        <v>109200</v>
      </c>
      <c r="E26" s="30"/>
      <c r="F26" s="30"/>
      <c r="G26" s="31"/>
    </row>
    <row r="27" spans="1:12">
      <c r="A27" s="234" t="s">
        <v>44</v>
      </c>
      <c r="B27" s="35" t="s">
        <v>45</v>
      </c>
      <c r="C27" s="35" t="str">
        <f>VLOOKUP(A27,'適格(返還)請求書'!N:S,6,FALSE)</f>
        <v>Invoice total amount without TAX</v>
      </c>
      <c r="D27" s="26">
        <f>D26-D28</f>
        <v>100000</v>
      </c>
      <c r="E27" s="30"/>
      <c r="F27" s="30"/>
      <c r="G27" s="31"/>
    </row>
    <row r="28" spans="1:12">
      <c r="A28" s="234" t="s">
        <v>46</v>
      </c>
      <c r="B28" s="35" t="s">
        <v>47</v>
      </c>
      <c r="C28" s="35" t="str">
        <f>VLOOKUP(A28,'適格(返還)請求書'!N:S,6,FALSE)</f>
        <v>Invoice total TAX amount</v>
      </c>
      <c r="D28" s="26">
        <f>D31+E31</f>
        <v>9200</v>
      </c>
      <c r="E28" s="30"/>
      <c r="F28" s="30"/>
      <c r="G28" s="31"/>
    </row>
    <row r="29" spans="1:12">
      <c r="A29" s="235" t="s">
        <v>48</v>
      </c>
      <c r="B29" s="108" t="s">
        <v>49</v>
      </c>
      <c r="C29" s="108" t="str">
        <f>VLOOKUP(A29,'適格(返還)請求書'!N:S,6,FALSE)</f>
        <v>TAX BREAKDOWN</v>
      </c>
      <c r="D29" s="209"/>
      <c r="E29" s="211"/>
      <c r="F29" s="30"/>
      <c r="G29" s="31"/>
    </row>
    <row r="30" spans="1:12" ht="19">
      <c r="A30" s="234" t="s">
        <v>51</v>
      </c>
      <c r="B30" s="44" t="s">
        <v>135</v>
      </c>
      <c r="C30" s="44" t="str">
        <f>VLOOKUP(A30,'適格(返還)請求書'!N:S,6,FALSE)</f>
        <v>TAX category taxable amount with TAX</v>
      </c>
      <c r="D30" s="12">
        <f>SUM(D11,H11,J11,L11)</f>
        <v>66000</v>
      </c>
      <c r="E30" s="55">
        <f>E11+I11+K11+M11</f>
        <v>43200</v>
      </c>
      <c r="F30" s="30"/>
      <c r="G30" s="31"/>
    </row>
    <row r="31" spans="1:12">
      <c r="A31" s="234" t="s">
        <v>72</v>
      </c>
      <c r="B31" s="35" t="s">
        <v>14</v>
      </c>
      <c r="C31" s="35" t="str">
        <f>VLOOKUP(A31,'適格(返還)請求書'!N:S,6,FALSE)</f>
        <v>TAX category tax amount</v>
      </c>
      <c r="D31" s="50">
        <f>ROUND(D30*10/110,0)</f>
        <v>6000</v>
      </c>
      <c r="E31" s="56">
        <f>ROUND(E30*8/108,0)</f>
        <v>3200</v>
      </c>
      <c r="F31" s="30"/>
      <c r="G31" s="31"/>
    </row>
    <row r="32" spans="1:12">
      <c r="A32" s="234" t="s">
        <v>134</v>
      </c>
      <c r="B32" s="35" t="s">
        <v>55</v>
      </c>
      <c r="C32" s="35" t="str">
        <f>VLOOKUP(A32,'適格(返還)請求書'!N:S,6,FALSE)</f>
        <v>TAX category code</v>
      </c>
      <c r="D32" s="42" t="s">
        <v>158</v>
      </c>
      <c r="E32" s="54" t="s">
        <v>157</v>
      </c>
      <c r="F32" s="30"/>
      <c r="G32" s="31"/>
    </row>
    <row r="33" spans="1:7">
      <c r="A33" s="234" t="s">
        <v>54</v>
      </c>
      <c r="B33" s="35" t="s">
        <v>53</v>
      </c>
      <c r="C33" s="35" t="str">
        <f>VLOOKUP(A33,'適格(返還)請求書'!N:S,6,FALSE)</f>
        <v>TAX category rate</v>
      </c>
      <c r="D33" s="37">
        <v>0.1</v>
      </c>
      <c r="E33" s="57">
        <v>0.08</v>
      </c>
      <c r="F33" s="30"/>
      <c r="G33" s="31"/>
    </row>
    <row r="34" spans="1:7">
      <c r="A34" s="235" t="s">
        <v>288</v>
      </c>
      <c r="B34" s="108" t="s">
        <v>56</v>
      </c>
      <c r="C34" s="108" t="str">
        <f>VLOOKUP(A34,'適格(返還)請求書'!N:S,6,FALSE)</f>
        <v>INVOICE LINE</v>
      </c>
      <c r="D34" s="209"/>
      <c r="E34" s="211"/>
      <c r="F34" s="211"/>
      <c r="G34" s="212"/>
    </row>
    <row r="35" spans="1:7" ht="19">
      <c r="A35" s="234" t="s">
        <v>57</v>
      </c>
      <c r="B35" s="44" t="s">
        <v>150</v>
      </c>
      <c r="C35" s="44" t="str">
        <f>VLOOKUP(A35,'適格(返還)請求書'!N:S,6,FALSE)</f>
        <v>Despatch advice reference</v>
      </c>
      <c r="D35" s="42" t="s">
        <v>2</v>
      </c>
      <c r="E35" s="54" t="s">
        <v>22</v>
      </c>
      <c r="F35" s="54" t="s">
        <v>24</v>
      </c>
      <c r="G35" s="45" t="s">
        <v>78</v>
      </c>
    </row>
    <row r="36" spans="1:7">
      <c r="A36" s="234" t="s">
        <v>62</v>
      </c>
      <c r="B36" s="35" t="s">
        <v>64</v>
      </c>
      <c r="C36" s="35" t="str">
        <f>VLOOKUP(A36,'適格(返還)請求書'!N:S,6,FALSE)</f>
        <v>Code to specify with or without TAX</v>
      </c>
      <c r="D36" s="42" t="s">
        <v>104</v>
      </c>
      <c r="E36" s="54" t="s">
        <v>104</v>
      </c>
      <c r="F36" s="54" t="s">
        <v>104</v>
      </c>
      <c r="G36" s="45" t="s">
        <v>104</v>
      </c>
    </row>
    <row r="37" spans="1:7" ht="19" thickBot="1">
      <c r="A37" s="234" t="s">
        <v>61</v>
      </c>
      <c r="B37" s="35" t="s">
        <v>63</v>
      </c>
      <c r="C37" s="35" t="str">
        <f>VLOOKUP(A37,'適格(返還)請求書'!N:S,6,FALSE)</f>
        <v>Invoice line net amount with TAX</v>
      </c>
      <c r="D37" s="187">
        <f>D9</f>
        <v>11960</v>
      </c>
      <c r="E37" s="189">
        <f>H9</f>
        <v>7640</v>
      </c>
      <c r="F37" s="189">
        <f>J9</f>
        <v>9800</v>
      </c>
      <c r="G37" s="188">
        <f>L9</f>
        <v>79800</v>
      </c>
    </row>
  </sheetData>
  <phoneticPr fontId="2"/>
  <pageMargins left="0.7" right="0.7" top="0.75" bottom="0.75" header="0.3" footer="0.3"/>
  <ignoredErrors>
    <ignoredError sqref="D9 J9 L9 D11:E11 I11 M11 H9" formulaRange="1"/>
    <ignoredError sqref="D2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6719-F5D0-FF4D-94C7-AF62BAA202DD}">
  <dimension ref="A1:T30"/>
  <sheetViews>
    <sheetView workbookViewId="0">
      <selection activeCell="B1" sqref="B1"/>
    </sheetView>
  </sheetViews>
  <sheetFormatPr baseColWidth="10" defaultColWidth="11" defaultRowHeight="18"/>
  <cols>
    <col min="1" max="1" width="8" style="234" bestFit="1" customWidth="1"/>
    <col min="2" max="2" width="32.33203125" customWidth="1"/>
    <col min="3" max="3" width="42" bestFit="1" customWidth="1"/>
    <col min="4" max="4" width="16.5" bestFit="1" customWidth="1"/>
    <col min="5" max="5" width="12.83203125" customWidth="1"/>
    <col min="6" max="24" width="10.83203125" customWidth="1"/>
  </cols>
  <sheetData>
    <row r="1" spans="1:20">
      <c r="B1" s="236" t="s">
        <v>160</v>
      </c>
      <c r="C1" s="236"/>
    </row>
    <row r="2" spans="1:20" ht="19" thickBot="1">
      <c r="B2" s="46" t="s">
        <v>19</v>
      </c>
      <c r="C2" s="46"/>
    </row>
    <row r="3" spans="1:20">
      <c r="A3" s="234" t="s">
        <v>31</v>
      </c>
      <c r="B3" t="s">
        <v>28</v>
      </c>
      <c r="C3" t="str">
        <f>VLOOKUP(A3,'適格(返還)請求書'!N:S,6,FALSE)</f>
        <v>Invoice number</v>
      </c>
      <c r="D3" s="24" t="s">
        <v>65</v>
      </c>
      <c r="E3" s="28"/>
      <c r="F3" s="28"/>
      <c r="G3" s="28"/>
      <c r="H3" s="28"/>
      <c r="I3" s="79"/>
      <c r="J3" s="79"/>
      <c r="K3" s="79"/>
      <c r="L3" s="80"/>
      <c r="M3" s="28"/>
      <c r="N3" s="28"/>
      <c r="O3" s="28"/>
      <c r="P3" s="28"/>
      <c r="Q3" s="28"/>
      <c r="R3" s="28"/>
      <c r="S3" s="28"/>
      <c r="T3" s="29"/>
    </row>
    <row r="4" spans="1:20">
      <c r="A4" s="234" t="s">
        <v>32</v>
      </c>
      <c r="B4" t="s">
        <v>29</v>
      </c>
      <c r="C4" t="str">
        <f>VLOOKUP(A4,'適格(返還)請求書'!N:S,6,FALSE)</f>
        <v>Invoice issue date</v>
      </c>
      <c r="D4" s="25" t="s">
        <v>107</v>
      </c>
      <c r="E4" s="81"/>
      <c r="F4" s="81"/>
      <c r="G4" s="81"/>
      <c r="H4" s="81"/>
      <c r="I4" s="82"/>
      <c r="J4" s="83"/>
      <c r="K4" s="83"/>
      <c r="L4" s="83"/>
      <c r="M4" s="81"/>
      <c r="N4" s="81"/>
      <c r="O4" s="81"/>
      <c r="P4" s="81"/>
      <c r="Q4" s="81"/>
      <c r="R4" s="81"/>
      <c r="S4" s="81"/>
      <c r="T4" s="31"/>
    </row>
    <row r="5" spans="1:20">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31"/>
    </row>
    <row r="6" spans="1:20">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31"/>
    </row>
    <row r="7" spans="1:20">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31"/>
    </row>
    <row r="8" spans="1:20">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31"/>
    </row>
    <row r="9" spans="1:20">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31"/>
    </row>
    <row r="10" spans="1:20">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31"/>
    </row>
    <row r="11" spans="1:20">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31"/>
    </row>
    <row r="12" spans="1:20">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31"/>
    </row>
    <row r="13" spans="1:20">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31"/>
    </row>
    <row r="14" spans="1:20">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31"/>
    </row>
    <row r="15" spans="1:20">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31"/>
    </row>
    <row r="16" spans="1:20" ht="19">
      <c r="A16" s="234" t="s">
        <v>51</v>
      </c>
      <c r="B16" s="87" t="s">
        <v>135</v>
      </c>
      <c r="C16" s="87" t="str">
        <f>VLOOKUP(A16,'適格(返還)請求書'!N:S,6,FALSE)</f>
        <v>TAX category taxable amount with TAX</v>
      </c>
      <c r="D16" s="12">
        <f>SUM(E25,N25,R25)</f>
        <v>66000</v>
      </c>
      <c r="E16" s="55">
        <f>SUM(D25,J25,M25,Q25)</f>
        <v>43200</v>
      </c>
      <c r="F16" s="81"/>
      <c r="G16" s="81"/>
      <c r="H16" s="81"/>
      <c r="I16" s="81"/>
      <c r="J16" s="81"/>
      <c r="K16" s="81"/>
      <c r="L16" s="81"/>
      <c r="M16" s="81"/>
      <c r="N16" s="81"/>
      <c r="O16" s="81"/>
      <c r="P16" s="81"/>
      <c r="Q16" s="81"/>
      <c r="R16" s="81"/>
      <c r="S16" s="81"/>
      <c r="T16" s="31"/>
    </row>
    <row r="17" spans="1:20">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31"/>
    </row>
    <row r="18" spans="1:20">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31"/>
    </row>
    <row r="19" spans="1:20">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31"/>
    </row>
    <row r="20" spans="1:20">
      <c r="A20" s="235" t="s">
        <v>288</v>
      </c>
      <c r="B20" s="86" t="s">
        <v>56</v>
      </c>
      <c r="C20" s="86" t="str">
        <f>VLOOKUP(A20,'適格(返還)請求書'!N:S,6,FALSE)</f>
        <v>INVOICE LINE</v>
      </c>
      <c r="D20" s="209"/>
      <c r="E20" s="211"/>
      <c r="F20" s="211"/>
      <c r="G20" s="211"/>
      <c r="H20" s="211"/>
      <c r="I20" s="211"/>
      <c r="J20" s="211"/>
      <c r="K20" s="211"/>
      <c r="L20" s="211"/>
      <c r="M20" s="211"/>
      <c r="N20" s="211"/>
      <c r="O20" s="211"/>
      <c r="P20" s="211"/>
      <c r="Q20" s="211"/>
      <c r="R20" s="211"/>
      <c r="S20" s="211"/>
      <c r="T20" s="212"/>
    </row>
    <row r="21" spans="1:20" ht="19">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5" t="s">
        <v>22</v>
      </c>
      <c r="M21" s="40" t="s">
        <v>24</v>
      </c>
      <c r="N21" s="40" t="s">
        <v>24</v>
      </c>
      <c r="O21" s="40" t="s">
        <v>24</v>
      </c>
      <c r="P21" s="45" t="s">
        <v>24</v>
      </c>
      <c r="Q21" s="40" t="s">
        <v>78</v>
      </c>
      <c r="R21" s="40" t="s">
        <v>78</v>
      </c>
      <c r="S21" s="40" t="s">
        <v>78</v>
      </c>
      <c r="T21" s="45" t="s">
        <v>78</v>
      </c>
    </row>
    <row r="22" spans="1:20" ht="19">
      <c r="A22" s="234" t="s">
        <v>131</v>
      </c>
      <c r="B22" s="87" t="s">
        <v>151</v>
      </c>
      <c r="C22" s="87" t="str">
        <f>VLOOKUP(A22,'適格(返還)請求書'!N:S,6,FALSE)</f>
        <v>Referenced despatch advice line reference</v>
      </c>
      <c r="D22" s="98"/>
      <c r="E22" s="99"/>
      <c r="F22" s="105">
        <v>1</v>
      </c>
      <c r="G22" s="105">
        <v>2</v>
      </c>
      <c r="H22" s="105">
        <v>3</v>
      </c>
      <c r="I22" s="106">
        <v>4</v>
      </c>
      <c r="J22" s="99"/>
      <c r="K22" s="105">
        <v>1</v>
      </c>
      <c r="L22" s="106">
        <v>2</v>
      </c>
      <c r="M22" s="99"/>
      <c r="N22" s="99"/>
      <c r="O22" s="105">
        <v>1</v>
      </c>
      <c r="P22" s="106">
        <v>2</v>
      </c>
      <c r="Q22" s="99"/>
      <c r="R22" s="99"/>
      <c r="S22" s="105">
        <v>1</v>
      </c>
      <c r="T22" s="106">
        <v>2</v>
      </c>
    </row>
    <row r="23" spans="1:20" ht="19">
      <c r="A23" s="234" t="s">
        <v>85</v>
      </c>
      <c r="B23" s="87" t="s">
        <v>7</v>
      </c>
      <c r="C23" s="87" t="str">
        <f>VLOOKUP(A23,'適格(返還)請求書'!N:S,6,FALSE)</f>
        <v>Date of the transfer</v>
      </c>
      <c r="D23" s="186"/>
      <c r="E23" s="230"/>
      <c r="F23" s="60" t="s">
        <v>117</v>
      </c>
      <c r="G23" s="60" t="s">
        <v>117</v>
      </c>
      <c r="H23" s="60" t="s">
        <v>117</v>
      </c>
      <c r="I23" s="104" t="s">
        <v>117</v>
      </c>
      <c r="J23" s="186"/>
      <c r="K23" s="60" t="s">
        <v>124</v>
      </c>
      <c r="L23" s="104" t="s">
        <v>124</v>
      </c>
      <c r="M23" s="186"/>
      <c r="N23" s="230"/>
      <c r="O23" s="60" t="s">
        <v>120</v>
      </c>
      <c r="P23" s="104" t="s">
        <v>120</v>
      </c>
      <c r="Q23" s="186"/>
      <c r="R23" s="230"/>
      <c r="S23" s="60" t="s">
        <v>126</v>
      </c>
      <c r="T23" s="104" t="s">
        <v>126</v>
      </c>
    </row>
    <row r="24" spans="1:20">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5" t="s">
        <v>129</v>
      </c>
      <c r="M24" s="40" t="s">
        <v>129</v>
      </c>
      <c r="N24" s="40" t="s">
        <v>129</v>
      </c>
      <c r="O24" s="40" t="s">
        <v>129</v>
      </c>
      <c r="P24" s="45" t="s">
        <v>129</v>
      </c>
      <c r="Q24" s="40" t="s">
        <v>129</v>
      </c>
      <c r="R24" s="40" t="s">
        <v>129</v>
      </c>
      <c r="S24" s="40" t="s">
        <v>129</v>
      </c>
      <c r="T24" s="45" t="s">
        <v>129</v>
      </c>
    </row>
    <row r="25" spans="1:20">
      <c r="A25" s="234" t="s">
        <v>61</v>
      </c>
      <c r="B25" s="85" t="s">
        <v>63</v>
      </c>
      <c r="C25" s="85" t="str">
        <f>VLOOKUP(A25,'適格(返還)請求書'!N:S,6,FALSE)</f>
        <v>Invoice line net amount with TAX</v>
      </c>
      <c r="D25" s="12">
        <f>SUM(F25:G25)</f>
        <v>7560</v>
      </c>
      <c r="E25" s="61">
        <f>SUM(H25:I25)</f>
        <v>4400</v>
      </c>
      <c r="F25" s="61">
        <v>5400</v>
      </c>
      <c r="G25" s="61">
        <v>2160</v>
      </c>
      <c r="H25" s="61">
        <v>1100</v>
      </c>
      <c r="I25" s="36">
        <v>3300</v>
      </c>
      <c r="J25" s="61">
        <f>SUM(K25:L25)</f>
        <v>7640</v>
      </c>
      <c r="K25" s="61">
        <v>5400</v>
      </c>
      <c r="L25" s="36">
        <v>2240</v>
      </c>
      <c r="M25" s="61">
        <f>P25</f>
        <v>4600</v>
      </c>
      <c r="N25" s="61">
        <f>O25</f>
        <v>5200</v>
      </c>
      <c r="O25" s="61">
        <v>5200</v>
      </c>
      <c r="P25" s="17">
        <v>4600</v>
      </c>
      <c r="Q25" s="61">
        <f>T25</f>
        <v>23400</v>
      </c>
      <c r="R25" s="61">
        <f>S25</f>
        <v>56400</v>
      </c>
      <c r="S25" s="61">
        <v>56400</v>
      </c>
      <c r="T25" s="22">
        <v>23400</v>
      </c>
    </row>
    <row r="26" spans="1:20">
      <c r="A26" s="235" t="s">
        <v>90</v>
      </c>
      <c r="B26" s="91" t="s">
        <v>91</v>
      </c>
      <c r="C26" s="91" t="str">
        <f>VLOOKUP(A26,'適格(返還)請求書'!N:S,6,FALSE)</f>
        <v>LINE TAX INFORMATION</v>
      </c>
      <c r="D26" s="217"/>
      <c r="E26" s="218"/>
      <c r="F26" s="218"/>
      <c r="G26" s="218"/>
      <c r="H26" s="218"/>
      <c r="I26" s="219"/>
      <c r="J26" s="218"/>
      <c r="K26" s="218"/>
      <c r="L26" s="219"/>
      <c r="M26" s="218"/>
      <c r="N26" s="218"/>
      <c r="O26" s="218"/>
      <c r="P26" s="219"/>
      <c r="Q26" s="218"/>
      <c r="R26" s="218"/>
      <c r="S26" s="218"/>
      <c r="T26" s="219"/>
    </row>
    <row r="27" spans="1:20">
      <c r="A27" s="234" t="s">
        <v>92</v>
      </c>
      <c r="B27" s="92" t="s">
        <v>93</v>
      </c>
      <c r="C27" s="92" t="str">
        <f>VLOOKUP(A27,'適格(返還)請求書'!N:S,6,FALSE)</f>
        <v>Invoiced item TAX category code</v>
      </c>
      <c r="D27" s="63">
        <v>8</v>
      </c>
      <c r="E27" s="64">
        <v>9</v>
      </c>
      <c r="F27" s="64">
        <v>8</v>
      </c>
      <c r="G27" s="64">
        <v>8</v>
      </c>
      <c r="H27" s="64">
        <v>9</v>
      </c>
      <c r="I27" s="65">
        <v>9</v>
      </c>
      <c r="J27" s="64">
        <v>8</v>
      </c>
      <c r="K27" s="64">
        <v>8</v>
      </c>
      <c r="L27" s="65">
        <v>8</v>
      </c>
      <c r="M27" s="64">
        <v>8</v>
      </c>
      <c r="N27" s="64">
        <v>9</v>
      </c>
      <c r="O27" s="64">
        <v>9</v>
      </c>
      <c r="P27" s="65">
        <v>8</v>
      </c>
      <c r="Q27" s="64">
        <v>8</v>
      </c>
      <c r="R27" s="64">
        <v>9</v>
      </c>
      <c r="S27" s="64">
        <v>9</v>
      </c>
      <c r="T27" s="65">
        <v>8</v>
      </c>
    </row>
    <row r="28" spans="1:20">
      <c r="A28" s="234" t="s">
        <v>94</v>
      </c>
      <c r="B28" s="92" t="s">
        <v>53</v>
      </c>
      <c r="C28" s="92" t="str">
        <f>VLOOKUP(A28,'適格(返還)請求書'!N:S,6,FALSE)</f>
        <v>Invoiced item TAX rate</v>
      </c>
      <c r="D28" s="93">
        <v>0.08</v>
      </c>
      <c r="E28" s="94">
        <v>0.1</v>
      </c>
      <c r="F28" s="94">
        <v>0.08</v>
      </c>
      <c r="G28" s="94">
        <v>0.08</v>
      </c>
      <c r="H28" s="94">
        <v>0.1</v>
      </c>
      <c r="I28" s="95">
        <v>0.1</v>
      </c>
      <c r="J28" s="96">
        <v>0.08</v>
      </c>
      <c r="K28" s="96">
        <v>0.08</v>
      </c>
      <c r="L28" s="97">
        <v>0.08</v>
      </c>
      <c r="M28" s="94">
        <v>0.08</v>
      </c>
      <c r="N28" s="94">
        <v>0.1</v>
      </c>
      <c r="O28" s="94">
        <v>0.1</v>
      </c>
      <c r="P28" s="95">
        <v>0.08</v>
      </c>
      <c r="Q28" s="96">
        <v>0.08</v>
      </c>
      <c r="R28" s="96">
        <v>0.1</v>
      </c>
      <c r="S28" s="96">
        <v>0.1</v>
      </c>
      <c r="T28" s="97">
        <v>0.08</v>
      </c>
    </row>
    <row r="29" spans="1:20">
      <c r="A29" s="235" t="s">
        <v>86</v>
      </c>
      <c r="B29" s="91" t="s">
        <v>87</v>
      </c>
      <c r="C29" s="91" t="str">
        <f>VLOOKUP(A29,'適格(返還)請求書'!N:S,6,FALSE)</f>
        <v>ITEM INFORMATION</v>
      </c>
      <c r="D29" s="186"/>
      <c r="E29" s="230"/>
      <c r="F29" s="218"/>
      <c r="G29" s="218"/>
      <c r="H29" s="218"/>
      <c r="I29" s="219"/>
      <c r="J29" s="230"/>
      <c r="K29" s="218"/>
      <c r="L29" s="219"/>
      <c r="M29" s="230"/>
      <c r="N29" s="230"/>
      <c r="O29" s="218"/>
      <c r="P29" s="219"/>
      <c r="Q29" s="230"/>
      <c r="R29" s="230"/>
      <c r="S29" s="218"/>
      <c r="T29" s="219"/>
    </row>
    <row r="30" spans="1:20" ht="19" thickBot="1">
      <c r="A30" s="234" t="s">
        <v>89</v>
      </c>
      <c r="B30" s="92" t="s">
        <v>88</v>
      </c>
      <c r="C30" s="92" t="str">
        <f>VLOOKUP(A30,'適格(返還)請求書'!N:S,6,FALSE)</f>
        <v xml:space="preserve">Item description </v>
      </c>
      <c r="D30" s="231"/>
      <c r="E30" s="232"/>
      <c r="F30" s="233" t="s">
        <v>10</v>
      </c>
      <c r="G30" s="73" t="s">
        <v>11</v>
      </c>
      <c r="H30" s="73" t="s">
        <v>12</v>
      </c>
      <c r="I30" s="43" t="s">
        <v>13</v>
      </c>
      <c r="J30" s="232"/>
      <c r="K30" s="233" t="s">
        <v>16</v>
      </c>
      <c r="L30" s="43" t="s">
        <v>20</v>
      </c>
      <c r="M30" s="232"/>
      <c r="N30" s="232"/>
      <c r="O30" s="233" t="s">
        <v>18</v>
      </c>
      <c r="P30" s="43" t="s">
        <v>21</v>
      </c>
      <c r="Q30" s="232"/>
      <c r="R30" s="232"/>
      <c r="S30" s="233" t="s">
        <v>18</v>
      </c>
      <c r="T30" s="43" t="s">
        <v>132</v>
      </c>
    </row>
  </sheetData>
  <phoneticPr fontId="2"/>
  <pageMargins left="0.7" right="0.7" top="0.75" bottom="0.75" header="0.3" footer="0.3"/>
  <ignoredErrors>
    <ignoredError sqref="D25:E25" formulaRange="1"/>
    <ignoredError sqref="D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2CFF-BD04-904E-BE39-4E4ACC7289F2}">
  <dimension ref="A1:M38"/>
  <sheetViews>
    <sheetView workbookViewId="0">
      <selection activeCell="B1" sqref="B1"/>
    </sheetView>
  </sheetViews>
  <sheetFormatPr baseColWidth="10" defaultColWidth="11" defaultRowHeight="18"/>
  <cols>
    <col min="1" max="1" width="8" style="234" bestFit="1" customWidth="1"/>
    <col min="2" max="2" width="32.33203125" customWidth="1"/>
    <col min="3" max="3" width="40" bestFit="1" customWidth="1"/>
    <col min="4" max="13" width="15.83203125" customWidth="1"/>
  </cols>
  <sheetData>
    <row r="1" spans="1:13">
      <c r="B1" s="237" t="s">
        <v>161</v>
      </c>
      <c r="C1" s="237"/>
    </row>
    <row r="2" spans="1:13" ht="19" thickBot="1">
      <c r="B2" s="46" t="s">
        <v>0</v>
      </c>
      <c r="C2" s="46"/>
    </row>
    <row r="3" spans="1:13">
      <c r="A3" s="234" t="s">
        <v>31</v>
      </c>
      <c r="B3" t="s">
        <v>1</v>
      </c>
      <c r="C3" t="str">
        <f>VLOOKUP(A3,'適格(返還)請求書'!N:S,6,FALSE)</f>
        <v>Invoice number</v>
      </c>
      <c r="D3" s="24" t="s">
        <v>2</v>
      </c>
      <c r="E3" s="28"/>
      <c r="F3" s="28"/>
      <c r="G3" s="29"/>
      <c r="H3" s="24" t="s">
        <v>23</v>
      </c>
      <c r="I3" s="28"/>
      <c r="J3" s="24" t="s">
        <v>25</v>
      </c>
      <c r="K3" s="29"/>
      <c r="L3" s="24" t="s">
        <v>79</v>
      </c>
      <c r="M3" s="29"/>
    </row>
    <row r="4" spans="1:13">
      <c r="A4" s="234" t="s">
        <v>33</v>
      </c>
      <c r="B4" t="s">
        <v>3</v>
      </c>
      <c r="C4" t="str">
        <f>VLOOKUP(A4,'適格(返還)請求書'!N:S,6,FALSE)</f>
        <v>Seller name</v>
      </c>
      <c r="D4" s="25" t="s">
        <v>6</v>
      </c>
      <c r="E4" s="30"/>
      <c r="F4" s="30"/>
      <c r="G4" s="31"/>
      <c r="H4" s="25" t="s">
        <v>6</v>
      </c>
      <c r="I4" s="30"/>
      <c r="J4" s="25" t="s">
        <v>6</v>
      </c>
      <c r="K4" s="31"/>
      <c r="L4" s="25" t="s">
        <v>6</v>
      </c>
      <c r="M4" s="31"/>
    </row>
    <row r="5" spans="1:13">
      <c r="A5" s="234" t="s">
        <v>35</v>
      </c>
      <c r="B5" s="11" t="s">
        <v>26</v>
      </c>
      <c r="C5" s="11" t="str">
        <f>VLOOKUP(A5,'適格(返還)請求書'!N:S,6,FALSE)</f>
        <v>Seller tax registration identifier</v>
      </c>
      <c r="D5" s="25" t="s">
        <v>27</v>
      </c>
      <c r="E5" s="30"/>
      <c r="F5" s="30"/>
      <c r="G5" s="31"/>
      <c r="H5" s="25" t="s">
        <v>27</v>
      </c>
      <c r="I5" s="30"/>
      <c r="J5" s="25" t="s">
        <v>27</v>
      </c>
      <c r="K5" s="31"/>
      <c r="L5" s="25" t="s">
        <v>27</v>
      </c>
      <c r="M5" s="31"/>
    </row>
    <row r="6" spans="1:13">
      <c r="A6" s="234" t="s">
        <v>34</v>
      </c>
      <c r="B6" t="s">
        <v>4</v>
      </c>
      <c r="C6" t="str">
        <f>VLOOKUP(A6,'適格(返還)請求書'!N:S,6,FALSE)</f>
        <v xml:space="preserve">Buyer name </v>
      </c>
      <c r="D6" s="25" t="s">
        <v>5</v>
      </c>
      <c r="E6" s="30"/>
      <c r="F6" s="30"/>
      <c r="G6" s="31"/>
      <c r="H6" s="25" t="s">
        <v>5</v>
      </c>
      <c r="I6" s="30"/>
      <c r="J6" s="25" t="s">
        <v>5</v>
      </c>
      <c r="K6" s="31"/>
      <c r="L6" s="25" t="s">
        <v>5</v>
      </c>
      <c r="M6" s="31"/>
    </row>
    <row r="7" spans="1:13">
      <c r="A7" s="234" t="s">
        <v>85</v>
      </c>
      <c r="B7" t="s">
        <v>7</v>
      </c>
      <c r="C7" t="str">
        <f>VLOOKUP(A7,'適格(返還)請求書'!N:S,6,FALSE)</f>
        <v>Date of the transfer</v>
      </c>
      <c r="D7" s="25" t="s">
        <v>118</v>
      </c>
      <c r="E7" s="30"/>
      <c r="F7" s="30"/>
      <c r="G7" s="31"/>
      <c r="H7" s="25" t="s">
        <v>125</v>
      </c>
      <c r="I7" s="30"/>
      <c r="J7" s="25" t="s">
        <v>121</v>
      </c>
      <c r="K7" s="31"/>
      <c r="L7" s="25" t="s">
        <v>127</v>
      </c>
      <c r="M7" s="31"/>
    </row>
    <row r="8" spans="1:13">
      <c r="A8" s="234" t="s">
        <v>50</v>
      </c>
      <c r="B8" s="178" t="s">
        <v>52</v>
      </c>
      <c r="C8" s="178" t="str">
        <f>VLOOKUP(A8,'適格(返還)請求書'!N:S,6,FALSE)</f>
        <v>Code to specify with or without TAX</v>
      </c>
      <c r="D8" s="42" t="s">
        <v>104</v>
      </c>
      <c r="E8" s="30"/>
      <c r="F8" s="30"/>
      <c r="G8" s="31"/>
      <c r="H8" s="25"/>
      <c r="I8" s="30"/>
      <c r="J8" s="25"/>
      <c r="K8" s="31"/>
      <c r="L8" s="25"/>
      <c r="M8" s="31"/>
    </row>
    <row r="9" spans="1:13">
      <c r="A9" s="234" t="s">
        <v>43</v>
      </c>
      <c r="B9" s="39" t="s">
        <v>60</v>
      </c>
      <c r="C9" s="39" t="str">
        <f>VLOOKUP(A9,'適格(返還)請求書'!N:S,6,FALSE)</f>
        <v>Sum of Invoice line net amount with TAX</v>
      </c>
      <c r="D9" s="26">
        <f>SUM(D14:G14)</f>
        <v>12800</v>
      </c>
      <c r="E9" s="30"/>
      <c r="F9" s="32"/>
      <c r="G9" s="33"/>
      <c r="H9" s="26">
        <f>SUM(H14:I14)</f>
        <v>4460</v>
      </c>
      <c r="I9" s="30"/>
      <c r="J9" s="27">
        <f>SUM(J14:K14)</f>
        <v>5480</v>
      </c>
      <c r="K9" s="31"/>
      <c r="L9" s="27">
        <f>SUM(L14:M14)</f>
        <v>86460</v>
      </c>
      <c r="M9" s="31"/>
    </row>
    <row r="10" spans="1:13">
      <c r="A10" s="234" t="s">
        <v>54</v>
      </c>
      <c r="B10" t="s">
        <v>15</v>
      </c>
      <c r="C10" t="str">
        <f>VLOOKUP(A10,'適格(返還)請求書'!N:S,6,FALSE)</f>
        <v>TAX category rate</v>
      </c>
      <c r="D10" s="13">
        <v>0.1</v>
      </c>
      <c r="E10" s="8">
        <v>0.08</v>
      </c>
      <c r="F10" s="30"/>
      <c r="G10" s="31"/>
      <c r="H10" s="13">
        <v>0.1</v>
      </c>
      <c r="I10" s="8">
        <v>0.08</v>
      </c>
      <c r="J10" s="13">
        <v>0.1</v>
      </c>
      <c r="K10" s="21">
        <v>0.08</v>
      </c>
      <c r="L10" s="13">
        <v>0.1</v>
      </c>
      <c r="M10" s="21">
        <v>0.08</v>
      </c>
    </row>
    <row r="11" spans="1:13">
      <c r="A11" s="234" t="s">
        <v>51</v>
      </c>
      <c r="B11" s="39" t="s">
        <v>59</v>
      </c>
      <c r="C11" s="39" t="str">
        <f>VLOOKUP(A11,'適格(返還)請求書'!N:S,6,FALSE)</f>
        <v>TAX category taxable amount with TAX</v>
      </c>
      <c r="D11" s="14">
        <f>SUM(F14:G14)</f>
        <v>5100</v>
      </c>
      <c r="E11" s="9">
        <f>SUM(D14:E14)</f>
        <v>7700</v>
      </c>
      <c r="F11" s="30"/>
      <c r="G11" s="31"/>
      <c r="H11" s="14">
        <f t="shared" ref="H11:M11" si="0">H14</f>
        <v>2220</v>
      </c>
      <c r="I11" s="9">
        <f t="shared" si="0"/>
        <v>2240</v>
      </c>
      <c r="J11" s="14">
        <f t="shared" si="0"/>
        <v>1200</v>
      </c>
      <c r="K11" s="22">
        <f t="shared" si="0"/>
        <v>4280</v>
      </c>
      <c r="L11" s="14">
        <f t="shared" si="0"/>
        <v>57480</v>
      </c>
      <c r="M11" s="22">
        <f t="shared" si="0"/>
        <v>28980</v>
      </c>
    </row>
    <row r="12" spans="1:13">
      <c r="A12" s="234" t="s">
        <v>72</v>
      </c>
      <c r="B12" t="s">
        <v>73</v>
      </c>
      <c r="C12" t="str">
        <f>VLOOKUP(A12,'適格(返還)請求書'!N:S,6,FALSE)</f>
        <v>TAX category tax amount</v>
      </c>
      <c r="D12" s="12">
        <f>ROUND(D11*10/110,0)</f>
        <v>464</v>
      </c>
      <c r="E12" s="9">
        <f>ROUND(E11*8/108,0)</f>
        <v>570</v>
      </c>
      <c r="F12" s="30"/>
      <c r="G12" s="31"/>
      <c r="H12" s="12">
        <f>ROUND(H11*10/110,0)</f>
        <v>202</v>
      </c>
      <c r="I12" s="9">
        <f>ROUND(I11*8/108,0)</f>
        <v>166</v>
      </c>
      <c r="J12" s="12">
        <f>ROUND(J11*10/110,0)</f>
        <v>109</v>
      </c>
      <c r="K12" s="23">
        <f>ROUND(K11*8/108,0)</f>
        <v>317</v>
      </c>
      <c r="L12" s="12">
        <f>ROUND(L11*10/110,0)</f>
        <v>5225</v>
      </c>
      <c r="M12" s="23">
        <f>ROUND(M11*8/108,0)</f>
        <v>2147</v>
      </c>
    </row>
    <row r="13" spans="1:13">
      <c r="A13" s="234" t="s">
        <v>89</v>
      </c>
      <c r="B13" t="s">
        <v>8</v>
      </c>
      <c r="C13" t="str">
        <f>VLOOKUP(A13,'適格(返還)請求書'!N:S,6,FALSE)</f>
        <v xml:space="preserve">Item description </v>
      </c>
      <c r="D13" s="15" t="s">
        <v>10</v>
      </c>
      <c r="E13" s="4" t="s">
        <v>11</v>
      </c>
      <c r="F13" s="4" t="s">
        <v>12</v>
      </c>
      <c r="G13" s="16" t="s">
        <v>13</v>
      </c>
      <c r="H13" s="15" t="s">
        <v>81</v>
      </c>
      <c r="I13" s="4" t="s">
        <v>20</v>
      </c>
      <c r="J13" s="13" t="s">
        <v>13</v>
      </c>
      <c r="K13" s="21" t="s">
        <v>21</v>
      </c>
      <c r="L13" s="13" t="s">
        <v>18</v>
      </c>
      <c r="M13" s="21" t="s">
        <v>80</v>
      </c>
    </row>
    <row r="14" spans="1:13">
      <c r="A14" s="234" t="s">
        <v>61</v>
      </c>
      <c r="B14" t="s">
        <v>58</v>
      </c>
      <c r="C14" t="str">
        <f>VLOOKUP(A14,'適格(返還)請求書'!N:S,6,FALSE)</f>
        <v>Invoice line net amount with TAX</v>
      </c>
      <c r="D14" s="14">
        <v>5400</v>
      </c>
      <c r="E14" s="7">
        <v>2300</v>
      </c>
      <c r="F14" s="7">
        <v>1100</v>
      </c>
      <c r="G14" s="17">
        <v>4000</v>
      </c>
      <c r="H14" s="14">
        <v>2220</v>
      </c>
      <c r="I14" s="7">
        <v>2240</v>
      </c>
      <c r="J14" s="14">
        <v>1200</v>
      </c>
      <c r="K14" s="22">
        <v>4280</v>
      </c>
      <c r="L14" s="14">
        <v>57480</v>
      </c>
      <c r="M14" s="22">
        <v>28980</v>
      </c>
    </row>
    <row r="15" spans="1:13" ht="19" thickBot="1">
      <c r="A15" s="234" t="s">
        <v>94</v>
      </c>
      <c r="B15" t="s">
        <v>9</v>
      </c>
      <c r="C15" t="str">
        <f>VLOOKUP(A15,'適格(返還)請求書'!N:S,6,FALSE)</f>
        <v>Invoiced item TAX rate</v>
      </c>
      <c r="D15" s="18">
        <v>0.08</v>
      </c>
      <c r="E15" s="19">
        <v>0.08</v>
      </c>
      <c r="F15" s="19">
        <v>0.1</v>
      </c>
      <c r="G15" s="20">
        <v>0.1</v>
      </c>
      <c r="H15" s="18">
        <v>0.1</v>
      </c>
      <c r="I15" s="19">
        <v>0.08</v>
      </c>
      <c r="J15" s="52">
        <v>0.1</v>
      </c>
      <c r="K15" s="53">
        <v>0.08</v>
      </c>
      <c r="L15" s="52">
        <v>0.1</v>
      </c>
      <c r="M15" s="53">
        <v>0.08</v>
      </c>
    </row>
    <row r="17" spans="1:12" ht="19" thickBot="1">
      <c r="B17" s="46" t="s">
        <v>19</v>
      </c>
      <c r="C17" s="46"/>
      <c r="K17" s="2"/>
      <c r="L17" s="2"/>
    </row>
    <row r="18" spans="1:12">
      <c r="A18" s="234" t="s">
        <v>31</v>
      </c>
      <c r="B18" t="s">
        <v>28</v>
      </c>
      <c r="C18" t="str">
        <f>VLOOKUP(A18,'適格(返還)請求書'!N:S,6,FALSE)</f>
        <v>Invoice number</v>
      </c>
      <c r="D18" s="24" t="s">
        <v>65</v>
      </c>
      <c r="E18" s="28"/>
      <c r="F18" s="28"/>
      <c r="G18" s="29"/>
      <c r="I18" s="1"/>
      <c r="J18" s="1"/>
      <c r="K18" s="1"/>
      <c r="L18" s="3"/>
    </row>
    <row r="19" spans="1:12">
      <c r="A19" s="234" t="s">
        <v>32</v>
      </c>
      <c r="B19" s="11" t="s">
        <v>29</v>
      </c>
      <c r="C19" s="11" t="str">
        <f>VLOOKUP(A19,'適格(返還)請求書'!N:S,6,FALSE)</f>
        <v>Invoice issue date</v>
      </c>
      <c r="D19" s="25" t="s">
        <v>107</v>
      </c>
      <c r="E19" s="30"/>
      <c r="F19" s="30"/>
      <c r="G19" s="31"/>
      <c r="I19" s="1"/>
      <c r="J19" s="1"/>
      <c r="K19" s="3"/>
      <c r="L19" s="3"/>
    </row>
    <row r="20" spans="1:12">
      <c r="A20" s="234" t="s">
        <v>33</v>
      </c>
      <c r="B20" s="11" t="s">
        <v>3</v>
      </c>
      <c r="C20" s="11" t="str">
        <f>VLOOKUP(A20,'適格(返還)請求書'!N:S,6,FALSE)</f>
        <v>Seller name</v>
      </c>
      <c r="D20" s="25" t="s">
        <v>6</v>
      </c>
      <c r="E20" s="30"/>
      <c r="F20" s="30"/>
      <c r="G20" s="31"/>
      <c r="I20" s="1"/>
      <c r="J20" s="1"/>
    </row>
    <row r="21" spans="1:12">
      <c r="A21" s="234" t="s">
        <v>35</v>
      </c>
      <c r="B21" s="11" t="s">
        <v>26</v>
      </c>
      <c r="C21" s="11" t="str">
        <f>VLOOKUP(A21,'適格(返還)請求書'!N:S,6,FALSE)</f>
        <v>Seller tax registration identifier</v>
      </c>
      <c r="D21" s="25" t="s">
        <v>27</v>
      </c>
      <c r="E21" s="30"/>
      <c r="F21" s="30"/>
      <c r="G21" s="31"/>
      <c r="I21" s="1"/>
      <c r="J21" s="1"/>
    </row>
    <row r="22" spans="1:12">
      <c r="A22" s="234" t="s">
        <v>34</v>
      </c>
      <c r="B22" s="11" t="s">
        <v>4</v>
      </c>
      <c r="C22" s="11" t="str">
        <f>VLOOKUP(A22,'適格(返還)請求書'!N:S,6,FALSE)</f>
        <v xml:space="preserve">Buyer name </v>
      </c>
      <c r="D22" s="25" t="s">
        <v>5</v>
      </c>
      <c r="E22" s="30"/>
      <c r="F22" s="30"/>
      <c r="G22" s="31"/>
      <c r="I22" s="1"/>
      <c r="J22" s="1"/>
    </row>
    <row r="23" spans="1:12">
      <c r="A23" s="234" t="s">
        <v>30</v>
      </c>
      <c r="B23" s="34" t="s">
        <v>36</v>
      </c>
      <c r="C23" s="34" t="str">
        <f>VLOOKUP(A23,'適格(返還)請求書'!N:S,6,FALSE)</f>
        <v>Invoice note subject code</v>
      </c>
      <c r="D23" s="41" t="s">
        <v>39</v>
      </c>
      <c r="E23" s="30"/>
      <c r="F23" s="30"/>
      <c r="G23" s="31"/>
      <c r="I23" s="1"/>
      <c r="J23" s="1"/>
    </row>
    <row r="24" spans="1:12">
      <c r="A24" s="234" t="s">
        <v>37</v>
      </c>
      <c r="B24" s="34" t="s">
        <v>38</v>
      </c>
      <c r="C24" s="34" t="str">
        <f>VLOOKUP(A24,'適格(返還)請求書'!N:S,6,FALSE)</f>
        <v>Invoice note</v>
      </c>
      <c r="D24" s="41" t="s">
        <v>40</v>
      </c>
      <c r="E24" s="30"/>
      <c r="F24" s="30"/>
      <c r="G24" s="31"/>
      <c r="I24" s="1"/>
      <c r="J24" s="1"/>
    </row>
    <row r="25" spans="1:12">
      <c r="A25" s="234" t="s">
        <v>50</v>
      </c>
      <c r="B25" s="178" t="s">
        <v>52</v>
      </c>
      <c r="C25" s="178" t="str">
        <f>VLOOKUP(A25,'適格(返還)請求書'!N:S,6,FALSE)</f>
        <v>Code to specify with or without TAX</v>
      </c>
      <c r="D25" s="42" t="s">
        <v>104</v>
      </c>
      <c r="E25" s="30"/>
      <c r="F25" s="30"/>
      <c r="G25" s="31"/>
      <c r="I25" s="1"/>
      <c r="J25" s="1"/>
    </row>
    <row r="26" spans="1:12">
      <c r="A26" s="235" t="s">
        <v>41</v>
      </c>
      <c r="B26" s="110" t="s">
        <v>42</v>
      </c>
      <c r="C26" s="110" t="str">
        <f>VLOOKUP(A26,'適格(返還)請求書'!N:S,6,FALSE)</f>
        <v>DOCUMENT TOTALS</v>
      </c>
      <c r="D26" s="209"/>
      <c r="E26" s="30"/>
      <c r="F26" s="30"/>
      <c r="G26" s="31"/>
      <c r="I26" s="1"/>
      <c r="J26" s="1"/>
    </row>
    <row r="27" spans="1:12">
      <c r="A27" s="234" t="s">
        <v>43</v>
      </c>
      <c r="B27" s="35" t="s">
        <v>42</v>
      </c>
      <c r="C27" s="35" t="str">
        <f>VLOOKUP(A27,'適格(返還)請求書'!N:S,6,FALSE)</f>
        <v>Sum of Invoice line net amount with TAX</v>
      </c>
      <c r="D27" s="26">
        <f>D31+E31</f>
        <v>109200</v>
      </c>
      <c r="E27" s="30"/>
      <c r="F27" s="30"/>
      <c r="G27" s="31"/>
      <c r="I27" s="1"/>
      <c r="J27" s="1"/>
    </row>
    <row r="28" spans="1:12">
      <c r="A28" s="234" t="s">
        <v>44</v>
      </c>
      <c r="B28" s="35" t="s">
        <v>45</v>
      </c>
      <c r="C28" s="35" t="str">
        <f>VLOOKUP(A28,'適格(返還)請求書'!N:S,6,FALSE)</f>
        <v>Invoice total amount without TAX</v>
      </c>
      <c r="D28" s="26">
        <f>D27-D29</f>
        <v>100000</v>
      </c>
      <c r="E28" s="30"/>
      <c r="F28" s="30"/>
      <c r="G28" s="31"/>
      <c r="I28" s="1"/>
      <c r="J28" s="1"/>
    </row>
    <row r="29" spans="1:12">
      <c r="A29" s="234" t="s">
        <v>46</v>
      </c>
      <c r="B29" s="35" t="s">
        <v>47</v>
      </c>
      <c r="C29" s="35" t="str">
        <f>VLOOKUP(A29,'適格(返還)請求書'!N:S,6,FALSE)</f>
        <v>Invoice total TAX amount</v>
      </c>
      <c r="D29" s="26">
        <f>D32+E32</f>
        <v>9200</v>
      </c>
      <c r="E29" s="30"/>
      <c r="F29" s="30"/>
      <c r="G29" s="31"/>
      <c r="I29" s="1"/>
      <c r="J29" s="1"/>
    </row>
    <row r="30" spans="1:12">
      <c r="A30" s="235" t="s">
        <v>48</v>
      </c>
      <c r="B30" s="108" t="s">
        <v>49</v>
      </c>
      <c r="C30" s="108" t="str">
        <f>VLOOKUP(A30,'適格(返還)請求書'!N:S,6,FALSE)</f>
        <v>TAX BREAKDOWN</v>
      </c>
      <c r="D30" s="209"/>
      <c r="E30" s="211"/>
      <c r="F30" s="30"/>
      <c r="G30" s="31"/>
      <c r="I30" s="1"/>
      <c r="J30" s="1"/>
    </row>
    <row r="31" spans="1:12" ht="19">
      <c r="A31" s="234" t="s">
        <v>51</v>
      </c>
      <c r="B31" s="44" t="s">
        <v>135</v>
      </c>
      <c r="C31" s="44" t="str">
        <f>VLOOKUP(A31,'適格(返還)請求書'!N:S,6,FALSE)</f>
        <v>TAX category taxable amount with TAX</v>
      </c>
      <c r="D31" s="12">
        <f>SUM(D11,H11,J11,L11)</f>
        <v>66000</v>
      </c>
      <c r="E31" s="55">
        <f>E11+I11+K11+M11</f>
        <v>43200</v>
      </c>
      <c r="F31" s="30"/>
      <c r="G31" s="31"/>
    </row>
    <row r="32" spans="1:12">
      <c r="A32" s="234" t="s">
        <v>72</v>
      </c>
      <c r="B32" s="35" t="s">
        <v>14</v>
      </c>
      <c r="C32" s="35" t="str">
        <f>VLOOKUP(A32,'適格(返還)請求書'!N:S,6,FALSE)</f>
        <v>TAX category tax amount</v>
      </c>
      <c r="D32" s="50">
        <f>SUM(D12,H12,J12,L12)</f>
        <v>6000</v>
      </c>
      <c r="E32" s="56">
        <f>SUM(E12,I12,K12,M12)</f>
        <v>3200</v>
      </c>
      <c r="F32" s="30"/>
      <c r="G32" s="31"/>
    </row>
    <row r="33" spans="1:7">
      <c r="A33" s="234" t="s">
        <v>134</v>
      </c>
      <c r="B33" s="35" t="s">
        <v>55</v>
      </c>
      <c r="C33" s="35" t="str">
        <f>VLOOKUP(A33,'適格(返還)請求書'!N:S,6,FALSE)</f>
        <v>TAX category code</v>
      </c>
      <c r="D33" s="42" t="s">
        <v>158</v>
      </c>
      <c r="E33" s="54" t="s">
        <v>157</v>
      </c>
      <c r="F33" s="30"/>
      <c r="G33" s="31"/>
    </row>
    <row r="34" spans="1:7">
      <c r="A34" s="234" t="s">
        <v>54</v>
      </c>
      <c r="B34" s="35" t="s">
        <v>53</v>
      </c>
      <c r="C34" s="35" t="str">
        <f>VLOOKUP(A34,'適格(返還)請求書'!N:S,6,FALSE)</f>
        <v>TAX category rate</v>
      </c>
      <c r="D34" s="37">
        <v>0.1</v>
      </c>
      <c r="E34" s="57">
        <v>0.08</v>
      </c>
      <c r="F34" s="30"/>
      <c r="G34" s="31"/>
    </row>
    <row r="35" spans="1:7">
      <c r="A35" s="235" t="s">
        <v>288</v>
      </c>
      <c r="B35" s="108" t="s">
        <v>56</v>
      </c>
      <c r="C35" s="108" t="str">
        <f>VLOOKUP(A35,'適格(返還)請求書'!N:S,6,FALSE)</f>
        <v>INVOICE LINE</v>
      </c>
      <c r="D35" s="209"/>
      <c r="E35" s="211"/>
      <c r="F35" s="211"/>
      <c r="G35" s="212"/>
    </row>
    <row r="36" spans="1:7" ht="19">
      <c r="A36" s="234" t="s">
        <v>57</v>
      </c>
      <c r="B36" s="44" t="s">
        <v>150</v>
      </c>
      <c r="C36" s="44" t="str">
        <f>VLOOKUP(A36,'適格(返還)請求書'!N:S,6,FALSE)</f>
        <v>Despatch advice reference</v>
      </c>
      <c r="D36" s="42" t="s">
        <v>2</v>
      </c>
      <c r="E36" s="54" t="s">
        <v>22</v>
      </c>
      <c r="F36" s="54" t="s">
        <v>24</v>
      </c>
      <c r="G36" s="45" t="s">
        <v>78</v>
      </c>
    </row>
    <row r="37" spans="1:7">
      <c r="A37" s="234" t="s">
        <v>62</v>
      </c>
      <c r="B37" s="35" t="s">
        <v>64</v>
      </c>
      <c r="C37" s="35" t="str">
        <f>VLOOKUP(A37,'適格(返還)請求書'!N:S,6,FALSE)</f>
        <v>Code to specify with or without TAX</v>
      </c>
      <c r="D37" s="42" t="s">
        <v>104</v>
      </c>
      <c r="E37" s="54" t="s">
        <v>104</v>
      </c>
      <c r="F37" s="54" t="s">
        <v>104</v>
      </c>
      <c r="G37" s="45" t="s">
        <v>104</v>
      </c>
    </row>
    <row r="38" spans="1:7" ht="19" thickBot="1">
      <c r="A38" s="234" t="s">
        <v>61</v>
      </c>
      <c r="B38" s="35" t="s">
        <v>63</v>
      </c>
      <c r="C38" s="35" t="str">
        <f>VLOOKUP(A38,'適格(返還)請求書'!N:S,6,FALSE)</f>
        <v>Invoice line net amount with TAX</v>
      </c>
      <c r="D38" s="187">
        <f>D9</f>
        <v>12800</v>
      </c>
      <c r="E38" s="189">
        <f>H9</f>
        <v>4460</v>
      </c>
      <c r="F38" s="189">
        <f>J9</f>
        <v>5480</v>
      </c>
      <c r="G38" s="188">
        <f>L9</f>
        <v>86460</v>
      </c>
    </row>
  </sheetData>
  <phoneticPr fontId="2"/>
  <pageMargins left="0.7" right="0.7" top="0.75" bottom="0.75" header="0.3" footer="0.3"/>
  <ignoredErrors>
    <ignoredError sqref="H9 J9 D9 L9 D11:E11" formulaRange="1"/>
    <ignoredError sqref="I12:L12 D2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C6E45-886C-6D47-B2C1-D99550629AA5}">
  <dimension ref="A1:X32"/>
  <sheetViews>
    <sheetView workbookViewId="0">
      <selection activeCell="B1" sqref="B1"/>
    </sheetView>
  </sheetViews>
  <sheetFormatPr baseColWidth="10" defaultColWidth="11" defaultRowHeight="18"/>
  <cols>
    <col min="1" max="1" width="8" style="234" bestFit="1" customWidth="1"/>
    <col min="2" max="2" width="32.6640625" customWidth="1"/>
    <col min="3" max="3" width="42" bestFit="1" customWidth="1"/>
    <col min="4" max="4" width="16.5" bestFit="1" customWidth="1"/>
    <col min="5" max="5" width="12.1640625" customWidth="1"/>
    <col min="6" max="23" width="10.83203125" customWidth="1"/>
    <col min="24" max="25" width="15.83203125" customWidth="1"/>
  </cols>
  <sheetData>
    <row r="1" spans="1:24">
      <c r="B1" s="237" t="s">
        <v>161</v>
      </c>
      <c r="C1" s="237"/>
    </row>
    <row r="2" spans="1:24" ht="19" thickBot="1">
      <c r="B2" s="46" t="s">
        <v>19</v>
      </c>
      <c r="C2" s="46"/>
      <c r="X2" s="2"/>
    </row>
    <row r="3" spans="1:24">
      <c r="A3" s="234" t="s">
        <v>31</v>
      </c>
      <c r="B3" t="s">
        <v>28</v>
      </c>
      <c r="C3" t="str">
        <f>VLOOKUP(A3,'適格(返還)請求書'!N:S,6,FALSE)</f>
        <v>Invoice number</v>
      </c>
      <c r="D3" s="24" t="s">
        <v>65</v>
      </c>
      <c r="E3" s="28"/>
      <c r="F3" s="28"/>
      <c r="G3" s="28"/>
      <c r="H3" s="28"/>
      <c r="I3" s="28"/>
      <c r="J3" s="28"/>
      <c r="K3" s="28"/>
      <c r="L3" s="28"/>
      <c r="M3" s="28"/>
      <c r="N3" s="28"/>
      <c r="O3" s="28"/>
      <c r="P3" s="28"/>
      <c r="Q3" s="28"/>
      <c r="R3" s="28"/>
      <c r="S3" s="28"/>
      <c r="T3" s="28"/>
      <c r="U3" s="29"/>
      <c r="X3" s="3"/>
    </row>
    <row r="4" spans="1:24">
      <c r="A4" s="234" t="s">
        <v>32</v>
      </c>
      <c r="B4" t="s">
        <v>29</v>
      </c>
      <c r="C4" t="str">
        <f>VLOOKUP(A4,'適格(返還)請求書'!N:S,6,FALSE)</f>
        <v>Invoice issue date</v>
      </c>
      <c r="D4" s="25" t="s">
        <v>107</v>
      </c>
      <c r="E4" s="81"/>
      <c r="F4" s="81"/>
      <c r="G4" s="81"/>
      <c r="H4" s="81"/>
      <c r="I4" s="81"/>
      <c r="J4" s="81"/>
      <c r="K4" s="81"/>
      <c r="L4" s="81"/>
      <c r="M4" s="81"/>
      <c r="N4" s="81"/>
      <c r="O4" s="81"/>
      <c r="P4" s="81"/>
      <c r="Q4" s="81"/>
      <c r="R4" s="81"/>
      <c r="S4" s="81"/>
      <c r="T4" s="81"/>
      <c r="U4" s="31"/>
      <c r="X4" s="3"/>
    </row>
    <row r="5" spans="1:24">
      <c r="A5" s="234" t="s">
        <v>33</v>
      </c>
      <c r="B5" t="s">
        <v>3</v>
      </c>
      <c r="C5" t="str">
        <f>VLOOKUP(A5,'適格(返還)請求書'!N:S,6,FALSE)</f>
        <v>Seller name</v>
      </c>
      <c r="D5" s="25" t="s">
        <v>6</v>
      </c>
      <c r="E5" s="81"/>
      <c r="F5" s="81"/>
      <c r="G5" s="81"/>
      <c r="H5" s="81"/>
      <c r="I5" s="81"/>
      <c r="J5" s="81"/>
      <c r="K5" s="81"/>
      <c r="L5" s="81"/>
      <c r="M5" s="81"/>
      <c r="N5" s="81"/>
      <c r="O5" s="81"/>
      <c r="P5" s="81"/>
      <c r="Q5" s="81"/>
      <c r="R5" s="81"/>
      <c r="S5" s="81"/>
      <c r="T5" s="81"/>
      <c r="U5" s="31"/>
    </row>
    <row r="6" spans="1:24">
      <c r="A6" s="234" t="s">
        <v>35</v>
      </c>
      <c r="B6" t="s">
        <v>26</v>
      </c>
      <c r="C6" t="str">
        <f>VLOOKUP(A6,'適格(返還)請求書'!N:S,6,FALSE)</f>
        <v>Seller tax registration identifier</v>
      </c>
      <c r="D6" s="25" t="s">
        <v>27</v>
      </c>
      <c r="E6" s="81"/>
      <c r="F6" s="81"/>
      <c r="G6" s="81"/>
      <c r="H6" s="81"/>
      <c r="I6" s="81"/>
      <c r="J6" s="81"/>
      <c r="K6" s="81"/>
      <c r="L6" s="81"/>
      <c r="M6" s="81"/>
      <c r="N6" s="81"/>
      <c r="O6" s="81"/>
      <c r="P6" s="81"/>
      <c r="Q6" s="81"/>
      <c r="R6" s="81"/>
      <c r="S6" s="81"/>
      <c r="T6" s="81"/>
      <c r="U6" s="31"/>
    </row>
    <row r="7" spans="1:24">
      <c r="A7" s="234" t="s">
        <v>34</v>
      </c>
      <c r="B7" t="s">
        <v>4</v>
      </c>
      <c r="C7" t="str">
        <f>VLOOKUP(A7,'適格(返還)請求書'!N:S,6,FALSE)</f>
        <v xml:space="preserve">Buyer name </v>
      </c>
      <c r="D7" s="25" t="s">
        <v>5</v>
      </c>
      <c r="E7" s="81"/>
      <c r="F7" s="81"/>
      <c r="G7" s="81"/>
      <c r="H7" s="81"/>
      <c r="I7" s="81"/>
      <c r="J7" s="81"/>
      <c r="K7" s="81"/>
      <c r="L7" s="81"/>
      <c r="M7" s="81"/>
      <c r="N7" s="81"/>
      <c r="O7" s="81"/>
      <c r="P7" s="81"/>
      <c r="Q7" s="81"/>
      <c r="R7" s="81"/>
      <c r="S7" s="81"/>
      <c r="T7" s="81"/>
      <c r="U7" s="31"/>
    </row>
    <row r="8" spans="1:24">
      <c r="A8" s="234" t="s">
        <v>30</v>
      </c>
      <c r="B8" t="s">
        <v>36</v>
      </c>
      <c r="C8" t="str">
        <f>VLOOKUP(A8,'適格(返還)請求書'!N:S,6,FALSE)</f>
        <v>Invoice note subject code</v>
      </c>
      <c r="D8" s="25" t="s">
        <v>39</v>
      </c>
      <c r="E8" s="81"/>
      <c r="F8" s="81"/>
      <c r="G8" s="81"/>
      <c r="H8" s="81"/>
      <c r="I8" s="81"/>
      <c r="J8" s="81"/>
      <c r="K8" s="81"/>
      <c r="L8" s="81"/>
      <c r="M8" s="81"/>
      <c r="N8" s="81"/>
      <c r="O8" s="81"/>
      <c r="P8" s="81"/>
      <c r="Q8" s="81"/>
      <c r="R8" s="81"/>
      <c r="S8" s="81"/>
      <c r="T8" s="81"/>
      <c r="U8" s="31"/>
    </row>
    <row r="9" spans="1:24">
      <c r="A9" s="234" t="s">
        <v>37</v>
      </c>
      <c r="B9" t="s">
        <v>38</v>
      </c>
      <c r="C9" t="str">
        <f>VLOOKUP(A9,'適格(返還)請求書'!N:S,6,FALSE)</f>
        <v>Invoice note</v>
      </c>
      <c r="D9" s="25" t="s">
        <v>40</v>
      </c>
      <c r="E9" s="81"/>
      <c r="F9" s="81"/>
      <c r="G9" s="81"/>
      <c r="H9" s="81"/>
      <c r="I9" s="81"/>
      <c r="J9" s="81"/>
      <c r="K9" s="81"/>
      <c r="L9" s="81"/>
      <c r="M9" s="81"/>
      <c r="N9" s="81"/>
      <c r="O9" s="81"/>
      <c r="P9" s="81"/>
      <c r="Q9" s="81"/>
      <c r="R9" s="81"/>
      <c r="S9" s="81"/>
      <c r="T9" s="81"/>
      <c r="U9" s="31"/>
    </row>
    <row r="10" spans="1:24">
      <c r="A10" s="234" t="s">
        <v>50</v>
      </c>
      <c r="B10" s="100" t="s">
        <v>52</v>
      </c>
      <c r="C10" s="100" t="str">
        <f>VLOOKUP(A10,'適格(返還)請求書'!N:S,6,FALSE)</f>
        <v>Code to specify with or without TAX</v>
      </c>
      <c r="D10" s="42" t="s">
        <v>129</v>
      </c>
      <c r="E10" s="81"/>
      <c r="F10" s="81"/>
      <c r="G10" s="81"/>
      <c r="H10" s="81"/>
      <c r="I10" s="81"/>
      <c r="J10" s="81"/>
      <c r="K10" s="81"/>
      <c r="L10" s="81"/>
      <c r="M10" s="81"/>
      <c r="N10" s="81"/>
      <c r="O10" s="81"/>
      <c r="P10" s="81"/>
      <c r="Q10" s="81"/>
      <c r="R10" s="81"/>
      <c r="S10" s="81"/>
      <c r="T10" s="81"/>
      <c r="U10" s="31"/>
    </row>
    <row r="11" spans="1:24">
      <c r="A11" s="235" t="s">
        <v>41</v>
      </c>
      <c r="B11" s="84" t="s">
        <v>42</v>
      </c>
      <c r="C11" s="84" t="str">
        <f>VLOOKUP(A11,'適格(返還)請求書'!N:S,6,FALSE)</f>
        <v>DOCUMENT TOTALS</v>
      </c>
      <c r="D11" s="209"/>
      <c r="E11" s="81"/>
      <c r="F11" s="81"/>
      <c r="G11" s="81"/>
      <c r="H11" s="81"/>
      <c r="I11" s="81"/>
      <c r="J11" s="81"/>
      <c r="K11" s="81"/>
      <c r="L11" s="81"/>
      <c r="M11" s="81"/>
      <c r="N11" s="81"/>
      <c r="O11" s="81"/>
      <c r="P11" s="81"/>
      <c r="Q11" s="81"/>
      <c r="R11" s="81"/>
      <c r="S11" s="81"/>
      <c r="T11" s="81"/>
      <c r="U11" s="31"/>
    </row>
    <row r="12" spans="1:24">
      <c r="A12" s="234" t="s">
        <v>43</v>
      </c>
      <c r="B12" s="85" t="s">
        <v>42</v>
      </c>
      <c r="C12" s="85" t="str">
        <f>VLOOKUP(A12,'適格(返還)請求書'!N:S,6,FALSE)</f>
        <v>Sum of Invoice line net amount with TAX</v>
      </c>
      <c r="D12" s="26">
        <f>D16+E16</f>
        <v>109200</v>
      </c>
      <c r="E12" s="81"/>
      <c r="F12" s="81"/>
      <c r="G12" s="81"/>
      <c r="H12" s="81"/>
      <c r="I12" s="81"/>
      <c r="J12" s="81"/>
      <c r="K12" s="81"/>
      <c r="L12" s="81"/>
      <c r="M12" s="81"/>
      <c r="N12" s="81"/>
      <c r="O12" s="81"/>
      <c r="P12" s="81"/>
      <c r="Q12" s="81"/>
      <c r="R12" s="81"/>
      <c r="S12" s="81"/>
      <c r="T12" s="81"/>
      <c r="U12" s="31"/>
    </row>
    <row r="13" spans="1:24">
      <c r="A13" s="234" t="s">
        <v>44</v>
      </c>
      <c r="B13" s="85" t="s">
        <v>45</v>
      </c>
      <c r="C13" s="85" t="str">
        <f>VLOOKUP(A13,'適格(返還)請求書'!N:S,6,FALSE)</f>
        <v>Invoice total amount without TAX</v>
      </c>
      <c r="D13" s="26">
        <f>D12-D14</f>
        <v>100000</v>
      </c>
      <c r="E13" s="81"/>
      <c r="F13" s="81"/>
      <c r="G13" s="81"/>
      <c r="H13" s="81"/>
      <c r="I13" s="81"/>
      <c r="J13" s="81"/>
      <c r="K13" s="81"/>
      <c r="L13" s="81"/>
      <c r="M13" s="81"/>
      <c r="N13" s="81"/>
      <c r="O13" s="81"/>
      <c r="P13" s="81"/>
      <c r="Q13" s="81"/>
      <c r="R13" s="81"/>
      <c r="S13" s="81"/>
      <c r="T13" s="81"/>
      <c r="U13" s="31"/>
    </row>
    <row r="14" spans="1:24">
      <c r="A14" s="234" t="s">
        <v>46</v>
      </c>
      <c r="B14" s="85" t="s">
        <v>47</v>
      </c>
      <c r="C14" s="85" t="str">
        <f>VLOOKUP(A14,'適格(返還)請求書'!N:S,6,FALSE)</f>
        <v>Invoice total TAX amount</v>
      </c>
      <c r="D14" s="26">
        <f>D17+E17</f>
        <v>9200</v>
      </c>
      <c r="E14" s="81"/>
      <c r="F14" s="81"/>
      <c r="G14" s="81"/>
      <c r="H14" s="81"/>
      <c r="I14" s="81"/>
      <c r="J14" s="81"/>
      <c r="K14" s="81"/>
      <c r="L14" s="81"/>
      <c r="M14" s="81"/>
      <c r="N14" s="81"/>
      <c r="O14" s="81"/>
      <c r="P14" s="81"/>
      <c r="Q14" s="81"/>
      <c r="R14" s="81"/>
      <c r="S14" s="81"/>
      <c r="T14" s="81"/>
      <c r="U14" s="31"/>
    </row>
    <row r="15" spans="1:24">
      <c r="A15" s="235" t="s">
        <v>48</v>
      </c>
      <c r="B15" s="86" t="s">
        <v>49</v>
      </c>
      <c r="C15" s="86" t="str">
        <f>VLOOKUP(A15,'適格(返還)請求書'!N:S,6,FALSE)</f>
        <v>TAX BREAKDOWN</v>
      </c>
      <c r="D15" s="209"/>
      <c r="E15" s="211"/>
      <c r="F15" s="81"/>
      <c r="G15" s="81"/>
      <c r="H15" s="81"/>
      <c r="I15" s="81"/>
      <c r="J15" s="81"/>
      <c r="K15" s="81"/>
      <c r="L15" s="81"/>
      <c r="M15" s="81"/>
      <c r="N15" s="81"/>
      <c r="O15" s="81"/>
      <c r="P15" s="81"/>
      <c r="Q15" s="81"/>
      <c r="R15" s="81"/>
      <c r="S15" s="81"/>
      <c r="T15" s="81"/>
      <c r="U15" s="31"/>
    </row>
    <row r="16" spans="1:24" ht="19">
      <c r="A16" s="234" t="s">
        <v>51</v>
      </c>
      <c r="B16" s="87" t="s">
        <v>135</v>
      </c>
      <c r="C16" s="87" t="str">
        <f>VLOOKUP(A16,'適格(返還)請求書'!N:S,6,FALSE)</f>
        <v>TAX category taxable amount with TAX</v>
      </c>
      <c r="D16" s="12">
        <f>SUM(D25,J25,N25,R25)</f>
        <v>66000</v>
      </c>
      <c r="E16" s="55">
        <f>SUM(E25,K25,O25,S25)</f>
        <v>43200</v>
      </c>
      <c r="F16" s="81"/>
      <c r="G16" s="81"/>
      <c r="H16" s="81"/>
      <c r="I16" s="81"/>
      <c r="J16" s="81"/>
      <c r="K16" s="81"/>
      <c r="L16" s="81"/>
      <c r="M16" s="81"/>
      <c r="N16" s="81"/>
      <c r="O16" s="81"/>
      <c r="P16" s="81"/>
      <c r="Q16" s="81"/>
      <c r="R16" s="81"/>
      <c r="S16" s="81"/>
      <c r="T16" s="81"/>
      <c r="U16" s="31"/>
    </row>
    <row r="17" spans="1:21">
      <c r="A17" s="234" t="s">
        <v>72</v>
      </c>
      <c r="B17" s="85" t="s">
        <v>14</v>
      </c>
      <c r="C17" s="85" t="str">
        <f>VLOOKUP(A17,'適格(返還)請求書'!N:S,6,FALSE)</f>
        <v>TAX category tax amount</v>
      </c>
      <c r="D17" s="50">
        <f>ROUND(D16*10/110,0)</f>
        <v>6000</v>
      </c>
      <c r="E17" s="56">
        <f>ROUND(E16*8/108,0)</f>
        <v>3200</v>
      </c>
      <c r="F17" s="81"/>
      <c r="G17" s="81"/>
      <c r="H17" s="81"/>
      <c r="I17" s="81"/>
      <c r="J17" s="81"/>
      <c r="K17" s="81"/>
      <c r="L17" s="81"/>
      <c r="M17" s="81"/>
      <c r="N17" s="81"/>
      <c r="O17" s="81"/>
      <c r="P17" s="81"/>
      <c r="Q17" s="81"/>
      <c r="R17" s="81"/>
      <c r="S17" s="81"/>
      <c r="T17" s="81"/>
      <c r="U17" s="31"/>
    </row>
    <row r="18" spans="1:21">
      <c r="A18" s="234" t="s">
        <v>134</v>
      </c>
      <c r="B18" s="35" t="s">
        <v>55</v>
      </c>
      <c r="C18" s="35" t="str">
        <f>VLOOKUP(A18,'適格(返還)請求書'!N:S,6,FALSE)</f>
        <v>TAX category code</v>
      </c>
      <c r="D18" s="42" t="s">
        <v>158</v>
      </c>
      <c r="E18" s="54" t="s">
        <v>157</v>
      </c>
      <c r="F18" s="81"/>
      <c r="G18" s="81"/>
      <c r="H18" s="81"/>
      <c r="I18" s="81"/>
      <c r="J18" s="81"/>
      <c r="K18" s="81"/>
      <c r="L18" s="81"/>
      <c r="M18" s="81"/>
      <c r="N18" s="81"/>
      <c r="O18" s="81"/>
      <c r="P18" s="81"/>
      <c r="Q18" s="81"/>
      <c r="R18" s="81"/>
      <c r="S18" s="81"/>
      <c r="T18" s="81"/>
      <c r="U18" s="31"/>
    </row>
    <row r="19" spans="1:21">
      <c r="A19" s="234" t="s">
        <v>54</v>
      </c>
      <c r="B19" s="85" t="s">
        <v>53</v>
      </c>
      <c r="C19" s="85" t="str">
        <f>VLOOKUP(A19,'適格(返還)請求書'!N:S,6,FALSE)</f>
        <v>TAX category rate</v>
      </c>
      <c r="D19" s="37">
        <v>0.1</v>
      </c>
      <c r="E19" s="57">
        <v>0.08</v>
      </c>
      <c r="F19" s="81"/>
      <c r="G19" s="81"/>
      <c r="H19" s="81"/>
      <c r="I19" s="81"/>
      <c r="J19" s="81"/>
      <c r="K19" s="81"/>
      <c r="L19" s="81"/>
      <c r="M19" s="81"/>
      <c r="N19" s="81"/>
      <c r="O19" s="81"/>
      <c r="P19" s="81"/>
      <c r="Q19" s="81"/>
      <c r="R19" s="81"/>
      <c r="S19" s="81"/>
      <c r="T19" s="81"/>
      <c r="U19" s="31"/>
    </row>
    <row r="20" spans="1:21">
      <c r="A20" s="235" t="s">
        <v>288</v>
      </c>
      <c r="B20" s="86" t="s">
        <v>56</v>
      </c>
      <c r="C20" s="86" t="str">
        <f>VLOOKUP(A20,'適格(返還)請求書'!N:S,6,FALSE)</f>
        <v>INVOICE LINE</v>
      </c>
      <c r="D20" s="209"/>
      <c r="E20" s="211"/>
      <c r="F20" s="211"/>
      <c r="G20" s="211"/>
      <c r="H20" s="211"/>
      <c r="I20" s="211"/>
      <c r="J20" s="211"/>
      <c r="K20" s="211"/>
      <c r="L20" s="211"/>
      <c r="M20" s="211"/>
      <c r="N20" s="211"/>
      <c r="O20" s="211"/>
      <c r="P20" s="211"/>
      <c r="Q20" s="211"/>
      <c r="R20" s="211"/>
      <c r="S20" s="211"/>
      <c r="T20" s="211"/>
      <c r="U20" s="212"/>
    </row>
    <row r="21" spans="1:21" ht="19">
      <c r="A21" s="234" t="s">
        <v>57</v>
      </c>
      <c r="B21" s="87" t="s">
        <v>150</v>
      </c>
      <c r="C21" s="87" t="str">
        <f>VLOOKUP(A21,'適格(返還)請求書'!N:S,6,FALSE)</f>
        <v>Despatch advice reference</v>
      </c>
      <c r="D21" s="42" t="s">
        <v>130</v>
      </c>
      <c r="E21" s="40" t="s">
        <v>130</v>
      </c>
      <c r="F21" s="40" t="s">
        <v>130</v>
      </c>
      <c r="G21" s="40" t="s">
        <v>130</v>
      </c>
      <c r="H21" s="40" t="s">
        <v>130</v>
      </c>
      <c r="I21" s="45" t="s">
        <v>130</v>
      </c>
      <c r="J21" s="40" t="s">
        <v>22</v>
      </c>
      <c r="K21" s="40" t="s">
        <v>22</v>
      </c>
      <c r="L21" s="40" t="s">
        <v>22</v>
      </c>
      <c r="M21" s="45" t="s">
        <v>22</v>
      </c>
      <c r="N21" s="40" t="s">
        <v>24</v>
      </c>
      <c r="O21" s="40" t="s">
        <v>24</v>
      </c>
      <c r="P21" s="40" t="s">
        <v>24</v>
      </c>
      <c r="Q21" s="45" t="s">
        <v>24</v>
      </c>
      <c r="R21" s="5" t="s">
        <v>78</v>
      </c>
      <c r="S21" s="5" t="s">
        <v>78</v>
      </c>
      <c r="T21" s="5" t="s">
        <v>78</v>
      </c>
      <c r="U21" s="45" t="s">
        <v>78</v>
      </c>
    </row>
    <row r="22" spans="1:21" ht="19">
      <c r="A22" s="234" t="s">
        <v>131</v>
      </c>
      <c r="B22" s="87" t="s">
        <v>151</v>
      </c>
      <c r="C22" s="87" t="str">
        <f>VLOOKUP(A22,'適格(返還)請求書'!N:S,6,FALSE)</f>
        <v>Referenced despatch advice line reference</v>
      </c>
      <c r="D22" s="98"/>
      <c r="E22" s="99"/>
      <c r="F22" s="105">
        <v>1</v>
      </c>
      <c r="G22" s="105">
        <v>2</v>
      </c>
      <c r="H22" s="105">
        <v>3</v>
      </c>
      <c r="I22" s="106">
        <v>4</v>
      </c>
      <c r="J22" s="99"/>
      <c r="K22" s="99"/>
      <c r="L22" s="105">
        <v>1</v>
      </c>
      <c r="M22" s="106">
        <v>2</v>
      </c>
      <c r="N22" s="99"/>
      <c r="O22" s="99"/>
      <c r="P22" s="105">
        <v>1</v>
      </c>
      <c r="Q22" s="106">
        <v>2</v>
      </c>
      <c r="R22" s="190"/>
      <c r="S22" s="190"/>
      <c r="T22" s="105">
        <v>1</v>
      </c>
      <c r="U22" s="106">
        <v>2</v>
      </c>
    </row>
    <row r="23" spans="1:21" ht="19">
      <c r="A23" s="234" t="s">
        <v>85</v>
      </c>
      <c r="B23" s="87" t="s">
        <v>7</v>
      </c>
      <c r="C23" s="87" t="str">
        <f>VLOOKUP(A23,'適格(返還)請求書'!N:S,6,FALSE)</f>
        <v>Date of the transfer</v>
      </c>
      <c r="D23" s="186"/>
      <c r="E23" s="230"/>
      <c r="F23" s="60" t="s">
        <v>117</v>
      </c>
      <c r="G23" s="60" t="s">
        <v>117</v>
      </c>
      <c r="H23" s="60" t="s">
        <v>117</v>
      </c>
      <c r="I23" s="104" t="s">
        <v>117</v>
      </c>
      <c r="J23" s="186"/>
      <c r="K23" s="230"/>
      <c r="L23" s="60" t="s">
        <v>124</v>
      </c>
      <c r="M23" s="104" t="s">
        <v>124</v>
      </c>
      <c r="N23" s="186"/>
      <c r="O23" s="230"/>
      <c r="P23" s="60" t="s">
        <v>120</v>
      </c>
      <c r="Q23" s="104" t="s">
        <v>120</v>
      </c>
      <c r="R23" s="186"/>
      <c r="S23" s="230"/>
      <c r="T23" s="60" t="s">
        <v>126</v>
      </c>
      <c r="U23" s="104" t="s">
        <v>126</v>
      </c>
    </row>
    <row r="24" spans="1:21">
      <c r="A24" s="234" t="s">
        <v>62</v>
      </c>
      <c r="B24" s="85" t="s">
        <v>64</v>
      </c>
      <c r="C24" s="85" t="str">
        <f>VLOOKUP(A24,'適格(返還)請求書'!N:S,6,FALSE)</f>
        <v>Code to specify with or without TAX</v>
      </c>
      <c r="D24" s="42" t="s">
        <v>129</v>
      </c>
      <c r="E24" s="40" t="s">
        <v>129</v>
      </c>
      <c r="F24" s="40" t="s">
        <v>129</v>
      </c>
      <c r="G24" s="40" t="s">
        <v>129</v>
      </c>
      <c r="H24" s="40" t="s">
        <v>129</v>
      </c>
      <c r="I24" s="45" t="s">
        <v>129</v>
      </c>
      <c r="J24" s="40" t="s">
        <v>129</v>
      </c>
      <c r="K24" s="40" t="s">
        <v>129</v>
      </c>
      <c r="L24" s="40" t="s">
        <v>129</v>
      </c>
      <c r="M24" s="45" t="s">
        <v>129</v>
      </c>
      <c r="N24" s="40" t="s">
        <v>129</v>
      </c>
      <c r="O24" s="40" t="s">
        <v>129</v>
      </c>
      <c r="P24" s="40" t="s">
        <v>129</v>
      </c>
      <c r="Q24" s="45" t="s">
        <v>129</v>
      </c>
      <c r="R24" s="40" t="s">
        <v>129</v>
      </c>
      <c r="S24" s="40" t="s">
        <v>129</v>
      </c>
      <c r="T24" s="40" t="s">
        <v>129</v>
      </c>
      <c r="U24" s="45" t="s">
        <v>129</v>
      </c>
    </row>
    <row r="25" spans="1:21">
      <c r="A25" s="234" t="s">
        <v>61</v>
      </c>
      <c r="B25" s="85" t="s">
        <v>63</v>
      </c>
      <c r="C25" s="85" t="str">
        <f>VLOOKUP(A25,'適格(返還)請求書'!N:S,6,FALSE)</f>
        <v>Invoice line net amount with TAX</v>
      </c>
      <c r="D25" s="12">
        <f>SUM(H25:I25)</f>
        <v>5100</v>
      </c>
      <c r="E25" s="61">
        <f>SUM(F25:G25)</f>
        <v>7700</v>
      </c>
      <c r="F25" s="7">
        <v>5400</v>
      </c>
      <c r="G25" s="7">
        <v>2300</v>
      </c>
      <c r="H25" s="7">
        <v>1100</v>
      </c>
      <c r="I25" s="17">
        <v>4000</v>
      </c>
      <c r="J25" s="61">
        <f>L25</f>
        <v>2220</v>
      </c>
      <c r="K25" s="61">
        <f>M25</f>
        <v>2240</v>
      </c>
      <c r="L25" s="7">
        <v>2220</v>
      </c>
      <c r="M25" s="17">
        <v>2240</v>
      </c>
      <c r="N25" s="61">
        <f t="shared" ref="N25:O25" si="0">P25</f>
        <v>1200</v>
      </c>
      <c r="O25" s="61">
        <f t="shared" si="0"/>
        <v>4280</v>
      </c>
      <c r="P25" s="7">
        <v>1200</v>
      </c>
      <c r="Q25" s="17">
        <v>4280</v>
      </c>
      <c r="R25" s="61">
        <f t="shared" ref="R25:S25" si="1">T25</f>
        <v>57480</v>
      </c>
      <c r="S25" s="61">
        <f t="shared" si="1"/>
        <v>28980</v>
      </c>
      <c r="T25" s="7">
        <v>57480</v>
      </c>
      <c r="U25" s="17">
        <v>28980</v>
      </c>
    </row>
    <row r="26" spans="1:21">
      <c r="A26" s="235" t="s">
        <v>90</v>
      </c>
      <c r="B26" s="91" t="s">
        <v>91</v>
      </c>
      <c r="C26" s="91" t="str">
        <f>VLOOKUP(A26,'適格(返還)請求書'!N:S,6,FALSE)</f>
        <v>LINE TAX INFORMATION</v>
      </c>
      <c r="D26" s="217"/>
      <c r="E26" s="218"/>
      <c r="F26" s="218"/>
      <c r="G26" s="218"/>
      <c r="H26" s="218"/>
      <c r="I26" s="219"/>
      <c r="J26" s="218"/>
      <c r="K26" s="218"/>
      <c r="L26" s="218"/>
      <c r="M26" s="219"/>
      <c r="N26" s="218"/>
      <c r="O26" s="218"/>
      <c r="P26" s="218"/>
      <c r="Q26" s="219"/>
      <c r="R26" s="218"/>
      <c r="S26" s="218"/>
      <c r="T26" s="218"/>
      <c r="U26" s="219"/>
    </row>
    <row r="27" spans="1:21">
      <c r="A27" s="234" t="s">
        <v>92</v>
      </c>
      <c r="B27" s="92" t="s">
        <v>93</v>
      </c>
      <c r="C27" s="92" t="str">
        <f>VLOOKUP(A27,'適格(返還)請求書'!N:S,6,FALSE)</f>
        <v>Invoiced item TAX category code</v>
      </c>
      <c r="D27" s="10">
        <v>9</v>
      </c>
      <c r="E27" s="5">
        <v>8</v>
      </c>
      <c r="F27" s="5">
        <v>8</v>
      </c>
      <c r="G27" s="5">
        <v>8</v>
      </c>
      <c r="H27" s="5">
        <v>9</v>
      </c>
      <c r="I27" s="36">
        <v>9</v>
      </c>
      <c r="J27" s="5">
        <v>9</v>
      </c>
      <c r="K27" s="5">
        <v>8</v>
      </c>
      <c r="L27" s="5">
        <v>9</v>
      </c>
      <c r="M27" s="36">
        <v>8</v>
      </c>
      <c r="N27" s="5">
        <v>9</v>
      </c>
      <c r="O27" s="5">
        <v>8</v>
      </c>
      <c r="P27" s="5">
        <v>9</v>
      </c>
      <c r="Q27" s="36">
        <v>8</v>
      </c>
      <c r="R27" s="5">
        <v>9</v>
      </c>
      <c r="S27" s="5">
        <v>8</v>
      </c>
      <c r="T27" s="5">
        <v>9</v>
      </c>
      <c r="U27" s="36">
        <v>8</v>
      </c>
    </row>
    <row r="28" spans="1:21">
      <c r="A28" s="234" t="s">
        <v>94</v>
      </c>
      <c r="B28" s="92" t="s">
        <v>53</v>
      </c>
      <c r="C28" s="92" t="str">
        <f>VLOOKUP(A28,'適格(返還)請求書'!N:S,6,FALSE)</f>
        <v>Invoiced item TAX rate</v>
      </c>
      <c r="D28" s="102">
        <v>0.1</v>
      </c>
      <c r="E28" s="103">
        <v>0.08</v>
      </c>
      <c r="F28" s="6">
        <v>0.08</v>
      </c>
      <c r="G28" s="6">
        <v>0.08</v>
      </c>
      <c r="H28" s="6">
        <v>0.1</v>
      </c>
      <c r="I28" s="38">
        <v>0.1</v>
      </c>
      <c r="J28" s="103">
        <v>0.1</v>
      </c>
      <c r="K28" s="103">
        <v>0.08</v>
      </c>
      <c r="L28" s="103">
        <v>0.1</v>
      </c>
      <c r="M28" s="38">
        <v>0.08</v>
      </c>
      <c r="N28" s="103">
        <v>0.1</v>
      </c>
      <c r="O28" s="103">
        <v>0.08</v>
      </c>
      <c r="P28" s="103">
        <v>0.1</v>
      </c>
      <c r="Q28" s="38">
        <v>0.08</v>
      </c>
      <c r="R28" s="103">
        <v>0.1</v>
      </c>
      <c r="S28" s="103">
        <v>0.08</v>
      </c>
      <c r="T28" s="103">
        <v>0.1</v>
      </c>
      <c r="U28" s="38">
        <v>0.08</v>
      </c>
    </row>
    <row r="29" spans="1:21">
      <c r="A29" s="235" t="s">
        <v>86</v>
      </c>
      <c r="B29" s="91" t="s">
        <v>87</v>
      </c>
      <c r="C29" s="91" t="str">
        <f>VLOOKUP(A29,'適格(返還)請求書'!N:S,6,FALSE)</f>
        <v>ITEM INFORMATION</v>
      </c>
      <c r="D29" s="67"/>
      <c r="E29" s="68"/>
      <c r="F29" s="218"/>
      <c r="G29" s="218"/>
      <c r="H29" s="218"/>
      <c r="I29" s="219"/>
      <c r="J29" s="68"/>
      <c r="K29" s="68"/>
      <c r="L29" s="218"/>
      <c r="M29" s="219"/>
      <c r="N29" s="68"/>
      <c r="O29" s="68"/>
      <c r="P29" s="218"/>
      <c r="Q29" s="219"/>
      <c r="R29" s="68"/>
      <c r="S29" s="68"/>
      <c r="T29" s="218"/>
      <c r="U29" s="219"/>
    </row>
    <row r="30" spans="1:21" ht="19" thickBot="1">
      <c r="A30" s="234" t="s">
        <v>89</v>
      </c>
      <c r="B30" s="92" t="s">
        <v>88</v>
      </c>
      <c r="C30" s="92" t="str">
        <f>VLOOKUP(A30,'適格(返還)請求書'!N:S,6,FALSE)</f>
        <v xml:space="preserve">Item description </v>
      </c>
      <c r="D30" s="69"/>
      <c r="E30" s="70"/>
      <c r="F30" s="73" t="s">
        <v>10</v>
      </c>
      <c r="G30" s="73" t="s">
        <v>11</v>
      </c>
      <c r="H30" s="73" t="s">
        <v>12</v>
      </c>
      <c r="I30" s="74" t="s">
        <v>13</v>
      </c>
      <c r="J30" s="70"/>
      <c r="K30" s="70"/>
      <c r="L30" s="73" t="s">
        <v>81</v>
      </c>
      <c r="M30" s="74" t="s">
        <v>20</v>
      </c>
      <c r="N30" s="70"/>
      <c r="O30" s="70"/>
      <c r="P30" s="19" t="s">
        <v>13</v>
      </c>
      <c r="Q30" s="74" t="s">
        <v>21</v>
      </c>
      <c r="R30" s="70"/>
      <c r="S30" s="70"/>
      <c r="T30" s="19" t="s">
        <v>18</v>
      </c>
      <c r="U30" s="74" t="s">
        <v>80</v>
      </c>
    </row>
    <row r="32" spans="1:21">
      <c r="B32" s="100" t="s">
        <v>153</v>
      </c>
      <c r="C32" s="100"/>
    </row>
  </sheetData>
  <phoneticPr fontId="2"/>
  <pageMargins left="0.7" right="0.7" top="0.75" bottom="0.75" header="0.3" footer="0.3"/>
  <ignoredErrors>
    <ignoredError sqref="D13" formula="1"/>
    <ignoredError sqref="D25:E2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8C91-21A8-D044-B226-A71565FECA83}">
  <dimension ref="A1:J41"/>
  <sheetViews>
    <sheetView workbookViewId="0">
      <selection activeCell="B1" sqref="B1"/>
    </sheetView>
  </sheetViews>
  <sheetFormatPr baseColWidth="10" defaultColWidth="11" defaultRowHeight="18"/>
  <cols>
    <col min="1" max="1" width="8" style="234" bestFit="1" customWidth="1"/>
    <col min="2" max="2" width="32.5" customWidth="1"/>
    <col min="3" max="3" width="40" bestFit="1" customWidth="1"/>
    <col min="4" max="12" width="15.83203125" customWidth="1"/>
  </cols>
  <sheetData>
    <row r="1" spans="1:10">
      <c r="B1" s="236" t="s">
        <v>162</v>
      </c>
      <c r="C1" s="236"/>
    </row>
    <row r="2" spans="1:10" ht="19" thickBot="1">
      <c r="B2" s="46" t="s">
        <v>66</v>
      </c>
      <c r="C2" s="46"/>
    </row>
    <row r="3" spans="1:10">
      <c r="A3" s="234" t="s">
        <v>327</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326</v>
      </c>
      <c r="B5" t="s">
        <v>52</v>
      </c>
      <c r="C5" t="str">
        <f>VLOOKUP(A5,'適格(返還)請求書'!N:S,6,FALSE)</f>
        <v>Code to specify with or without TAX</v>
      </c>
      <c r="D5" s="238" t="s">
        <v>104</v>
      </c>
      <c r="E5" s="30"/>
      <c r="F5" s="30"/>
      <c r="G5" s="238" t="s">
        <v>104</v>
      </c>
      <c r="H5" s="30"/>
      <c r="I5" s="30"/>
      <c r="J5" s="31"/>
    </row>
    <row r="6" spans="1:10">
      <c r="A6" s="234" t="s">
        <v>334</v>
      </c>
      <c r="B6" t="s">
        <v>68</v>
      </c>
      <c r="C6" t="str">
        <f>VLOOKUP(A6,'適格(返還)請求書'!N:S,6,FALSE)</f>
        <v xml:space="preserve">INVOICING PERIOD </v>
      </c>
      <c r="D6" s="209"/>
      <c r="E6" s="30"/>
      <c r="F6" s="30"/>
      <c r="G6" s="209"/>
      <c r="H6" s="30"/>
      <c r="I6" s="30"/>
      <c r="J6" s="31"/>
    </row>
    <row r="7" spans="1:10">
      <c r="A7" s="234" t="s">
        <v>336</v>
      </c>
      <c r="B7" s="85" t="s">
        <v>332</v>
      </c>
      <c r="C7" s="85" t="str">
        <f>VLOOKUP(A7,'適格(返還)請求書'!N:S,6,FALSE)</f>
        <v>Invoicing period start date</v>
      </c>
      <c r="D7" s="239" t="s">
        <v>118</v>
      </c>
      <c r="E7" s="30"/>
      <c r="F7" s="30"/>
      <c r="G7" s="239" t="s">
        <v>118</v>
      </c>
      <c r="H7" s="30"/>
      <c r="I7" s="30"/>
      <c r="J7" s="31"/>
    </row>
    <row r="8" spans="1:10">
      <c r="A8" s="234" t="s">
        <v>335</v>
      </c>
      <c r="B8" s="85" t="s">
        <v>333</v>
      </c>
      <c r="C8" s="85" t="str">
        <f>VLOOKUP(A8,'適格(返還)請求書'!N:S,6,FALSE)</f>
        <v>Invoicing period end date</v>
      </c>
      <c r="D8" s="239" t="s">
        <v>337</v>
      </c>
      <c r="E8" s="30"/>
      <c r="F8" s="30"/>
      <c r="G8" s="239" t="s">
        <v>337</v>
      </c>
      <c r="H8" s="30"/>
      <c r="I8" s="30"/>
      <c r="J8" s="31"/>
    </row>
    <row r="9" spans="1:10">
      <c r="A9" s="234" t="s">
        <v>328</v>
      </c>
      <c r="B9" t="s">
        <v>3</v>
      </c>
      <c r="C9" t="str">
        <f>VLOOKUP(A9,'適格(返還)請求書'!N:S,6,FALSE)</f>
        <v>Seller name</v>
      </c>
      <c r="D9" s="25" t="s">
        <v>6</v>
      </c>
      <c r="E9" s="30"/>
      <c r="F9" s="30"/>
      <c r="G9" s="25" t="s">
        <v>6</v>
      </c>
      <c r="H9" s="30"/>
      <c r="I9" s="30"/>
      <c r="J9" s="31"/>
    </row>
    <row r="10" spans="1:10">
      <c r="A10" s="234" t="s">
        <v>35</v>
      </c>
      <c r="B10" s="11" t="s">
        <v>26</v>
      </c>
      <c r="C10" s="11" t="str">
        <f>VLOOKUP(A10,'適格(返還)請求書'!N:S,6,FALSE)</f>
        <v>Seller tax registration identifier</v>
      </c>
      <c r="D10" s="25" t="s">
        <v>27</v>
      </c>
      <c r="E10" s="30"/>
      <c r="F10" s="30"/>
      <c r="G10" s="25" t="s">
        <v>27</v>
      </c>
      <c r="H10" s="30"/>
      <c r="I10" s="30"/>
      <c r="J10" s="31"/>
    </row>
    <row r="11" spans="1:10">
      <c r="A11" s="234" t="s">
        <v>330</v>
      </c>
      <c r="B11" t="s">
        <v>4</v>
      </c>
      <c r="C11" t="str">
        <f>VLOOKUP(A11,'適格(返還)請求書'!N:S,6,FALSE)</f>
        <v xml:space="preserve">Buyer name </v>
      </c>
      <c r="D11" s="25" t="s">
        <v>5</v>
      </c>
      <c r="E11" s="30"/>
      <c r="F11" s="30"/>
      <c r="G11" s="25" t="s">
        <v>5</v>
      </c>
      <c r="H11" s="30"/>
      <c r="I11" s="30"/>
      <c r="J11" s="31"/>
    </row>
    <row r="12" spans="1:10">
      <c r="A12" s="234" t="s">
        <v>269</v>
      </c>
      <c r="B12" s="39" t="s">
        <v>60</v>
      </c>
      <c r="C12" s="39" t="str">
        <f>VLOOKUP(A12,'適格(返還)請求書'!N:S,6,FALSE)</f>
        <v>Sum of Invoice line net amount with TAX</v>
      </c>
      <c r="D12" s="27">
        <f>SUM(D16:F16)</f>
        <v>66000</v>
      </c>
      <c r="E12" s="32"/>
      <c r="F12" s="32"/>
      <c r="G12" s="27">
        <f>SUM(G16:J16)</f>
        <v>43200</v>
      </c>
      <c r="H12" s="32"/>
      <c r="I12" s="32"/>
      <c r="J12" s="33"/>
    </row>
    <row r="13" spans="1:10">
      <c r="A13" s="234" t="s">
        <v>292</v>
      </c>
      <c r="B13" t="s">
        <v>7</v>
      </c>
      <c r="C13" t="str">
        <f>VLOOKUP(A13,'適格(返還)請求書'!N:S,6,FALSE)</f>
        <v>Date of the transfer</v>
      </c>
      <c r="D13" s="75" t="s">
        <v>118</v>
      </c>
      <c r="E13" s="76" t="s">
        <v>119</v>
      </c>
      <c r="F13" s="77" t="s">
        <v>121</v>
      </c>
      <c r="G13" s="75" t="s">
        <v>118</v>
      </c>
      <c r="H13" s="76" t="s">
        <v>122</v>
      </c>
      <c r="I13" s="76" t="s">
        <v>122</v>
      </c>
      <c r="J13" s="77" t="s">
        <v>123</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331</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 thickBot="1">
      <c r="A16" s="234" t="s">
        <v>304</v>
      </c>
      <c r="B16" t="s">
        <v>58</v>
      </c>
      <c r="C16" t="str">
        <f>VLOOKUP(A16,'適格(返還)請求書'!N:S,6,FALSE)</f>
        <v>Invoice line net amount with TAX</v>
      </c>
      <c r="D16" s="47">
        <v>2200</v>
      </c>
      <c r="E16" s="48">
        <v>1100</v>
      </c>
      <c r="F16" s="49">
        <v>62700</v>
      </c>
      <c r="G16" s="47">
        <v>15300</v>
      </c>
      <c r="H16" s="48">
        <v>7100</v>
      </c>
      <c r="I16" s="48">
        <v>12400</v>
      </c>
      <c r="J16" s="49">
        <v>8400</v>
      </c>
    </row>
    <row r="18" spans="1:5" ht="19" thickBot="1">
      <c r="B18" s="46" t="s">
        <v>19</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107</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39</v>
      </c>
      <c r="E24" s="31"/>
    </row>
    <row r="25" spans="1:5">
      <c r="A25" s="234" t="s">
        <v>50</v>
      </c>
      <c r="B25" s="178" t="s">
        <v>52</v>
      </c>
      <c r="C25" s="178" t="str">
        <f>VLOOKUP(A25,'適格(返還)請求書'!N:S,6,FALSE)</f>
        <v>Code to specify with or without TAX</v>
      </c>
      <c r="D25" s="42" t="s">
        <v>104</v>
      </c>
      <c r="E25" s="31"/>
    </row>
    <row r="26" spans="1:5">
      <c r="A26" s="235" t="s">
        <v>334</v>
      </c>
      <c r="B26" s="84" t="s">
        <v>68</v>
      </c>
      <c r="C26" s="84" t="str">
        <f>VLOOKUP(A26,'適格(返還)請求書'!N:S,6,FALSE)</f>
        <v xml:space="preserve">INVOICING PERIOD </v>
      </c>
      <c r="D26" s="209"/>
      <c r="E26" s="31"/>
    </row>
    <row r="27" spans="1:5">
      <c r="A27" s="234" t="s">
        <v>336</v>
      </c>
      <c r="B27" s="85" t="s">
        <v>332</v>
      </c>
      <c r="C27" s="85" t="str">
        <f>VLOOKUP(A27,'適格(返還)請求書'!N:S,6,FALSE)</f>
        <v>Invoicing period start date</v>
      </c>
      <c r="D27" s="239" t="s">
        <v>118</v>
      </c>
      <c r="E27" s="31"/>
    </row>
    <row r="28" spans="1:5">
      <c r="A28" s="234" t="s">
        <v>335</v>
      </c>
      <c r="B28" s="85" t="s">
        <v>333</v>
      </c>
      <c r="C28" s="85" t="str">
        <f>VLOOKUP(A28,'適格(返還)請求書'!N:S,6,FALSE)</f>
        <v>Invoicing period end date</v>
      </c>
      <c r="D28" s="239" t="s">
        <v>337</v>
      </c>
      <c r="E28" s="31"/>
    </row>
    <row r="29" spans="1:5">
      <c r="A29" s="235" t="s">
        <v>41</v>
      </c>
      <c r="B29" s="110" t="s">
        <v>42</v>
      </c>
      <c r="C29" s="110" t="str">
        <f>VLOOKUP(A29,'適格(返還)請求書'!N:S,6,FALSE)</f>
        <v>DOCUMENT TOTALS</v>
      </c>
      <c r="D29" s="209"/>
      <c r="E29" s="31"/>
    </row>
    <row r="30" spans="1:5">
      <c r="A30" s="234" t="s">
        <v>43</v>
      </c>
      <c r="B30" s="35" t="s">
        <v>42</v>
      </c>
      <c r="C30" s="35" t="str">
        <f>VLOOKUP(A30,'適格(返還)請求書'!N:S,6,FALSE)</f>
        <v>Sum of Invoice line net amount with TAX</v>
      </c>
      <c r="D30" s="26">
        <f>D34+E34</f>
        <v>109200</v>
      </c>
      <c r="E30" s="31"/>
    </row>
    <row r="31" spans="1:5">
      <c r="A31" s="234" t="s">
        <v>44</v>
      </c>
      <c r="B31" s="35" t="s">
        <v>45</v>
      </c>
      <c r="C31" s="35" t="str">
        <f>VLOOKUP(A31,'適格(返還)請求書'!N:S,6,FALSE)</f>
        <v>Invoice total amount without TAX</v>
      </c>
      <c r="D31" s="26">
        <f>D30-D32</f>
        <v>100000</v>
      </c>
      <c r="E31" s="31"/>
    </row>
    <row r="32" spans="1:5">
      <c r="A32" s="234" t="s">
        <v>46</v>
      </c>
      <c r="B32" s="35" t="s">
        <v>47</v>
      </c>
      <c r="C32" s="35" t="str">
        <f>VLOOKUP(A32,'適格(返還)請求書'!N:S,6,FALSE)</f>
        <v>Invoice total TAX amount</v>
      </c>
      <c r="D32" s="26">
        <f>D35+E35</f>
        <v>9200</v>
      </c>
      <c r="E32" s="31"/>
    </row>
    <row r="33" spans="1:5">
      <c r="A33" s="235" t="s">
        <v>48</v>
      </c>
      <c r="B33" s="108" t="s">
        <v>49</v>
      </c>
      <c r="C33" s="108" t="str">
        <f>VLOOKUP(A33,'適格(返還)請求書'!N:S,6,FALSE)</f>
        <v>TAX BREAKDOWN</v>
      </c>
      <c r="D33" s="209"/>
      <c r="E33" s="212"/>
    </row>
    <row r="34" spans="1:5" ht="19">
      <c r="A34" s="234" t="s">
        <v>51</v>
      </c>
      <c r="B34" s="44" t="s">
        <v>135</v>
      </c>
      <c r="C34" s="44" t="str">
        <f>VLOOKUP(A34,'適格(返還)請求書'!N:S,6,FALSE)</f>
        <v>TAX category taxable amount with TAX</v>
      </c>
      <c r="D34" s="12">
        <f>D12</f>
        <v>66000</v>
      </c>
      <c r="E34" s="22">
        <f>G12</f>
        <v>43200</v>
      </c>
    </row>
    <row r="35" spans="1:5">
      <c r="A35" s="234" t="s">
        <v>72</v>
      </c>
      <c r="B35" s="35" t="s">
        <v>14</v>
      </c>
      <c r="C35" s="35" t="str">
        <f>VLOOKUP(A35,'適格(返還)請求書'!N:S,6,FALSE)</f>
        <v>TAX category tax amount</v>
      </c>
      <c r="D35" s="50">
        <f>ROUND(D34*10/110,0)</f>
        <v>6000</v>
      </c>
      <c r="E35" s="51">
        <f>ROUND(E34*8/108,0)</f>
        <v>3200</v>
      </c>
    </row>
    <row r="36" spans="1:5">
      <c r="A36" s="234" t="s">
        <v>134</v>
      </c>
      <c r="B36" s="35" t="s">
        <v>55</v>
      </c>
      <c r="C36" s="35" t="str">
        <f>VLOOKUP(A36,'適格(返還)請求書'!N:S,6,FALSE)</f>
        <v>TAX category code</v>
      </c>
      <c r="D36" s="42" t="s">
        <v>158</v>
      </c>
      <c r="E36" s="45" t="s">
        <v>157</v>
      </c>
    </row>
    <row r="37" spans="1:5">
      <c r="A37" s="234" t="s">
        <v>54</v>
      </c>
      <c r="B37" s="35" t="s">
        <v>53</v>
      </c>
      <c r="C37" s="35" t="str">
        <f>VLOOKUP(A37,'適格(返還)請求書'!N:S,6,FALSE)</f>
        <v>TAX category rate</v>
      </c>
      <c r="D37" s="37">
        <v>0.1</v>
      </c>
      <c r="E37" s="38">
        <v>0.08</v>
      </c>
    </row>
    <row r="38" spans="1:5">
      <c r="A38" s="235" t="s">
        <v>288</v>
      </c>
      <c r="B38" s="108" t="s">
        <v>56</v>
      </c>
      <c r="C38" s="108" t="str">
        <f>VLOOKUP(A38,'適格(返還)請求書'!N:S,6,FALSE)</f>
        <v>INVOICE LINE</v>
      </c>
      <c r="D38" s="209"/>
      <c r="E38" s="212"/>
    </row>
    <row r="39" spans="1:5" ht="19">
      <c r="A39" s="234" t="s">
        <v>57</v>
      </c>
      <c r="B39" s="44" t="s">
        <v>150</v>
      </c>
      <c r="C39" s="44" t="str">
        <f>VLOOKUP(A39,'適格(返還)請求書'!N:S,6,FALSE)</f>
        <v>Despatch advice reference</v>
      </c>
      <c r="D39" s="42" t="s">
        <v>2</v>
      </c>
      <c r="E39" s="45" t="s">
        <v>22</v>
      </c>
    </row>
    <row r="40" spans="1:5">
      <c r="A40" s="234" t="s">
        <v>62</v>
      </c>
      <c r="B40" s="35" t="s">
        <v>64</v>
      </c>
      <c r="C40" s="35" t="str">
        <f>VLOOKUP(A40,'適格(返還)請求書'!N:S,6,FALSE)</f>
        <v>Code to specify with or without TAX</v>
      </c>
      <c r="D40" s="42" t="s">
        <v>104</v>
      </c>
      <c r="E40" s="45" t="s">
        <v>104</v>
      </c>
    </row>
    <row r="41" spans="1:5" ht="19" thickBot="1">
      <c r="A41" s="234" t="s">
        <v>61</v>
      </c>
      <c r="B41" s="35" t="s">
        <v>63</v>
      </c>
      <c r="C41" s="35" t="str">
        <f>VLOOKUP(A41,'適格(返還)請求書'!N:S,6,FALSE)</f>
        <v>Invoice line net amount with TAX</v>
      </c>
      <c r="D41" s="187">
        <f>D12</f>
        <v>66000</v>
      </c>
      <c r="E41" s="188">
        <f>G12</f>
        <v>43200</v>
      </c>
    </row>
  </sheetData>
  <phoneticPr fontId="2"/>
  <pageMargins left="0.7" right="0.7" top="0.75" bottom="0.75" header="0.3" footer="0.3"/>
  <ignoredErrors>
    <ignoredError sqref="D12:J12" formulaRange="1"/>
    <ignoredError sqref="D3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144E1-6038-D743-AC7F-62E30808A445}">
  <dimension ref="A1:L30"/>
  <sheetViews>
    <sheetView workbookViewId="0">
      <selection activeCell="B1" sqref="B1"/>
    </sheetView>
  </sheetViews>
  <sheetFormatPr baseColWidth="10" defaultColWidth="11" defaultRowHeight="18"/>
  <cols>
    <col min="1" max="1" width="8" style="234" bestFit="1" customWidth="1"/>
    <col min="2" max="2" width="33.6640625" customWidth="1"/>
    <col min="3" max="3" width="42" bestFit="1" customWidth="1"/>
    <col min="4" max="12" width="15.83203125" customWidth="1"/>
  </cols>
  <sheetData>
    <row r="1" spans="1:12">
      <c r="B1" s="236" t="s">
        <v>163</v>
      </c>
      <c r="C1" s="236"/>
    </row>
    <row r="2" spans="1:12" ht="19" thickBot="1">
      <c r="B2" s="46" t="s">
        <v>19</v>
      </c>
      <c r="C2" s="46"/>
    </row>
    <row r="3" spans="1:12">
      <c r="A3" s="234" t="s">
        <v>31</v>
      </c>
      <c r="B3" t="s">
        <v>28</v>
      </c>
      <c r="C3" t="str">
        <f>VLOOKUP(A3,'適格(返還)請求書'!N:S,6,FALSE)</f>
        <v>Invoice number</v>
      </c>
      <c r="D3" s="24" t="s">
        <v>65</v>
      </c>
      <c r="E3" s="28"/>
      <c r="F3" s="28"/>
      <c r="G3" s="28"/>
      <c r="H3" s="79"/>
      <c r="I3" s="28"/>
      <c r="J3" s="28"/>
      <c r="K3" s="28"/>
      <c r="L3" s="29"/>
    </row>
    <row r="4" spans="1:12">
      <c r="A4" s="234" t="s">
        <v>32</v>
      </c>
      <c r="B4" t="s">
        <v>29</v>
      </c>
      <c r="C4" t="str">
        <f>VLOOKUP(A4,'適格(返還)請求書'!N:S,6,FALSE)</f>
        <v>Invoice issue date</v>
      </c>
      <c r="D4" s="25" t="s">
        <v>107</v>
      </c>
      <c r="E4" s="81"/>
      <c r="F4" s="81"/>
      <c r="G4" s="81"/>
      <c r="H4" s="83"/>
      <c r="I4" s="81"/>
      <c r="J4" s="81"/>
      <c r="K4" s="81"/>
      <c r="L4" s="31"/>
    </row>
    <row r="5" spans="1:12">
      <c r="A5" s="234" t="s">
        <v>33</v>
      </c>
      <c r="B5" t="s">
        <v>3</v>
      </c>
      <c r="C5" t="str">
        <f>VLOOKUP(A5,'適格(返還)請求書'!N:S,6,FALSE)</f>
        <v>Seller name</v>
      </c>
      <c r="D5" s="25" t="s">
        <v>6</v>
      </c>
      <c r="E5" s="81"/>
      <c r="F5" s="81"/>
      <c r="G5" s="81"/>
      <c r="H5" s="83"/>
      <c r="I5" s="81"/>
      <c r="J5" s="81"/>
      <c r="K5" s="81"/>
      <c r="L5" s="31"/>
    </row>
    <row r="6" spans="1:12">
      <c r="A6" s="234" t="s">
        <v>35</v>
      </c>
      <c r="B6" t="s">
        <v>26</v>
      </c>
      <c r="C6" t="str">
        <f>VLOOKUP(A6,'適格(返還)請求書'!N:S,6,FALSE)</f>
        <v>Seller tax registration identifier</v>
      </c>
      <c r="D6" s="25" t="s">
        <v>27</v>
      </c>
      <c r="E6" s="81"/>
      <c r="F6" s="81"/>
      <c r="G6" s="81"/>
      <c r="H6" s="81"/>
      <c r="I6" s="81"/>
      <c r="J6" s="81"/>
      <c r="K6" s="81"/>
      <c r="L6" s="31"/>
    </row>
    <row r="7" spans="1:12">
      <c r="A7" s="234" t="s">
        <v>34</v>
      </c>
      <c r="B7" t="s">
        <v>4</v>
      </c>
      <c r="C7" t="str">
        <f>VLOOKUP(A7,'適格(返還)請求書'!N:S,6,FALSE)</f>
        <v xml:space="preserve">Buyer name </v>
      </c>
      <c r="D7" s="25" t="s">
        <v>5</v>
      </c>
      <c r="E7" s="81"/>
      <c r="F7" s="81"/>
      <c r="G7" s="81"/>
      <c r="H7" s="81"/>
      <c r="I7" s="81"/>
      <c r="J7" s="81"/>
      <c r="K7" s="81"/>
      <c r="L7" s="31"/>
    </row>
    <row r="8" spans="1:12">
      <c r="A8" s="234" t="s">
        <v>30</v>
      </c>
      <c r="B8" t="s">
        <v>36</v>
      </c>
      <c r="C8" t="str">
        <f>VLOOKUP(A8,'適格(返還)請求書'!N:S,6,FALSE)</f>
        <v>Invoice note subject code</v>
      </c>
      <c r="D8" s="25" t="s">
        <v>39</v>
      </c>
      <c r="E8" s="81"/>
      <c r="F8" s="81"/>
      <c r="G8" s="81"/>
      <c r="H8" s="81"/>
      <c r="I8" s="81"/>
      <c r="J8" s="81"/>
      <c r="K8" s="81"/>
      <c r="L8" s="31"/>
    </row>
    <row r="9" spans="1:12">
      <c r="A9" s="234" t="s">
        <v>37</v>
      </c>
      <c r="B9" t="s">
        <v>38</v>
      </c>
      <c r="C9" t="str">
        <f>VLOOKUP(A9,'適格(返還)請求書'!N:S,6,FALSE)</f>
        <v>Invoice note</v>
      </c>
      <c r="D9" s="25" t="s">
        <v>40</v>
      </c>
      <c r="E9" s="81"/>
      <c r="F9" s="81"/>
      <c r="G9" s="81"/>
      <c r="H9" s="81"/>
      <c r="I9" s="81"/>
      <c r="J9" s="81"/>
      <c r="K9" s="81"/>
      <c r="L9" s="31"/>
    </row>
    <row r="10" spans="1:12">
      <c r="A10" s="234" t="s">
        <v>50</v>
      </c>
      <c r="B10" s="100" t="s">
        <v>52</v>
      </c>
      <c r="C10" s="100" t="str">
        <f>VLOOKUP(A10,'適格(返還)請求書'!N:S,6,FALSE)</f>
        <v>Code to specify with or without TAX</v>
      </c>
      <c r="D10" s="179" t="s">
        <v>129</v>
      </c>
      <c r="E10" s="81"/>
      <c r="F10" s="81"/>
      <c r="G10" s="81"/>
      <c r="H10" s="81"/>
      <c r="I10" s="81"/>
      <c r="J10" s="81"/>
      <c r="K10" s="81"/>
      <c r="L10" s="31"/>
    </row>
    <row r="11" spans="1:12">
      <c r="A11" s="235" t="s">
        <v>41</v>
      </c>
      <c r="B11" s="84" t="s">
        <v>42</v>
      </c>
      <c r="C11" s="84" t="str">
        <f>VLOOKUP(A11,'適格(返還)請求書'!N:S,6,FALSE)</f>
        <v>DOCUMENT TOTALS</v>
      </c>
      <c r="D11" s="209"/>
      <c r="E11" s="81"/>
      <c r="F11" s="81"/>
      <c r="G11" s="81"/>
      <c r="H11" s="81"/>
      <c r="I11" s="81"/>
      <c r="J11" s="81"/>
      <c r="K11" s="81"/>
      <c r="L11" s="31"/>
    </row>
    <row r="12" spans="1:12">
      <c r="A12" s="234" t="s">
        <v>43</v>
      </c>
      <c r="B12" s="85" t="s">
        <v>42</v>
      </c>
      <c r="C12" s="85" t="str">
        <f>VLOOKUP(A12,'適格(返還)請求書'!N:S,6,FALSE)</f>
        <v>Sum of Invoice line net amount with TAX</v>
      </c>
      <c r="D12" s="26">
        <f>D16+E16</f>
        <v>109200</v>
      </c>
      <c r="E12" s="81"/>
      <c r="F12" s="81"/>
      <c r="G12" s="81"/>
      <c r="H12" s="81"/>
      <c r="I12" s="81"/>
      <c r="J12" s="81"/>
      <c r="K12" s="81"/>
      <c r="L12" s="31"/>
    </row>
    <row r="13" spans="1:12">
      <c r="A13" s="234" t="s">
        <v>44</v>
      </c>
      <c r="B13" s="85" t="s">
        <v>45</v>
      </c>
      <c r="C13" s="85" t="str">
        <f>VLOOKUP(A13,'適格(返還)請求書'!N:S,6,FALSE)</f>
        <v>Invoice total amount without TAX</v>
      </c>
      <c r="D13" s="26">
        <f>D12-D14</f>
        <v>100000</v>
      </c>
      <c r="E13" s="81"/>
      <c r="F13" s="81"/>
      <c r="G13" s="81"/>
      <c r="H13" s="81"/>
      <c r="I13" s="81"/>
      <c r="J13" s="81"/>
      <c r="K13" s="81"/>
      <c r="L13" s="31"/>
    </row>
    <row r="14" spans="1:12">
      <c r="A14" s="234" t="s">
        <v>46</v>
      </c>
      <c r="B14" s="85" t="s">
        <v>47</v>
      </c>
      <c r="C14" s="85" t="str">
        <f>VLOOKUP(A14,'適格(返還)請求書'!N:S,6,FALSE)</f>
        <v>Invoice total TAX amount</v>
      </c>
      <c r="D14" s="26">
        <f>D17+E17</f>
        <v>9200</v>
      </c>
      <c r="E14" s="81"/>
      <c r="F14" s="81"/>
      <c r="G14" s="81"/>
      <c r="H14" s="81"/>
      <c r="I14" s="81"/>
      <c r="J14" s="81"/>
      <c r="K14" s="81"/>
      <c r="L14" s="31"/>
    </row>
    <row r="15" spans="1:12">
      <c r="A15" s="235" t="s">
        <v>48</v>
      </c>
      <c r="B15" s="86" t="s">
        <v>49</v>
      </c>
      <c r="C15" s="86" t="str">
        <f>VLOOKUP(A15,'適格(返還)請求書'!N:S,6,FALSE)</f>
        <v>TAX BREAKDOWN</v>
      </c>
      <c r="D15" s="209"/>
      <c r="E15" s="211"/>
      <c r="F15" s="81"/>
      <c r="G15" s="81"/>
      <c r="H15" s="81"/>
      <c r="I15" s="81"/>
      <c r="J15" s="81"/>
      <c r="K15" s="81"/>
      <c r="L15" s="31"/>
    </row>
    <row r="16" spans="1:12" ht="19">
      <c r="A16" s="234" t="s">
        <v>51</v>
      </c>
      <c r="B16" s="87" t="s">
        <v>135</v>
      </c>
      <c r="C16" s="87" t="str">
        <f>VLOOKUP(A16,'適格(返還)請求書'!N:S,6,FALSE)</f>
        <v>TAX category taxable amount with TAX</v>
      </c>
      <c r="D16" s="12">
        <f>SUM(D25)</f>
        <v>66000</v>
      </c>
      <c r="E16" s="61">
        <f>H25</f>
        <v>43200</v>
      </c>
      <c r="F16" s="81"/>
      <c r="G16" s="81"/>
      <c r="H16" s="81"/>
      <c r="I16" s="81"/>
      <c r="J16" s="81"/>
      <c r="K16" s="81"/>
      <c r="L16" s="31"/>
    </row>
    <row r="17" spans="1:12">
      <c r="A17" s="234" t="s">
        <v>72</v>
      </c>
      <c r="B17" s="85" t="s">
        <v>14</v>
      </c>
      <c r="C17" s="85" t="str">
        <f>VLOOKUP(A17,'適格(返還)請求書'!N:S,6,FALSE)</f>
        <v>TAX category tax amount</v>
      </c>
      <c r="D17" s="50">
        <f>ROUND(D16*10/110,0)</f>
        <v>6000</v>
      </c>
      <c r="E17" s="62">
        <f>ROUND(E16*8/108,0)</f>
        <v>3200</v>
      </c>
      <c r="F17" s="81"/>
      <c r="G17" s="81"/>
      <c r="H17" s="81"/>
      <c r="I17" s="81"/>
      <c r="J17" s="81"/>
      <c r="K17" s="81"/>
      <c r="L17" s="31"/>
    </row>
    <row r="18" spans="1:12">
      <c r="A18" s="234" t="s">
        <v>134</v>
      </c>
      <c r="B18" s="35" t="s">
        <v>55</v>
      </c>
      <c r="C18" s="35" t="str">
        <f>VLOOKUP(A18,'適格(返還)請求書'!N:S,6,FALSE)</f>
        <v>TAX category code</v>
      </c>
      <c r="D18" s="42" t="s">
        <v>158</v>
      </c>
      <c r="E18" s="54" t="s">
        <v>157</v>
      </c>
      <c r="F18" s="81"/>
      <c r="G18" s="81"/>
      <c r="H18" s="81"/>
      <c r="I18" s="81"/>
      <c r="J18" s="81"/>
      <c r="K18" s="81"/>
      <c r="L18" s="31"/>
    </row>
    <row r="19" spans="1:12">
      <c r="A19" s="234" t="s">
        <v>54</v>
      </c>
      <c r="B19" s="85" t="s">
        <v>53</v>
      </c>
      <c r="C19" s="85" t="str">
        <f>VLOOKUP(A19,'適格(返還)請求書'!N:S,6,FALSE)</f>
        <v>TAX category rate</v>
      </c>
      <c r="D19" s="37">
        <v>0.1</v>
      </c>
      <c r="E19" s="6">
        <v>0.08</v>
      </c>
      <c r="F19" s="81"/>
      <c r="G19" s="81"/>
      <c r="H19" s="81"/>
      <c r="I19" s="81"/>
      <c r="J19" s="81"/>
      <c r="K19" s="81"/>
      <c r="L19" s="31"/>
    </row>
    <row r="20" spans="1:12">
      <c r="A20" s="235" t="s">
        <v>288</v>
      </c>
      <c r="B20" s="86" t="s">
        <v>56</v>
      </c>
      <c r="C20" s="86" t="str">
        <f>VLOOKUP(A20,'適格(返還)請求書'!N:S,6,FALSE)</f>
        <v>INVOICE LINE</v>
      </c>
      <c r="D20" s="209"/>
      <c r="E20" s="211"/>
      <c r="F20" s="211"/>
      <c r="G20" s="211"/>
      <c r="H20" s="211"/>
      <c r="I20" s="211"/>
      <c r="J20" s="211"/>
      <c r="K20" s="211"/>
      <c r="L20" s="212"/>
    </row>
    <row r="21" spans="1:12" ht="19">
      <c r="A21" s="234" t="s">
        <v>57</v>
      </c>
      <c r="B21" s="87" t="s">
        <v>150</v>
      </c>
      <c r="C21" s="87" t="str">
        <f>VLOOKUP(A21,'適格(返還)請求書'!N:S,6,FALSE)</f>
        <v>Despatch advice reference</v>
      </c>
      <c r="D21" s="42" t="s">
        <v>2</v>
      </c>
      <c r="E21" s="40" t="s">
        <v>130</v>
      </c>
      <c r="F21" s="40" t="s">
        <v>130</v>
      </c>
      <c r="G21" s="45" t="s">
        <v>130</v>
      </c>
      <c r="H21" s="112" t="s">
        <v>22</v>
      </c>
      <c r="I21" s="40" t="s">
        <v>22</v>
      </c>
      <c r="J21" s="40" t="s">
        <v>22</v>
      </c>
      <c r="K21" s="40" t="s">
        <v>22</v>
      </c>
      <c r="L21" s="45" t="s">
        <v>22</v>
      </c>
    </row>
    <row r="22" spans="1:12" ht="19">
      <c r="A22" s="234" t="s">
        <v>131</v>
      </c>
      <c r="B22" s="87" t="s">
        <v>151</v>
      </c>
      <c r="C22" s="87" t="str">
        <f>VLOOKUP(A22,'適格(返還)請求書'!N:S,6,FALSE)</f>
        <v>Referenced despatch advice line reference</v>
      </c>
      <c r="D22" s="98"/>
      <c r="E22" s="105">
        <v>1</v>
      </c>
      <c r="F22" s="105">
        <v>2</v>
      </c>
      <c r="G22" s="106">
        <v>3</v>
      </c>
      <c r="H22" s="111"/>
      <c r="I22" s="105">
        <v>1</v>
      </c>
      <c r="J22" s="105">
        <v>2</v>
      </c>
      <c r="K22" s="105">
        <v>3</v>
      </c>
      <c r="L22" s="106">
        <v>4</v>
      </c>
    </row>
    <row r="23" spans="1:12" ht="19">
      <c r="A23" s="234" t="s">
        <v>85</v>
      </c>
      <c r="B23" s="87" t="s">
        <v>7</v>
      </c>
      <c r="C23" s="87" t="str">
        <f>VLOOKUP(A23,'適格(返還)請求書'!N:S,6,FALSE)</f>
        <v>Date of the transfer</v>
      </c>
      <c r="D23" s="88"/>
      <c r="E23" s="228" t="s">
        <v>118</v>
      </c>
      <c r="F23" s="228" t="s">
        <v>119</v>
      </c>
      <c r="G23" s="229" t="s">
        <v>121</v>
      </c>
      <c r="H23" s="116"/>
      <c r="I23" s="228" t="s">
        <v>118</v>
      </c>
      <c r="J23" s="228" t="s">
        <v>122</v>
      </c>
      <c r="K23" s="228" t="s">
        <v>122</v>
      </c>
      <c r="L23" s="229" t="s">
        <v>123</v>
      </c>
    </row>
    <row r="24" spans="1:12">
      <c r="A24" s="234" t="s">
        <v>62</v>
      </c>
      <c r="B24" s="85" t="s">
        <v>64</v>
      </c>
      <c r="C24" s="85" t="str">
        <f>VLOOKUP(A24,'適格(返還)請求書'!N:S,6,FALSE)</f>
        <v>Code to specify with or without TAX</v>
      </c>
      <c r="D24" s="42" t="s">
        <v>129</v>
      </c>
      <c r="E24" s="40" t="s">
        <v>129</v>
      </c>
      <c r="F24" s="40" t="s">
        <v>129</v>
      </c>
      <c r="G24" s="45" t="s">
        <v>129</v>
      </c>
      <c r="H24" s="112" t="s">
        <v>129</v>
      </c>
      <c r="I24" s="40" t="s">
        <v>129</v>
      </c>
      <c r="J24" s="40" t="s">
        <v>129</v>
      </c>
      <c r="K24" s="40" t="s">
        <v>129</v>
      </c>
      <c r="L24" s="45" t="s">
        <v>129</v>
      </c>
    </row>
    <row r="25" spans="1:12">
      <c r="A25" s="234" t="s">
        <v>61</v>
      </c>
      <c r="B25" s="85" t="s">
        <v>63</v>
      </c>
      <c r="C25" s="85" t="str">
        <f>VLOOKUP(A25,'適格(返還)請求書'!N:S,6,FALSE)</f>
        <v>Invoice line net amount with TAX</v>
      </c>
      <c r="D25" s="191">
        <f>SUM(E25:G25)</f>
        <v>66000</v>
      </c>
      <c r="E25" s="192">
        <v>2200</v>
      </c>
      <c r="F25" s="192">
        <v>1100</v>
      </c>
      <c r="G25" s="193">
        <v>62700</v>
      </c>
      <c r="H25" s="194">
        <f>SUM(I25:L25)</f>
        <v>43200</v>
      </c>
      <c r="I25" s="192">
        <v>15300</v>
      </c>
      <c r="J25" s="192">
        <v>7100</v>
      </c>
      <c r="K25" s="192">
        <v>12400</v>
      </c>
      <c r="L25" s="193">
        <v>8400</v>
      </c>
    </row>
    <row r="26" spans="1:12">
      <c r="A26" s="235" t="s">
        <v>90</v>
      </c>
      <c r="B26" s="91" t="s">
        <v>91</v>
      </c>
      <c r="C26" s="91" t="str">
        <f>VLOOKUP(A26,'適格(返還)請求書'!N:S,6,FALSE)</f>
        <v>LINE TAX INFORMATION</v>
      </c>
      <c r="D26" s="217"/>
      <c r="E26" s="218"/>
      <c r="F26" s="218"/>
      <c r="G26" s="219"/>
      <c r="H26" s="210"/>
      <c r="I26" s="218"/>
      <c r="J26" s="218"/>
      <c r="K26" s="218"/>
      <c r="L26" s="219"/>
    </row>
    <row r="27" spans="1:12">
      <c r="A27" s="234" t="s">
        <v>92</v>
      </c>
      <c r="B27" s="92" t="s">
        <v>93</v>
      </c>
      <c r="C27" s="92" t="str">
        <f>VLOOKUP(A27,'適格(返還)請求書'!N:S,6,FALSE)</f>
        <v>Invoiced item TAX category code</v>
      </c>
      <c r="D27" s="42">
        <v>9</v>
      </c>
      <c r="E27" s="40">
        <v>9</v>
      </c>
      <c r="F27" s="40">
        <v>9</v>
      </c>
      <c r="G27" s="45">
        <v>9</v>
      </c>
      <c r="H27" s="112">
        <v>8</v>
      </c>
      <c r="I27" s="40">
        <v>8</v>
      </c>
      <c r="J27" s="40">
        <v>8</v>
      </c>
      <c r="K27" s="40">
        <v>8</v>
      </c>
      <c r="L27" s="45">
        <v>8</v>
      </c>
    </row>
    <row r="28" spans="1:12">
      <c r="A28" s="234" t="s">
        <v>94</v>
      </c>
      <c r="B28" s="92" t="s">
        <v>53</v>
      </c>
      <c r="C28" s="92" t="str">
        <f>VLOOKUP(A28,'適格(返還)請求書'!N:S,6,FALSE)</f>
        <v>Invoiced item TAX rate</v>
      </c>
      <c r="D28" s="37">
        <v>0.1</v>
      </c>
      <c r="E28" s="6">
        <v>0.1</v>
      </c>
      <c r="F28" s="6">
        <v>0.1</v>
      </c>
      <c r="G28" s="38">
        <v>0.1</v>
      </c>
      <c r="H28" s="113">
        <v>0.08</v>
      </c>
      <c r="I28" s="6">
        <v>0.08</v>
      </c>
      <c r="J28" s="6">
        <v>0.08</v>
      </c>
      <c r="K28" s="6">
        <v>0.08</v>
      </c>
      <c r="L28" s="38">
        <v>0.08</v>
      </c>
    </row>
    <row r="29" spans="1:12">
      <c r="A29" s="235" t="s">
        <v>86</v>
      </c>
      <c r="B29" s="91" t="s">
        <v>87</v>
      </c>
      <c r="C29" s="91" t="str">
        <f>VLOOKUP(A29,'適格(返還)請求書'!N:S,6,FALSE)</f>
        <v>ITEM INFORMATION</v>
      </c>
      <c r="D29" s="107"/>
      <c r="E29" s="218"/>
      <c r="F29" s="218"/>
      <c r="G29" s="219"/>
      <c r="H29" s="114"/>
      <c r="I29" s="218"/>
      <c r="J29" s="218"/>
      <c r="K29" s="218"/>
      <c r="L29" s="219"/>
    </row>
    <row r="30" spans="1:12" ht="19" thickBot="1">
      <c r="A30" s="234" t="s">
        <v>89</v>
      </c>
      <c r="B30" s="92" t="s">
        <v>88</v>
      </c>
      <c r="C30" s="92" t="str">
        <f>VLOOKUP(A30,'適格(返還)請求書'!N:S,6,FALSE)</f>
        <v xml:space="preserve">Item description </v>
      </c>
      <c r="D30" s="69"/>
      <c r="E30" s="73" t="s">
        <v>71</v>
      </c>
      <c r="F30" s="73" t="s">
        <v>12</v>
      </c>
      <c r="G30" s="74" t="s">
        <v>13</v>
      </c>
      <c r="H30" s="115"/>
      <c r="I30" s="19" t="s">
        <v>10</v>
      </c>
      <c r="J30" s="73" t="s">
        <v>16</v>
      </c>
      <c r="K30" s="73" t="s">
        <v>20</v>
      </c>
      <c r="L30" s="74" t="s">
        <v>21</v>
      </c>
    </row>
  </sheetData>
  <phoneticPr fontId="2"/>
  <pageMargins left="0.7" right="0.7" top="0.75" bottom="0.75" header="0.3" footer="0.3"/>
  <ignoredErrors>
    <ignoredError sqref="D1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56E7-8C3C-964C-81AE-659DBC0557F5}">
  <dimension ref="A1:M26"/>
  <sheetViews>
    <sheetView workbookViewId="0">
      <selection activeCell="B1" sqref="B1"/>
    </sheetView>
  </sheetViews>
  <sheetFormatPr baseColWidth="10" defaultColWidth="11" defaultRowHeight="18"/>
  <cols>
    <col min="1" max="1" width="8" style="234" bestFit="1" customWidth="1"/>
    <col min="2" max="2" width="29.1640625" customWidth="1"/>
    <col min="3" max="3" width="40" bestFit="1" customWidth="1"/>
    <col min="4" max="15" width="15.83203125" customWidth="1"/>
  </cols>
  <sheetData>
    <row r="1" spans="1:11" ht="19" thickBot="1">
      <c r="B1" s="236" t="s">
        <v>164</v>
      </c>
      <c r="C1" s="236"/>
    </row>
    <row r="2" spans="1:11">
      <c r="A2" s="234" t="s">
        <v>31</v>
      </c>
      <c r="B2" t="s">
        <v>82</v>
      </c>
      <c r="C2" s="11" t="str">
        <f>VLOOKUP(A2,'適格(返還)請求書'!N:S,6,FALSE)</f>
        <v>Invoice number</v>
      </c>
      <c r="D2" s="24" t="s">
        <v>65</v>
      </c>
      <c r="E2" s="28"/>
      <c r="F2" s="28"/>
      <c r="G2" s="28"/>
      <c r="H2" s="28"/>
      <c r="I2" s="28"/>
      <c r="J2" s="29"/>
      <c r="K2" s="1"/>
    </row>
    <row r="3" spans="1:11">
      <c r="A3" s="234" t="s">
        <v>32</v>
      </c>
      <c r="B3" s="11" t="s">
        <v>29</v>
      </c>
      <c r="C3" s="11" t="str">
        <f>VLOOKUP(A3,'適格(返還)請求書'!N:S,6,FALSE)</f>
        <v>Invoice issue date</v>
      </c>
      <c r="D3" s="25" t="s">
        <v>105</v>
      </c>
      <c r="E3" s="30"/>
      <c r="F3" s="30"/>
      <c r="G3" s="30"/>
      <c r="H3" s="30"/>
      <c r="I3" s="30"/>
      <c r="J3" s="31"/>
      <c r="K3" s="3"/>
    </row>
    <row r="4" spans="1:11">
      <c r="A4" s="234" t="s">
        <v>33</v>
      </c>
      <c r="B4" s="11" t="s">
        <v>3</v>
      </c>
      <c r="C4" s="11" t="str">
        <f>VLOOKUP(A4,'適格(返還)請求書'!N:S,6,FALSE)</f>
        <v>Seller name</v>
      </c>
      <c r="D4" s="25" t="s">
        <v>84</v>
      </c>
      <c r="E4" s="30"/>
      <c r="F4" s="30"/>
      <c r="G4" s="30"/>
      <c r="H4" s="30"/>
      <c r="I4" s="30"/>
      <c r="J4" s="31"/>
      <c r="K4" s="3"/>
    </row>
    <row r="5" spans="1:11">
      <c r="A5" s="234" t="s">
        <v>35</v>
      </c>
      <c r="B5" s="11" t="s">
        <v>26</v>
      </c>
      <c r="C5" s="11" t="str">
        <f>VLOOKUP(A5,'適格(返還)請求書'!N:S,6,FALSE)</f>
        <v>Seller tax registration identifier</v>
      </c>
      <c r="D5" s="25" t="s">
        <v>27</v>
      </c>
      <c r="E5" s="30"/>
      <c r="F5" s="30"/>
      <c r="G5" s="30"/>
      <c r="H5" s="30"/>
      <c r="I5" s="30"/>
      <c r="J5" s="31"/>
    </row>
    <row r="6" spans="1:11">
      <c r="A6" s="234" t="s">
        <v>34</v>
      </c>
      <c r="B6" s="11" t="s">
        <v>4</v>
      </c>
      <c r="C6" s="11" t="str">
        <f>VLOOKUP(A6,'適格(返還)請求書'!N:S,6,FALSE)</f>
        <v xml:space="preserve">Buyer name </v>
      </c>
      <c r="D6" s="25" t="s">
        <v>83</v>
      </c>
      <c r="E6" s="30"/>
      <c r="F6" s="30"/>
      <c r="G6" s="30"/>
      <c r="H6" s="30"/>
      <c r="I6" s="30"/>
      <c r="J6" s="31"/>
    </row>
    <row r="7" spans="1:11">
      <c r="A7" s="234" t="s">
        <v>30</v>
      </c>
      <c r="B7" s="34" t="s">
        <v>36</v>
      </c>
      <c r="C7" s="34" t="str">
        <f>VLOOKUP(A7,'適格(返還)請求書'!N:S,6,FALSE)</f>
        <v>Invoice note subject code</v>
      </c>
      <c r="D7" s="41" t="s">
        <v>77</v>
      </c>
      <c r="E7" s="30"/>
      <c r="F7" s="30"/>
      <c r="G7" s="30"/>
      <c r="H7" s="30"/>
      <c r="I7" s="30"/>
      <c r="J7" s="31"/>
    </row>
    <row r="8" spans="1:11">
      <c r="A8" s="234" t="s">
        <v>50</v>
      </c>
      <c r="B8" s="178" t="s">
        <v>52</v>
      </c>
      <c r="C8" s="178" t="str">
        <f>VLOOKUP(A8,'適格(返還)請求書'!N:S,6,FALSE)</f>
        <v>Code to specify with or without TAX</v>
      </c>
      <c r="D8" s="179" t="s">
        <v>104</v>
      </c>
      <c r="E8" s="30"/>
      <c r="F8" s="30"/>
      <c r="G8" s="30"/>
      <c r="H8" s="30"/>
      <c r="I8" s="30"/>
      <c r="J8" s="31"/>
    </row>
    <row r="9" spans="1:11">
      <c r="A9" s="235" t="s">
        <v>41</v>
      </c>
      <c r="B9" s="110" t="s">
        <v>42</v>
      </c>
      <c r="C9" s="110" t="str">
        <f>VLOOKUP(A9,'適格(返還)請求書'!N:S,6,FALSE)</f>
        <v>DOCUMENT TOTALS</v>
      </c>
      <c r="D9" s="209"/>
      <c r="E9" s="30"/>
      <c r="F9" s="30"/>
      <c r="G9" s="30"/>
      <c r="H9" s="30"/>
      <c r="I9" s="30"/>
      <c r="J9" s="31"/>
    </row>
    <row r="10" spans="1:11">
      <c r="A10" s="234" t="s">
        <v>43</v>
      </c>
      <c r="B10" s="35" t="s">
        <v>42</v>
      </c>
      <c r="C10" s="35" t="str">
        <f>VLOOKUP(A10,'適格(返還)請求書'!N:S,6,FALSE)</f>
        <v>Sum of Invoice line net amount with TAX</v>
      </c>
      <c r="D10" s="26">
        <f>D14+E14</f>
        <v>131200</v>
      </c>
      <c r="E10" s="30"/>
      <c r="F10" s="30"/>
      <c r="G10" s="30"/>
      <c r="H10" s="30"/>
      <c r="I10" s="30"/>
      <c r="J10" s="31"/>
    </row>
    <row r="11" spans="1:11">
      <c r="A11" s="234" t="s">
        <v>44</v>
      </c>
      <c r="B11" s="35" t="s">
        <v>45</v>
      </c>
      <c r="C11" s="35" t="str">
        <f>VLOOKUP(A11,'適格(返還)請求書'!N:S,6,FALSE)</f>
        <v>Invoice total amount without TAX</v>
      </c>
      <c r="D11" s="26">
        <f>D10-D12</f>
        <v>120000</v>
      </c>
      <c r="E11" s="30"/>
      <c r="F11" s="30"/>
      <c r="G11" s="30"/>
      <c r="H11" s="30"/>
      <c r="I11" s="30"/>
      <c r="J11" s="31"/>
    </row>
    <row r="12" spans="1:11">
      <c r="A12" s="234" t="s">
        <v>46</v>
      </c>
      <c r="B12" s="35" t="s">
        <v>47</v>
      </c>
      <c r="C12" s="35" t="str">
        <f>VLOOKUP(A12,'適格(返還)請求書'!N:S,6,FALSE)</f>
        <v>Invoice total TAX amount</v>
      </c>
      <c r="D12" s="26">
        <f>D15+E15</f>
        <v>11200</v>
      </c>
      <c r="E12" s="30"/>
      <c r="F12" s="30"/>
      <c r="G12" s="30"/>
      <c r="H12" s="30"/>
      <c r="I12" s="30"/>
      <c r="J12" s="31"/>
    </row>
    <row r="13" spans="1:11">
      <c r="A13" s="235" t="s">
        <v>48</v>
      </c>
      <c r="B13" s="108" t="s">
        <v>49</v>
      </c>
      <c r="C13" s="108" t="str">
        <f>VLOOKUP(A13,'適格(返還)請求書'!N:S,6,FALSE)</f>
        <v>TAX BREAKDOWN</v>
      </c>
      <c r="D13" s="209"/>
      <c r="E13" s="211"/>
      <c r="F13" s="30"/>
      <c r="G13" s="30"/>
      <c r="H13" s="30"/>
      <c r="I13" s="30"/>
      <c r="J13" s="31"/>
    </row>
    <row r="14" spans="1:11" ht="19">
      <c r="A14" s="234" t="s">
        <v>51</v>
      </c>
      <c r="B14" s="44" t="s">
        <v>135</v>
      </c>
      <c r="C14" s="44" t="str">
        <f>VLOOKUP(A14,'適格(返還)請求書'!N:S,6,FALSE)</f>
        <v>TAX category taxable amount with TAX</v>
      </c>
      <c r="D14" s="12">
        <f>F21+H21+J21</f>
        <v>88000</v>
      </c>
      <c r="E14" s="61">
        <f>SUM(D21:E21,G21,I21)</f>
        <v>43200</v>
      </c>
      <c r="F14" s="30"/>
      <c r="G14" s="30"/>
      <c r="H14" s="30"/>
      <c r="I14" s="30"/>
      <c r="J14" s="31"/>
    </row>
    <row r="15" spans="1:11">
      <c r="A15" s="234" t="s">
        <v>72</v>
      </c>
      <c r="B15" s="35" t="s">
        <v>14</v>
      </c>
      <c r="C15" s="35" t="str">
        <f>VLOOKUP(A15,'適格(返還)請求書'!N:S,6,FALSE)</f>
        <v>TAX category tax amount</v>
      </c>
      <c r="D15" s="50">
        <f>ROUND(D14*10/110,0)</f>
        <v>8000</v>
      </c>
      <c r="E15" s="62">
        <f>ROUND(E14*8/108,0)</f>
        <v>3200</v>
      </c>
      <c r="F15" s="30"/>
      <c r="G15" s="30"/>
      <c r="H15" s="30"/>
      <c r="I15" s="30"/>
      <c r="J15" s="31"/>
    </row>
    <row r="16" spans="1:11">
      <c r="A16" s="234" t="s">
        <v>134</v>
      </c>
      <c r="B16" s="35" t="s">
        <v>55</v>
      </c>
      <c r="C16" s="35" t="str">
        <f>VLOOKUP(A16,'適格(返還)請求書'!N:S,6,FALSE)</f>
        <v>TAX category code</v>
      </c>
      <c r="D16" s="42" t="s">
        <v>158</v>
      </c>
      <c r="E16" s="54" t="s">
        <v>157</v>
      </c>
      <c r="F16" s="30"/>
      <c r="G16" s="30"/>
      <c r="H16" s="30"/>
      <c r="I16" s="30"/>
      <c r="J16" s="31"/>
    </row>
    <row r="17" spans="1:13">
      <c r="A17" s="234" t="s">
        <v>54</v>
      </c>
      <c r="B17" s="35" t="s">
        <v>53</v>
      </c>
      <c r="C17" s="35" t="str">
        <f>VLOOKUP(A17,'適格(返還)請求書'!N:S,6,FALSE)</f>
        <v>TAX category rate</v>
      </c>
      <c r="D17" s="37">
        <v>0.1</v>
      </c>
      <c r="E17" s="6">
        <v>0.08</v>
      </c>
      <c r="F17" s="30"/>
      <c r="G17" s="30"/>
      <c r="H17" s="30"/>
      <c r="I17" s="30"/>
      <c r="J17" s="31"/>
    </row>
    <row r="18" spans="1:13">
      <c r="A18" s="235" t="s">
        <v>288</v>
      </c>
      <c r="B18" s="108" t="s">
        <v>56</v>
      </c>
      <c r="C18" s="108" t="str">
        <f>VLOOKUP(A18,'適格(返還)請求書'!N:S,6,FALSE)</f>
        <v>INVOICE LINE</v>
      </c>
      <c r="D18" s="209"/>
      <c r="E18" s="211"/>
      <c r="F18" s="211"/>
      <c r="G18" s="211"/>
      <c r="H18" s="211"/>
      <c r="I18" s="211"/>
      <c r="J18" s="212"/>
    </row>
    <row r="19" spans="1:13" ht="19">
      <c r="A19" s="234" t="s">
        <v>85</v>
      </c>
      <c r="B19" s="44" t="s">
        <v>7</v>
      </c>
      <c r="C19" s="44" t="str">
        <f>VLOOKUP(A19,'適格(返還)請求書'!N:S,6,FALSE)</f>
        <v>Date of the transfer</v>
      </c>
      <c r="D19" s="183" t="s">
        <v>107</v>
      </c>
      <c r="E19" s="184" t="s">
        <v>108</v>
      </c>
      <c r="F19" s="184" t="s">
        <v>108</v>
      </c>
      <c r="G19" s="184" t="s">
        <v>109</v>
      </c>
      <c r="H19" s="184" t="s">
        <v>110</v>
      </c>
      <c r="I19" s="184" t="s">
        <v>112</v>
      </c>
      <c r="J19" s="185" t="s">
        <v>111</v>
      </c>
    </row>
    <row r="20" spans="1:13">
      <c r="A20" s="234" t="s">
        <v>62</v>
      </c>
      <c r="B20" s="35" t="s">
        <v>64</v>
      </c>
      <c r="C20" s="35" t="str">
        <f>VLOOKUP(A20,'適格(返還)請求書'!N:S,6,FALSE)</f>
        <v>Code to specify with or without TAX</v>
      </c>
      <c r="D20" s="42" t="s">
        <v>104</v>
      </c>
      <c r="E20" s="40" t="s">
        <v>104</v>
      </c>
      <c r="F20" s="40" t="s">
        <v>104</v>
      </c>
      <c r="G20" s="40" t="s">
        <v>104</v>
      </c>
      <c r="H20" s="40" t="s">
        <v>104</v>
      </c>
      <c r="I20" s="40" t="s">
        <v>104</v>
      </c>
      <c r="J20" s="45" t="s">
        <v>104</v>
      </c>
    </row>
    <row r="21" spans="1:13">
      <c r="A21" s="234" t="s">
        <v>61</v>
      </c>
      <c r="B21" s="35" t="s">
        <v>63</v>
      </c>
      <c r="C21" s="35" t="str">
        <f>VLOOKUP(A21,'適格(返還)請求書'!N:S,6,FALSE)</f>
        <v>Invoice line net amount with TAX</v>
      </c>
      <c r="D21" s="12">
        <v>5400</v>
      </c>
      <c r="E21" s="61">
        <v>10800</v>
      </c>
      <c r="F21" s="7">
        <v>2200</v>
      </c>
      <c r="G21" s="7">
        <v>21600</v>
      </c>
      <c r="H21" s="7">
        <v>38500</v>
      </c>
      <c r="I21" s="7">
        <v>5400</v>
      </c>
      <c r="J21" s="17">
        <v>47300</v>
      </c>
      <c r="L21" s="3"/>
      <c r="M21" s="3"/>
    </row>
    <row r="22" spans="1:13">
      <c r="A22" s="235" t="s">
        <v>90</v>
      </c>
      <c r="B22" s="109" t="s">
        <v>91</v>
      </c>
      <c r="C22" s="109" t="str">
        <f>VLOOKUP(A22,'適格(返還)請求書'!N:S,6,FALSE)</f>
        <v>LINE TAX INFORMATION</v>
      </c>
      <c r="D22" s="217"/>
      <c r="E22" s="218"/>
      <c r="F22" s="218"/>
      <c r="G22" s="218"/>
      <c r="H22" s="218"/>
      <c r="I22" s="218"/>
      <c r="J22" s="219"/>
    </row>
    <row r="23" spans="1:13">
      <c r="A23" s="234" t="s">
        <v>92</v>
      </c>
      <c r="B23" s="58" t="s">
        <v>93</v>
      </c>
      <c r="C23" s="58" t="str">
        <f>VLOOKUP(A23,'適格(返還)請求書'!N:S,6,FALSE)</f>
        <v>Invoiced item TAX category code</v>
      </c>
      <c r="D23" s="63">
        <v>8</v>
      </c>
      <c r="E23" s="64">
        <v>8</v>
      </c>
      <c r="F23" s="64">
        <v>9</v>
      </c>
      <c r="G23" s="64">
        <v>8</v>
      </c>
      <c r="H23" s="64">
        <v>9</v>
      </c>
      <c r="I23" s="64">
        <v>8</v>
      </c>
      <c r="J23" s="65">
        <v>9</v>
      </c>
    </row>
    <row r="24" spans="1:13">
      <c r="A24" s="234" t="s">
        <v>94</v>
      </c>
      <c r="B24" s="58" t="s">
        <v>53</v>
      </c>
      <c r="C24" s="58" t="str">
        <f>VLOOKUP(A24,'適格(返還)請求書'!N:S,6,FALSE)</f>
        <v>Invoiced item TAX rate</v>
      </c>
      <c r="D24" s="37">
        <v>0.08</v>
      </c>
      <c r="E24" s="6">
        <v>0.08</v>
      </c>
      <c r="F24" s="6">
        <v>0.1</v>
      </c>
      <c r="G24" s="6">
        <v>0.08</v>
      </c>
      <c r="H24" s="6">
        <v>0.1</v>
      </c>
      <c r="I24" s="6">
        <v>0.08</v>
      </c>
      <c r="J24" s="38">
        <v>0.1</v>
      </c>
    </row>
    <row r="25" spans="1:13">
      <c r="A25" s="234" t="s">
        <v>86</v>
      </c>
      <c r="B25" s="35" t="s">
        <v>87</v>
      </c>
      <c r="C25" s="35" t="str">
        <f>VLOOKUP(A25,'適格(返還)請求書'!N:S,6,FALSE)</f>
        <v>ITEM INFORMATION</v>
      </c>
      <c r="D25" s="217"/>
      <c r="E25" s="218"/>
      <c r="F25" s="218"/>
      <c r="G25" s="218"/>
      <c r="H25" s="218"/>
      <c r="I25" s="218"/>
      <c r="J25" s="219"/>
    </row>
    <row r="26" spans="1:13" ht="19" thickBot="1">
      <c r="A26" s="234" t="s">
        <v>89</v>
      </c>
      <c r="B26" s="58" t="s">
        <v>88</v>
      </c>
      <c r="C26" s="58" t="str">
        <f>VLOOKUP(A26,'適格(返還)請求書'!N:S,6,FALSE)</f>
        <v xml:space="preserve">Item description </v>
      </c>
      <c r="D26" s="72" t="s">
        <v>95</v>
      </c>
      <c r="E26" s="73" t="s">
        <v>10</v>
      </c>
      <c r="F26" s="73" t="s">
        <v>71</v>
      </c>
      <c r="G26" s="73" t="s">
        <v>17</v>
      </c>
      <c r="H26" s="73" t="s">
        <v>13</v>
      </c>
      <c r="I26" s="73" t="s">
        <v>96</v>
      </c>
      <c r="J26" s="74" t="s">
        <v>18</v>
      </c>
    </row>
  </sheetData>
  <phoneticPr fontId="2"/>
  <pageMargins left="0.7" right="0.7" top="0.75" bottom="0.75" header="0.3" footer="0.3"/>
  <ignoredErrors>
    <ignoredError sqref="D11"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DC71-3FF0-D54A-B616-00B7BBC333F2}">
  <dimension ref="A1:J39"/>
  <sheetViews>
    <sheetView workbookViewId="0">
      <selection activeCell="B1" sqref="B1"/>
    </sheetView>
  </sheetViews>
  <sheetFormatPr baseColWidth="10" defaultColWidth="11" defaultRowHeight="18"/>
  <cols>
    <col min="1" max="1" width="8" style="234" bestFit="1" customWidth="1"/>
    <col min="2" max="2" width="34.33203125" customWidth="1"/>
    <col min="3" max="3" width="40" bestFit="1" customWidth="1"/>
    <col min="4" max="12" width="15.83203125" customWidth="1"/>
  </cols>
  <sheetData>
    <row r="1" spans="1:10">
      <c r="B1" s="236" t="s">
        <v>165</v>
      </c>
      <c r="C1" s="236"/>
    </row>
    <row r="2" spans="1:10" ht="19" thickBot="1">
      <c r="B2" s="46" t="s">
        <v>74</v>
      </c>
      <c r="C2" s="46"/>
    </row>
    <row r="3" spans="1:10">
      <c r="A3" s="234" t="s">
        <v>327</v>
      </c>
      <c r="B3" t="s">
        <v>67</v>
      </c>
      <c r="C3" t="str">
        <f>VLOOKUP(A3,'適格(返還)請求書'!N:S,6,FALSE)</f>
        <v>Invoice number</v>
      </c>
      <c r="D3" s="24" t="s">
        <v>2</v>
      </c>
      <c r="E3" s="28"/>
      <c r="F3" s="28"/>
      <c r="G3" s="24" t="s">
        <v>23</v>
      </c>
      <c r="H3" s="28"/>
      <c r="I3" s="28"/>
      <c r="J3" s="29"/>
    </row>
    <row r="4" spans="1:10">
      <c r="A4" s="234" t="s">
        <v>30</v>
      </c>
      <c r="B4" s="34" t="s">
        <v>36</v>
      </c>
      <c r="C4" s="34" t="str">
        <f>VLOOKUP(A4,'適格(返還)請求書'!N:S,6,FALSE)</f>
        <v>Invoice note subject code</v>
      </c>
      <c r="D4" s="25" t="s">
        <v>69</v>
      </c>
      <c r="E4" s="30"/>
      <c r="F4" s="30"/>
      <c r="G4" s="25" t="s">
        <v>70</v>
      </c>
      <c r="H4" s="30"/>
      <c r="I4" s="30"/>
      <c r="J4" s="31"/>
    </row>
    <row r="5" spans="1:10">
      <c r="A5" s="234" t="s">
        <v>326</v>
      </c>
      <c r="B5" t="s">
        <v>52</v>
      </c>
      <c r="C5" t="str">
        <f>VLOOKUP(A5,'適格(返還)請求書'!N:S,6,FALSE)</f>
        <v>Code to specify with or without TAX</v>
      </c>
      <c r="D5" s="238" t="s">
        <v>104</v>
      </c>
      <c r="E5" s="30"/>
      <c r="F5" s="30"/>
      <c r="G5" s="238" t="s">
        <v>104</v>
      </c>
      <c r="H5" s="30"/>
      <c r="I5" s="30"/>
      <c r="J5" s="31"/>
    </row>
    <row r="6" spans="1:10">
      <c r="A6" s="234" t="s">
        <v>334</v>
      </c>
      <c r="B6" t="s">
        <v>68</v>
      </c>
      <c r="C6" t="str">
        <f>VLOOKUP(A6,'適格(返還)請求書'!N:S,6,FALSE)</f>
        <v xml:space="preserve">INVOICING PERIOD </v>
      </c>
      <c r="D6" s="209"/>
      <c r="E6" s="30"/>
      <c r="F6" s="30"/>
      <c r="G6" s="209"/>
      <c r="H6" s="30"/>
      <c r="I6" s="30"/>
      <c r="J6" s="31"/>
    </row>
    <row r="7" spans="1:10">
      <c r="A7" s="234" t="s">
        <v>336</v>
      </c>
      <c r="B7" s="85" t="s">
        <v>332</v>
      </c>
      <c r="C7" s="85" t="str">
        <f>VLOOKUP(A7,'適格(返還)請求書'!N:S,6,FALSE)</f>
        <v>Invoicing period start date</v>
      </c>
      <c r="D7" s="239" t="s">
        <v>118</v>
      </c>
      <c r="E7" s="30"/>
      <c r="F7" s="30"/>
      <c r="G7" s="239" t="s">
        <v>118</v>
      </c>
      <c r="H7" s="30"/>
      <c r="I7" s="30"/>
      <c r="J7" s="31"/>
    </row>
    <row r="8" spans="1:10">
      <c r="A8" s="234" t="s">
        <v>335</v>
      </c>
      <c r="B8" s="85" t="s">
        <v>333</v>
      </c>
      <c r="C8" s="85" t="str">
        <f>VLOOKUP(A8,'適格(返還)請求書'!N:S,6,FALSE)</f>
        <v>Invoicing period end date</v>
      </c>
      <c r="D8" s="239" t="s">
        <v>337</v>
      </c>
      <c r="E8" s="30"/>
      <c r="F8" s="30"/>
      <c r="G8" s="239" t="s">
        <v>337</v>
      </c>
      <c r="H8" s="30"/>
      <c r="I8" s="30"/>
      <c r="J8" s="31"/>
    </row>
    <row r="9" spans="1:10">
      <c r="A9" s="234" t="s">
        <v>328</v>
      </c>
      <c r="B9" t="s">
        <v>3</v>
      </c>
      <c r="C9" t="str">
        <f>VLOOKUP(A9,'適格(返還)請求書'!N:S,6,FALSE)</f>
        <v>Seller name</v>
      </c>
      <c r="D9" s="25" t="s">
        <v>6</v>
      </c>
      <c r="E9" s="30"/>
      <c r="F9" s="30"/>
      <c r="G9" s="25" t="s">
        <v>6</v>
      </c>
      <c r="H9" s="30"/>
      <c r="I9" s="30"/>
      <c r="J9" s="31"/>
    </row>
    <row r="10" spans="1:10">
      <c r="A10" s="234" t="s">
        <v>329</v>
      </c>
      <c r="B10" s="11" t="s">
        <v>26</v>
      </c>
      <c r="C10" s="11" t="str">
        <f>VLOOKUP(A10,'適格(返還)請求書'!N:S,6,FALSE)</f>
        <v>Seller tax registration identifier</v>
      </c>
      <c r="D10" s="25" t="s">
        <v>27</v>
      </c>
      <c r="E10" s="30"/>
      <c r="F10" s="30"/>
      <c r="G10" s="25" t="s">
        <v>27</v>
      </c>
      <c r="H10" s="30"/>
      <c r="I10" s="30"/>
      <c r="J10" s="31"/>
    </row>
    <row r="11" spans="1:10">
      <c r="A11" s="234" t="s">
        <v>330</v>
      </c>
      <c r="B11" t="s">
        <v>4</v>
      </c>
      <c r="C11" t="str">
        <f>VLOOKUP(A11,'適格(返還)請求書'!N:S,6,FALSE)</f>
        <v xml:space="preserve">Buyer name </v>
      </c>
      <c r="D11" s="25" t="s">
        <v>5</v>
      </c>
      <c r="E11" s="30"/>
      <c r="F11" s="30"/>
      <c r="G11" s="25" t="s">
        <v>5</v>
      </c>
      <c r="H11" s="30"/>
      <c r="I11" s="30"/>
      <c r="J11" s="31"/>
    </row>
    <row r="12" spans="1:10">
      <c r="A12" s="234" t="s">
        <v>61</v>
      </c>
      <c r="B12" s="39" t="s">
        <v>60</v>
      </c>
      <c r="C12" s="39" t="str">
        <f>VLOOKUP(A12,'適格(返還)請求書'!N:S,6,FALSE)</f>
        <v>Invoice line net amount with TAX</v>
      </c>
      <c r="D12" s="27">
        <f>SUM(D16:F16)</f>
        <v>66000</v>
      </c>
      <c r="E12" s="32"/>
      <c r="F12" s="32"/>
      <c r="G12" s="27">
        <f>SUM(G16:J16)</f>
        <v>43200</v>
      </c>
      <c r="H12" s="32"/>
      <c r="I12" s="32"/>
      <c r="J12" s="33"/>
    </row>
    <row r="13" spans="1:10">
      <c r="A13" s="234" t="s">
        <v>85</v>
      </c>
      <c r="B13" t="s">
        <v>7</v>
      </c>
      <c r="C13" t="str">
        <f>VLOOKUP(A13,'適格(返還)請求書'!N:S,6,FALSE)</f>
        <v>Date of the transfer</v>
      </c>
      <c r="D13" s="75" t="s">
        <v>107</v>
      </c>
      <c r="E13" s="76" t="s">
        <v>108</v>
      </c>
      <c r="F13" s="77" t="s">
        <v>112</v>
      </c>
      <c r="G13" s="75" t="s">
        <v>107</v>
      </c>
      <c r="H13" s="76" t="s">
        <v>114</v>
      </c>
      <c r="I13" s="76" t="s">
        <v>115</v>
      </c>
      <c r="J13" s="77" t="s">
        <v>116</v>
      </c>
    </row>
    <row r="14" spans="1:10">
      <c r="A14" s="234" t="s">
        <v>94</v>
      </c>
      <c r="B14" t="s">
        <v>9</v>
      </c>
      <c r="C14" t="str">
        <f>VLOOKUP(A14,'適格(返還)請求書'!N:S,6,FALSE)</f>
        <v>Invoiced item TAX rate</v>
      </c>
      <c r="D14" s="37">
        <v>0.1</v>
      </c>
      <c r="E14" s="6">
        <v>0.1</v>
      </c>
      <c r="F14" s="38">
        <v>0.1</v>
      </c>
      <c r="G14" s="37">
        <v>0.08</v>
      </c>
      <c r="H14" s="6">
        <v>0.08</v>
      </c>
      <c r="I14" s="6">
        <v>0.08</v>
      </c>
      <c r="J14" s="38">
        <v>0.08</v>
      </c>
    </row>
    <row r="15" spans="1:10">
      <c r="A15" s="234" t="s">
        <v>331</v>
      </c>
      <c r="B15" t="s">
        <v>8</v>
      </c>
      <c r="C15" t="str">
        <f>VLOOKUP(A15,'適格(返還)請求書'!N:S,6,FALSE)</f>
        <v xml:space="preserve">Item description </v>
      </c>
      <c r="D15" s="10" t="s">
        <v>71</v>
      </c>
      <c r="E15" s="5" t="s">
        <v>12</v>
      </c>
      <c r="F15" s="36" t="s">
        <v>13</v>
      </c>
      <c r="G15" s="37" t="s">
        <v>10</v>
      </c>
      <c r="H15" s="5" t="s">
        <v>16</v>
      </c>
      <c r="I15" s="5" t="s">
        <v>20</v>
      </c>
      <c r="J15" s="36" t="s">
        <v>21</v>
      </c>
    </row>
    <row r="16" spans="1:10" ht="19" thickBot="1">
      <c r="A16" s="234" t="s">
        <v>304</v>
      </c>
      <c r="B16" t="s">
        <v>58</v>
      </c>
      <c r="C16" t="str">
        <f>VLOOKUP(A16,'適格(返還)請求書'!N:S,6,FALSE)</f>
        <v>Invoice line net amount with TAX</v>
      </c>
      <c r="D16" s="47">
        <v>2200</v>
      </c>
      <c r="E16" s="48">
        <v>1100</v>
      </c>
      <c r="F16" s="49">
        <v>62700</v>
      </c>
      <c r="G16" s="47">
        <v>15300</v>
      </c>
      <c r="H16" s="48">
        <v>7100</v>
      </c>
      <c r="I16" s="48">
        <v>12400</v>
      </c>
      <c r="J16" s="49">
        <v>8400</v>
      </c>
    </row>
    <row r="18" spans="1:5" ht="19" thickBot="1">
      <c r="B18" s="46" t="s">
        <v>75</v>
      </c>
      <c r="C18" s="46"/>
    </row>
    <row r="19" spans="1:5">
      <c r="A19" s="234" t="s">
        <v>31</v>
      </c>
      <c r="B19" t="s">
        <v>28</v>
      </c>
      <c r="C19" t="str">
        <f>VLOOKUP(A19,'適格(返還)請求書'!N:S,6,FALSE)</f>
        <v>Invoice number</v>
      </c>
      <c r="D19" s="24" t="s">
        <v>65</v>
      </c>
      <c r="E19" s="29"/>
    </row>
    <row r="20" spans="1:5">
      <c r="A20" s="234" t="s">
        <v>32</v>
      </c>
      <c r="B20" s="11" t="s">
        <v>29</v>
      </c>
      <c r="C20" s="11" t="str">
        <f>VLOOKUP(A20,'適格(返還)請求書'!N:S,6,FALSE)</f>
        <v>Invoice issue date</v>
      </c>
      <c r="D20" s="25" t="s">
        <v>128</v>
      </c>
      <c r="E20" s="31"/>
    </row>
    <row r="21" spans="1:5">
      <c r="A21" s="234" t="s">
        <v>33</v>
      </c>
      <c r="B21" s="11" t="s">
        <v>3</v>
      </c>
      <c r="C21" s="11" t="str">
        <f>VLOOKUP(A21,'適格(返還)請求書'!N:S,6,FALSE)</f>
        <v>Seller name</v>
      </c>
      <c r="D21" s="25" t="s">
        <v>6</v>
      </c>
      <c r="E21" s="31"/>
    </row>
    <row r="22" spans="1:5">
      <c r="A22" s="234" t="s">
        <v>35</v>
      </c>
      <c r="B22" s="11" t="s">
        <v>26</v>
      </c>
      <c r="C22" s="11" t="str">
        <f>VLOOKUP(A22,'適格(返還)請求書'!N:S,6,FALSE)</f>
        <v>Seller tax registration identifier</v>
      </c>
      <c r="D22" s="25" t="s">
        <v>27</v>
      </c>
      <c r="E22" s="31"/>
    </row>
    <row r="23" spans="1:5">
      <c r="A23" s="234" t="s">
        <v>34</v>
      </c>
      <c r="B23" s="11" t="s">
        <v>4</v>
      </c>
      <c r="C23" s="11" t="str">
        <f>VLOOKUP(A23,'適格(返還)請求書'!N:S,6,FALSE)</f>
        <v xml:space="preserve">Buyer name </v>
      </c>
      <c r="D23" s="25" t="s">
        <v>5</v>
      </c>
      <c r="E23" s="31"/>
    </row>
    <row r="24" spans="1:5">
      <c r="A24" s="234" t="s">
        <v>30</v>
      </c>
      <c r="B24" s="34" t="s">
        <v>36</v>
      </c>
      <c r="C24" s="34" t="str">
        <f>VLOOKUP(A24,'適格(返還)請求書'!N:S,6,FALSE)</f>
        <v>Invoice note subject code</v>
      </c>
      <c r="D24" s="41" t="s">
        <v>77</v>
      </c>
      <c r="E24" s="31"/>
    </row>
    <row r="25" spans="1:5">
      <c r="A25" s="234" t="s">
        <v>37</v>
      </c>
      <c r="B25" s="34" t="s">
        <v>38</v>
      </c>
      <c r="C25" s="34" t="str">
        <f>VLOOKUP(A25,'適格(返還)請求書'!N:S,6,FALSE)</f>
        <v>Invoice note</v>
      </c>
      <c r="D25" s="41" t="s">
        <v>76</v>
      </c>
      <c r="E25" s="31"/>
    </row>
    <row r="26" spans="1:5">
      <c r="A26" s="234" t="s">
        <v>50</v>
      </c>
      <c r="B26" s="178" t="s">
        <v>52</v>
      </c>
      <c r="C26" s="178" t="str">
        <f>VLOOKUP(A26,'適格(返還)請求書'!N:S,6,FALSE)</f>
        <v>Code to specify with or without TAX</v>
      </c>
      <c r="D26" s="179" t="s">
        <v>104</v>
      </c>
      <c r="E26" s="31"/>
    </row>
    <row r="27" spans="1:5">
      <c r="A27" s="235" t="s">
        <v>41</v>
      </c>
      <c r="B27" s="110" t="s">
        <v>42</v>
      </c>
      <c r="C27" s="110" t="str">
        <f>VLOOKUP(A27,'適格(返還)請求書'!N:S,6,FALSE)</f>
        <v>DOCUMENT TOTALS</v>
      </c>
      <c r="D27" s="209"/>
      <c r="E27" s="31"/>
    </row>
    <row r="28" spans="1:5">
      <c r="A28" s="234" t="s">
        <v>43</v>
      </c>
      <c r="B28" s="35" t="s">
        <v>42</v>
      </c>
      <c r="C28" s="35" t="str">
        <f>VLOOKUP(A28,'適格(返還)請求書'!N:S,6,FALSE)</f>
        <v>Sum of Invoice line net amount with TAX</v>
      </c>
      <c r="D28" s="26">
        <f>D32+E32</f>
        <v>109200</v>
      </c>
      <c r="E28" s="31"/>
    </row>
    <row r="29" spans="1:5">
      <c r="A29" s="234" t="s">
        <v>44</v>
      </c>
      <c r="B29" s="35" t="s">
        <v>45</v>
      </c>
      <c r="C29" s="35" t="str">
        <f>VLOOKUP(A29,'適格(返還)請求書'!N:S,6,FALSE)</f>
        <v>Invoice total amount without TAX</v>
      </c>
      <c r="D29" s="26">
        <f>D28-D30</f>
        <v>100000</v>
      </c>
      <c r="E29" s="31"/>
    </row>
    <row r="30" spans="1:5">
      <c r="A30" s="234" t="s">
        <v>46</v>
      </c>
      <c r="B30" s="35" t="s">
        <v>47</v>
      </c>
      <c r="C30" s="35" t="str">
        <f>VLOOKUP(A30,'適格(返還)請求書'!N:S,6,FALSE)</f>
        <v>Invoice total TAX amount</v>
      </c>
      <c r="D30" s="26">
        <f>D33+E33</f>
        <v>9200</v>
      </c>
      <c r="E30" s="31"/>
    </row>
    <row r="31" spans="1:5">
      <c r="A31" s="235" t="s">
        <v>48</v>
      </c>
      <c r="B31" s="108" t="s">
        <v>49</v>
      </c>
      <c r="C31" s="108" t="str">
        <f>VLOOKUP(A31,'適格(返還)請求書'!N:S,6,FALSE)</f>
        <v>TAX BREAKDOWN</v>
      </c>
      <c r="D31" s="209"/>
      <c r="E31" s="212"/>
    </row>
    <row r="32" spans="1:5" ht="19">
      <c r="A32" s="234" t="s">
        <v>51</v>
      </c>
      <c r="B32" s="44" t="s">
        <v>135</v>
      </c>
      <c r="C32" s="44" t="str">
        <f>VLOOKUP(A32,'適格(返還)請求書'!N:S,6,FALSE)</f>
        <v>TAX category taxable amount with TAX</v>
      </c>
      <c r="D32" s="12">
        <f>D12</f>
        <v>66000</v>
      </c>
      <c r="E32" s="22">
        <f>G12</f>
        <v>43200</v>
      </c>
    </row>
    <row r="33" spans="1:5">
      <c r="A33" s="234" t="s">
        <v>72</v>
      </c>
      <c r="B33" s="35" t="s">
        <v>14</v>
      </c>
      <c r="C33" s="35" t="str">
        <f>VLOOKUP(A33,'適格(返還)請求書'!N:S,6,FALSE)</f>
        <v>TAX category tax amount</v>
      </c>
      <c r="D33" s="50">
        <f>ROUND(D32*10/110,0)</f>
        <v>6000</v>
      </c>
      <c r="E33" s="51">
        <f>ROUND(E32*8/108,0)</f>
        <v>3200</v>
      </c>
    </row>
    <row r="34" spans="1:5">
      <c r="A34" s="234" t="s">
        <v>134</v>
      </c>
      <c r="B34" s="35" t="s">
        <v>55</v>
      </c>
      <c r="C34" s="35" t="str">
        <f>VLOOKUP(A34,'適格(返還)請求書'!N:S,6,FALSE)</f>
        <v>TAX category code</v>
      </c>
      <c r="D34" s="42" t="s">
        <v>158</v>
      </c>
      <c r="E34" s="45" t="s">
        <v>157</v>
      </c>
    </row>
    <row r="35" spans="1:5">
      <c r="A35" s="234" t="s">
        <v>54</v>
      </c>
      <c r="B35" s="35" t="s">
        <v>53</v>
      </c>
      <c r="C35" s="35" t="str">
        <f>VLOOKUP(A35,'適格(返還)請求書'!N:S,6,FALSE)</f>
        <v>TAX category rate</v>
      </c>
      <c r="D35" s="37">
        <v>0.1</v>
      </c>
      <c r="E35" s="38">
        <v>0.08</v>
      </c>
    </row>
    <row r="36" spans="1:5">
      <c r="A36" s="235" t="s">
        <v>288</v>
      </c>
      <c r="B36" s="108" t="s">
        <v>56</v>
      </c>
      <c r="C36" s="108" t="str">
        <f>VLOOKUP(A36,'適格(返還)請求書'!N:S,6,FALSE)</f>
        <v>INVOICE LINE</v>
      </c>
      <c r="D36" s="209"/>
      <c r="E36" s="212"/>
    </row>
    <row r="37" spans="1:5" ht="19">
      <c r="A37" s="234" t="s">
        <v>57</v>
      </c>
      <c r="B37" s="44" t="s">
        <v>150</v>
      </c>
      <c r="C37" s="44" t="str">
        <f>VLOOKUP(A37,'適格(返還)請求書'!N:S,6,FALSE)</f>
        <v>Despatch advice reference</v>
      </c>
      <c r="D37" s="42" t="s">
        <v>2</v>
      </c>
      <c r="E37" s="45" t="s">
        <v>22</v>
      </c>
    </row>
    <row r="38" spans="1:5">
      <c r="A38" s="234" t="s">
        <v>62</v>
      </c>
      <c r="B38" s="35" t="s">
        <v>64</v>
      </c>
      <c r="C38" s="35" t="str">
        <f>VLOOKUP(A38,'適格(返還)請求書'!N:S,6,FALSE)</f>
        <v>Code to specify with or without TAX</v>
      </c>
      <c r="D38" s="42" t="s">
        <v>104</v>
      </c>
      <c r="E38" s="45" t="s">
        <v>104</v>
      </c>
    </row>
    <row r="39" spans="1:5" ht="19" thickBot="1">
      <c r="A39" s="234" t="s">
        <v>61</v>
      </c>
      <c r="B39" s="35" t="s">
        <v>63</v>
      </c>
      <c r="C39" s="35" t="str">
        <f>VLOOKUP(A39,'適格(返還)請求書'!N:S,6,FALSE)</f>
        <v>Invoice line net amount with TAX</v>
      </c>
      <c r="D39" s="187">
        <f>D12</f>
        <v>66000</v>
      </c>
      <c r="E39" s="188">
        <f>G12</f>
        <v>43200</v>
      </c>
    </row>
  </sheetData>
  <phoneticPr fontId="2"/>
  <pageMargins left="0.7" right="0.7" top="0.75" bottom="0.75" header="0.3" footer="0.3"/>
  <ignoredErrors>
    <ignoredError sqref="D12 G12" formulaRange="1"/>
    <ignoredError sqref="D29"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12</vt:i4>
      </vt:variant>
    </vt:vector>
  </HeadingPairs>
  <TitlesOfParts>
    <vt:vector size="12" baseType="lpstr">
      <vt:lpstr>適格(返還)請求書</vt:lpstr>
      <vt:lpstr>問44</vt:lpstr>
      <vt:lpstr>問44a</vt:lpstr>
      <vt:lpstr>問45</vt:lpstr>
      <vt:lpstr>問45a</vt:lpstr>
      <vt:lpstr>問47</vt:lpstr>
      <vt:lpstr>問47a</vt:lpstr>
      <vt:lpstr>問58</vt:lpstr>
      <vt:lpstr>問59</vt:lpstr>
      <vt:lpstr>問59a</vt:lpstr>
      <vt:lpstr>問61</vt:lpstr>
      <vt:lpstr>問62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2021-01-22T02:08:52Z</dcterms:created>
  <dcterms:modified xsi:type="dcterms:W3CDTF">2021-01-27T11:17:13Z</dcterms:modified>
</cp:coreProperties>
</file>