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codeName="ThisWorkbook" defaultThemeVersion="166925"/>
  <mc:AlternateContent xmlns:mc="http://schemas.openxmlformats.org/markup-compatibility/2006">
    <mc:Choice Requires="x15">
      <x15ac:absPath xmlns:x15ac="http://schemas.microsoft.com/office/spreadsheetml/2010/11/ac" url="/Users/pontsoleil/Documents/GitHub/EIPA/データ検証/EIPA/xBRL/"/>
    </mc:Choice>
  </mc:AlternateContent>
  <xr:revisionPtr revIDLastSave="0" documentId="13_ncr:1_{B9EA9016-64CD-134E-A97E-FE58ECC774D4}" xr6:coauthVersionLast="46" xr6:coauthVersionMax="46" xr10:uidLastSave="{00000000-0000-0000-0000-000000000000}"/>
  <bookViews>
    <workbookView xWindow="0" yWindow="0" windowWidth="25600" windowHeight="16000" activeTab="1" xr2:uid="{53A4F89F-2B99-A04C-B8BA-7FC0A02B1C73}"/>
  </bookViews>
  <sheets>
    <sheet name="xBRLGL_PLT2EN" sheetId="11" r:id="rId1"/>
    <sheet name="xbrl-gl" sheetId="5" r:id="rId2"/>
    <sheet name="EN16931" sheetId="12" r:id="rId3"/>
  </sheets>
  <definedNames>
    <definedName name="_xlnm._FilterDatabase" localSheetId="2" hidden="1">'EN16931'!$A$1:$L$213</definedName>
    <definedName name="_xlnm._FilterDatabase" localSheetId="1" hidden="1">'xbrl-gl'!$A$1:$K$449</definedName>
    <definedName name="_xlnm._FilterDatabase" localSheetId="0" hidden="1">xBRLGL_PLT2EN!$B$1:$R$210</definedName>
    <definedName name="_xlnm.Print_Area" localSheetId="2">'EN16931'!$A:$H</definedName>
    <definedName name="_xlnm.Print_Area" localSheetId="1">'xbrl-gl'!$A:$H</definedName>
    <definedName name="_xlnm.Print_Area" localSheetId="0">xBRLGL_PLT2EN!$A:$K</definedName>
    <definedName name="_xlnm.Print_Titles" localSheetId="2">'EN16931'!$1:$1</definedName>
    <definedName name="_xlnm.Print_Titles" localSheetId="1">'xbrl-gl'!$1:$1</definedName>
    <definedName name="_xlnm.Print_Titles" localSheetId="0">xBRLGL_PLT2EN!$1:$1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 i="11" l="1"/>
  <c r="W210" i="11"/>
  <c r="W209" i="11"/>
  <c r="W208" i="11"/>
  <c r="W207" i="11"/>
  <c r="W206" i="11"/>
  <c r="W205" i="11"/>
  <c r="W204" i="11"/>
  <c r="W203" i="11"/>
  <c r="W202" i="11"/>
  <c r="W201" i="11"/>
  <c r="W200" i="11"/>
  <c r="W199" i="11"/>
  <c r="W198" i="11"/>
  <c r="W197" i="11"/>
  <c r="W196" i="11"/>
  <c r="W195" i="11"/>
  <c r="W194" i="11"/>
  <c r="W193" i="11"/>
  <c r="W192" i="11"/>
  <c r="W191" i="11"/>
  <c r="W190" i="11"/>
  <c r="W189" i="11"/>
  <c r="W188" i="11"/>
  <c r="W187" i="11"/>
  <c r="W186" i="11"/>
  <c r="W185" i="11"/>
  <c r="W179" i="11"/>
  <c r="W180" i="11" s="1"/>
  <c r="W181" i="11" s="1"/>
  <c r="W182" i="11" s="1"/>
  <c r="W183" i="11" s="1"/>
  <c r="W184" i="11" s="1"/>
  <c r="W173" i="11"/>
  <c r="W174" i="11" s="1"/>
  <c r="W175" i="11" s="1"/>
  <c r="W176" i="11" s="1"/>
  <c r="W177" i="11" s="1"/>
  <c r="W178" i="11" s="1"/>
  <c r="W172" i="11"/>
  <c r="W170" i="11"/>
  <c r="W169" i="11"/>
  <c r="W168" i="11"/>
  <c r="W167" i="11"/>
  <c r="W166" i="11"/>
  <c r="W165" i="11"/>
  <c r="W164" i="11"/>
  <c r="W163" i="11"/>
  <c r="W162" i="11"/>
  <c r="W161" i="11"/>
  <c r="W160" i="11"/>
  <c r="W159" i="11"/>
  <c r="W158" i="11"/>
  <c r="W157" i="11"/>
  <c r="W156" i="11"/>
  <c r="W155" i="11"/>
  <c r="W154" i="11"/>
  <c r="W153" i="11"/>
  <c r="W152" i="11"/>
  <c r="W151" i="11"/>
  <c r="W150" i="11"/>
  <c r="W149" i="11"/>
  <c r="W148" i="11"/>
  <c r="W147" i="11"/>
  <c r="W146" i="11"/>
  <c r="W145" i="11"/>
  <c r="W144" i="11"/>
  <c r="W143" i="11"/>
  <c r="W142" i="11"/>
  <c r="W141" i="11"/>
  <c r="W140" i="11"/>
  <c r="W139" i="11"/>
  <c r="W138" i="11"/>
  <c r="W137" i="11"/>
  <c r="W136" i="11"/>
  <c r="W135" i="11"/>
  <c r="W134" i="11"/>
  <c r="W133" i="11"/>
  <c r="W132" i="11"/>
  <c r="W131" i="11"/>
  <c r="W130" i="11"/>
  <c r="W129" i="11"/>
  <c r="W128" i="11"/>
  <c r="W127" i="11"/>
  <c r="W126" i="11"/>
  <c r="W125" i="11"/>
  <c r="W124" i="11"/>
  <c r="W123" i="11"/>
  <c r="W122" i="11"/>
  <c r="W121" i="11"/>
  <c r="W120" i="11"/>
  <c r="W119" i="11"/>
  <c r="W118" i="11"/>
  <c r="W117" i="11"/>
  <c r="W116" i="11"/>
  <c r="W115" i="11"/>
  <c r="W114" i="11"/>
  <c r="W113" i="11"/>
  <c r="W112" i="11"/>
  <c r="W111" i="11"/>
  <c r="W110" i="11"/>
  <c r="W109" i="11"/>
  <c r="W108" i="11"/>
  <c r="W107" i="11"/>
  <c r="W106" i="11"/>
  <c r="W105" i="11"/>
  <c r="W104" i="11"/>
  <c r="W103" i="11"/>
  <c r="W102" i="11"/>
  <c r="W101" i="11"/>
  <c r="W100" i="11"/>
  <c r="W95" i="11"/>
  <c r="W96" i="11" s="1"/>
  <c r="W97" i="11" s="1"/>
  <c r="W98" i="11" s="1"/>
  <c r="W99" i="11" s="1"/>
  <c r="W94" i="11"/>
  <c r="W93" i="11"/>
  <c r="W92" i="11"/>
  <c r="W91" i="11"/>
  <c r="W90" i="11"/>
  <c r="W89" i="11"/>
  <c r="W88" i="11"/>
  <c r="W87" i="11"/>
  <c r="W86" i="11"/>
  <c r="W85" i="11"/>
  <c r="W84" i="11"/>
  <c r="W83" i="11"/>
  <c r="W82" i="11"/>
  <c r="W81" i="11"/>
  <c r="W80" i="11"/>
  <c r="W79" i="11"/>
  <c r="W78" i="11"/>
  <c r="W77" i="11"/>
  <c r="W76" i="11"/>
  <c r="W75" i="11"/>
  <c r="W74" i="11"/>
  <c r="W73" i="11"/>
  <c r="W72" i="11"/>
  <c r="W71" i="11"/>
  <c r="W70" i="11"/>
  <c r="W69" i="11"/>
  <c r="W64" i="11"/>
  <c r="W65" i="11" s="1"/>
  <c r="W66" i="11" s="1"/>
  <c r="W67" i="11" s="1"/>
  <c r="W68" i="11" s="1"/>
  <c r="W63" i="11"/>
  <c r="W62" i="11"/>
  <c r="W61" i="11"/>
  <c r="W60" i="11"/>
  <c r="W59" i="11"/>
  <c r="W58" i="11"/>
  <c r="W57" i="11"/>
  <c r="W56" i="11"/>
  <c r="W55" i="11"/>
  <c r="W54" i="11"/>
  <c r="W53" i="11"/>
  <c r="W52" i="11"/>
  <c r="W51" i="11"/>
  <c r="W50" i="11"/>
  <c r="W49" i="11"/>
  <c r="W48" i="11"/>
  <c r="W47" i="11"/>
  <c r="W46" i="11"/>
  <c r="W45" i="11"/>
  <c r="W44" i="11"/>
  <c r="W43" i="11"/>
  <c r="W42" i="11"/>
  <c r="W41" i="11"/>
  <c r="W40" i="11"/>
  <c r="W39" i="11"/>
  <c r="W38" i="11"/>
  <c r="W37" i="11"/>
  <c r="W36" i="11"/>
  <c r="W35" i="11"/>
  <c r="W34" i="11"/>
  <c r="W33" i="11"/>
  <c r="W32" i="11"/>
  <c r="W31" i="11"/>
  <c r="W30" i="11"/>
  <c r="W29" i="11"/>
  <c r="W28" i="11"/>
  <c r="W27" i="11"/>
  <c r="W26" i="11"/>
  <c r="W25" i="11"/>
  <c r="W24" i="11"/>
  <c r="W23" i="11"/>
  <c r="W22" i="11"/>
  <c r="W21" i="11"/>
  <c r="W20" i="11"/>
  <c r="W19" i="11"/>
  <c r="W18" i="11"/>
  <c r="W17" i="11"/>
  <c r="W16" i="11"/>
  <c r="W15" i="11"/>
  <c r="W14" i="11"/>
  <c r="W13" i="11"/>
  <c r="W12" i="11"/>
  <c r="W11" i="11"/>
  <c r="W10" i="11"/>
  <c r="W9" i="11"/>
  <c r="W8" i="11"/>
  <c r="W7" i="11"/>
  <c r="W6" i="11"/>
  <c r="W5" i="11"/>
  <c r="W4" i="11"/>
  <c r="W3" i="11"/>
  <c r="W2" i="11"/>
  <c r="W171" i="11"/>
  <c r="V16" i="11"/>
  <c r="X16" i="11"/>
  <c r="V17" i="11"/>
  <c r="X17" i="11"/>
  <c r="V18" i="11"/>
  <c r="V19" i="11" s="1"/>
  <c r="V20" i="11" s="1"/>
  <c r="V21" i="11" s="1"/>
  <c r="X18" i="11"/>
  <c r="X19" i="11"/>
  <c r="X20" i="11"/>
  <c r="X21" i="11"/>
  <c r="V22" i="11"/>
  <c r="V23" i="11" s="1"/>
  <c r="V24" i="11" s="1"/>
  <c r="X22" i="11"/>
  <c r="X23" i="11"/>
  <c r="X24" i="11"/>
  <c r="V25" i="11"/>
  <c r="V26" i="11" s="1"/>
  <c r="V27" i="11" s="1"/>
  <c r="V28" i="11" s="1"/>
  <c r="X25" i="11"/>
  <c r="X26" i="11"/>
  <c r="X27" i="11"/>
  <c r="X28" i="11"/>
  <c r="U29" i="11"/>
  <c r="U30" i="11" s="1"/>
  <c r="U31" i="11" s="1"/>
  <c r="U32" i="11" s="1"/>
  <c r="V29" i="11"/>
  <c r="X29" i="11"/>
  <c r="V30" i="11"/>
  <c r="X30" i="11"/>
  <c r="V31" i="11"/>
  <c r="X31" i="11"/>
  <c r="V32" i="11"/>
  <c r="X32" i="11"/>
  <c r="U33" i="11"/>
  <c r="V33" i="11"/>
  <c r="X33" i="11"/>
  <c r="S33" i="11" s="1"/>
  <c r="U34" i="11"/>
  <c r="U35" i="11" s="1"/>
  <c r="U36" i="11" s="1"/>
  <c r="V34" i="11"/>
  <c r="X34" i="11"/>
  <c r="V35" i="11"/>
  <c r="X35" i="11"/>
  <c r="V36" i="11"/>
  <c r="X36" i="11"/>
  <c r="U37" i="11"/>
  <c r="U38" i="11" s="1"/>
  <c r="U39" i="11" s="1"/>
  <c r="V37" i="11"/>
  <c r="X37" i="11"/>
  <c r="V38" i="11"/>
  <c r="X38" i="11"/>
  <c r="S38" i="11" s="1"/>
  <c r="V39" i="11"/>
  <c r="X39" i="11"/>
  <c r="U40" i="11"/>
  <c r="U41" i="11" s="1"/>
  <c r="U42" i="11" s="1"/>
  <c r="U43" i="11" s="1"/>
  <c r="U44" i="11" s="1"/>
  <c r="U45" i="11" s="1"/>
  <c r="U46" i="11" s="1"/>
  <c r="V40" i="11"/>
  <c r="X40" i="11"/>
  <c r="V41" i="11"/>
  <c r="X41" i="11"/>
  <c r="V42" i="11"/>
  <c r="X42" i="11"/>
  <c r="V43" i="11"/>
  <c r="X43" i="11"/>
  <c r="V44" i="11"/>
  <c r="X44" i="11"/>
  <c r="V45" i="11"/>
  <c r="X45" i="11"/>
  <c r="V46" i="11"/>
  <c r="X46" i="11"/>
  <c r="T47" i="11"/>
  <c r="U47" i="11"/>
  <c r="V47" i="11"/>
  <c r="X47" i="11"/>
  <c r="T48" i="11"/>
  <c r="U48" i="11"/>
  <c r="U49" i="11" s="1"/>
  <c r="U50" i="11" s="1"/>
  <c r="U51" i="11" s="1"/>
  <c r="U52" i="11" s="1"/>
  <c r="U53" i="11" s="1"/>
  <c r="U54" i="11" s="1"/>
  <c r="U55" i="11" s="1"/>
  <c r="U56" i="11" s="1"/>
  <c r="U57" i="11" s="1"/>
  <c r="U58" i="11" s="1"/>
  <c r="U59" i="11" s="1"/>
  <c r="U60" i="11" s="1"/>
  <c r="U61" i="11" s="1"/>
  <c r="U62" i="11" s="1"/>
  <c r="U63" i="11" s="1"/>
  <c r="U64" i="11" s="1"/>
  <c r="U65" i="11" s="1"/>
  <c r="U66" i="11" s="1"/>
  <c r="U67" i="11" s="1"/>
  <c r="U68" i="11" s="1"/>
  <c r="V48" i="11"/>
  <c r="X48" i="11"/>
  <c r="T49" i="11"/>
  <c r="T50" i="11" s="1"/>
  <c r="T51" i="11" s="1"/>
  <c r="T52" i="11" s="1"/>
  <c r="T53" i="11" s="1"/>
  <c r="T54" i="11" s="1"/>
  <c r="T55" i="11" s="1"/>
  <c r="T56" i="11" s="1"/>
  <c r="T57" i="11" s="1"/>
  <c r="T58" i="11" s="1"/>
  <c r="T59" i="11" s="1"/>
  <c r="T60" i="11" s="1"/>
  <c r="T61" i="11" s="1"/>
  <c r="T62" i="11" s="1"/>
  <c r="T63" i="11" s="1"/>
  <c r="T64" i="11" s="1"/>
  <c r="T65" i="11" s="1"/>
  <c r="T66" i="11" s="1"/>
  <c r="T67" i="11" s="1"/>
  <c r="T68" i="11" s="1"/>
  <c r="T69" i="11" s="1"/>
  <c r="T70" i="11" s="1"/>
  <c r="T71" i="11" s="1"/>
  <c r="T72" i="11" s="1"/>
  <c r="T73" i="11" s="1"/>
  <c r="T74" i="11" s="1"/>
  <c r="T75" i="11" s="1"/>
  <c r="T76" i="11" s="1"/>
  <c r="T77" i="11" s="1"/>
  <c r="T78" i="11" s="1"/>
  <c r="T79" i="11" s="1"/>
  <c r="T80" i="11" s="1"/>
  <c r="T81" i="11" s="1"/>
  <c r="T82" i="11" s="1"/>
  <c r="T83" i="11" s="1"/>
  <c r="T84" i="11" s="1"/>
  <c r="T85" i="11" s="1"/>
  <c r="T86" i="11" s="1"/>
  <c r="T87" i="11" s="1"/>
  <c r="T88" i="11" s="1"/>
  <c r="T89" i="11" s="1"/>
  <c r="T90" i="11" s="1"/>
  <c r="T91" i="11" s="1"/>
  <c r="T92" i="11" s="1"/>
  <c r="T93" i="11" s="1"/>
  <c r="T94" i="11" s="1"/>
  <c r="T95" i="11" s="1"/>
  <c r="T96" i="11" s="1"/>
  <c r="T97" i="11" s="1"/>
  <c r="T98" i="11" s="1"/>
  <c r="T99" i="11" s="1"/>
  <c r="T100" i="11" s="1"/>
  <c r="T101" i="11" s="1"/>
  <c r="T102" i="11" s="1"/>
  <c r="T103" i="11" s="1"/>
  <c r="T104" i="11" s="1"/>
  <c r="T105" i="11" s="1"/>
  <c r="T106" i="11" s="1"/>
  <c r="T107" i="11" s="1"/>
  <c r="T108" i="11" s="1"/>
  <c r="T109" i="11" s="1"/>
  <c r="T110" i="11" s="1"/>
  <c r="T111" i="11" s="1"/>
  <c r="T112" i="11" s="1"/>
  <c r="T113" i="11" s="1"/>
  <c r="T114" i="11" s="1"/>
  <c r="T115" i="11" s="1"/>
  <c r="T116" i="11" s="1"/>
  <c r="T117" i="11" s="1"/>
  <c r="T118" i="11" s="1"/>
  <c r="T119" i="11" s="1"/>
  <c r="V49" i="11"/>
  <c r="X49" i="11"/>
  <c r="S49" i="11" s="1"/>
  <c r="V50" i="11"/>
  <c r="X50" i="11"/>
  <c r="V51" i="11"/>
  <c r="X51" i="11"/>
  <c r="S51" i="11" s="1"/>
  <c r="V52" i="11"/>
  <c r="X52" i="11"/>
  <c r="V53" i="11"/>
  <c r="X53" i="11"/>
  <c r="S53" i="11" s="1"/>
  <c r="V54" i="11"/>
  <c r="X54" i="11"/>
  <c r="V55" i="11"/>
  <c r="X55" i="11"/>
  <c r="S55" i="11" s="1"/>
  <c r="V56" i="11"/>
  <c r="V57" i="11" s="1"/>
  <c r="V58" i="11" s="1"/>
  <c r="V59" i="11" s="1"/>
  <c r="V60" i="11" s="1"/>
  <c r="V61" i="11" s="1"/>
  <c r="V62" i="11" s="1"/>
  <c r="V63" i="11" s="1"/>
  <c r="V64" i="11" s="1"/>
  <c r="V65" i="11" s="1"/>
  <c r="V66" i="11" s="1"/>
  <c r="V67" i="11" s="1"/>
  <c r="V68" i="11" s="1"/>
  <c r="X56" i="11"/>
  <c r="X57" i="11"/>
  <c r="X58" i="11"/>
  <c r="S58" i="11" s="1"/>
  <c r="X59" i="11"/>
  <c r="S59" i="11" s="1"/>
  <c r="X60" i="11"/>
  <c r="X61" i="11"/>
  <c r="X62" i="11"/>
  <c r="S62" i="11" s="1"/>
  <c r="X63" i="11"/>
  <c r="S63" i="11" s="1"/>
  <c r="X64" i="11"/>
  <c r="X65" i="11"/>
  <c r="X66" i="11"/>
  <c r="S66" i="11" s="1"/>
  <c r="X67" i="11"/>
  <c r="S67" i="11" s="1"/>
  <c r="X68" i="11"/>
  <c r="U69" i="11"/>
  <c r="V69" i="11"/>
  <c r="X69" i="11"/>
  <c r="S69" i="11" s="1"/>
  <c r="U70" i="11"/>
  <c r="U71" i="11" s="1"/>
  <c r="U72" i="11" s="1"/>
  <c r="U73" i="11" s="1"/>
  <c r="U74" i="11" s="1"/>
  <c r="U75" i="11" s="1"/>
  <c r="U76" i="11" s="1"/>
  <c r="U77" i="11" s="1"/>
  <c r="U78" i="11" s="1"/>
  <c r="U79" i="11" s="1"/>
  <c r="V70" i="11"/>
  <c r="X70" i="11"/>
  <c r="S70" i="11" s="1"/>
  <c r="V71" i="11"/>
  <c r="X71" i="11"/>
  <c r="V72" i="11"/>
  <c r="V73" i="11" s="1"/>
  <c r="V74" i="11" s="1"/>
  <c r="V75" i="11" s="1"/>
  <c r="V76" i="11" s="1"/>
  <c r="V77" i="11" s="1"/>
  <c r="V78" i="11" s="1"/>
  <c r="V79" i="11" s="1"/>
  <c r="X72" i="11"/>
  <c r="S72" i="11" s="1"/>
  <c r="X73" i="11"/>
  <c r="S73" i="11" s="1"/>
  <c r="X74" i="11"/>
  <c r="X75" i="11"/>
  <c r="S75" i="11" s="1"/>
  <c r="X76" i="11"/>
  <c r="S76" i="11" s="1"/>
  <c r="X77" i="11"/>
  <c r="S77" i="11" s="1"/>
  <c r="X78" i="11"/>
  <c r="X79" i="11"/>
  <c r="S79" i="11" s="1"/>
  <c r="U80" i="11"/>
  <c r="U81" i="11" s="1"/>
  <c r="U82" i="11" s="1"/>
  <c r="U83" i="11" s="1"/>
  <c r="U84" i="11" s="1"/>
  <c r="U85" i="11" s="1"/>
  <c r="U86" i="11" s="1"/>
  <c r="U87" i="11" s="1"/>
  <c r="U88" i="11" s="1"/>
  <c r="U89" i="11" s="1"/>
  <c r="U90" i="11" s="1"/>
  <c r="U91" i="11" s="1"/>
  <c r="U92" i="11" s="1"/>
  <c r="U93" i="11" s="1"/>
  <c r="U94" i="11" s="1"/>
  <c r="U95" i="11" s="1"/>
  <c r="U96" i="11" s="1"/>
  <c r="U97" i="11" s="1"/>
  <c r="U98" i="11" s="1"/>
  <c r="U99" i="11" s="1"/>
  <c r="V80" i="11"/>
  <c r="X80" i="11"/>
  <c r="V81" i="11"/>
  <c r="X81" i="11"/>
  <c r="S81" i="11" s="1"/>
  <c r="V82" i="11"/>
  <c r="X82" i="11"/>
  <c r="V83" i="11"/>
  <c r="X83" i="11"/>
  <c r="S83" i="11" s="1"/>
  <c r="V84" i="11"/>
  <c r="X84" i="11"/>
  <c r="V85" i="11"/>
  <c r="X85" i="11"/>
  <c r="S85" i="11" s="1"/>
  <c r="V86" i="11"/>
  <c r="X86" i="11"/>
  <c r="V87" i="11"/>
  <c r="V88" i="11" s="1"/>
  <c r="V89" i="11" s="1"/>
  <c r="V90" i="11" s="1"/>
  <c r="V91" i="11" s="1"/>
  <c r="V92" i="11" s="1"/>
  <c r="V93" i="11" s="1"/>
  <c r="V94" i="11" s="1"/>
  <c r="V95" i="11" s="1"/>
  <c r="V96" i="11" s="1"/>
  <c r="V97" i="11" s="1"/>
  <c r="V98" i="11" s="1"/>
  <c r="V99" i="11" s="1"/>
  <c r="X87" i="11"/>
  <c r="S87" i="11" s="1"/>
  <c r="X88" i="11"/>
  <c r="S88" i="11" s="1"/>
  <c r="X89" i="11"/>
  <c r="X90" i="11"/>
  <c r="X91" i="11"/>
  <c r="S91" i="11" s="1"/>
  <c r="X92" i="11"/>
  <c r="S92" i="11" s="1"/>
  <c r="X93" i="11"/>
  <c r="X94" i="11"/>
  <c r="X95" i="11"/>
  <c r="S95" i="11" s="1"/>
  <c r="X96" i="11"/>
  <c r="S96" i="11" s="1"/>
  <c r="X97" i="11"/>
  <c r="X98" i="11"/>
  <c r="X99" i="11"/>
  <c r="S99" i="11" s="1"/>
  <c r="U100" i="11"/>
  <c r="U101" i="11" s="1"/>
  <c r="U102" i="11" s="1"/>
  <c r="U103" i="11" s="1"/>
  <c r="U104" i="11" s="1"/>
  <c r="U105" i="11" s="1"/>
  <c r="U106" i="11" s="1"/>
  <c r="U107" i="11" s="1"/>
  <c r="U108" i="11" s="1"/>
  <c r="U109" i="11" s="1"/>
  <c r="U110" i="11" s="1"/>
  <c r="U111" i="11" s="1"/>
  <c r="U112" i="11" s="1"/>
  <c r="U113" i="11" s="1"/>
  <c r="U114" i="11" s="1"/>
  <c r="V100" i="11"/>
  <c r="X100" i="11"/>
  <c r="V101" i="11"/>
  <c r="X101" i="11"/>
  <c r="S101" i="11" s="1"/>
  <c r="V102" i="11"/>
  <c r="X102" i="11"/>
  <c r="V103" i="11"/>
  <c r="X103" i="11"/>
  <c r="S103" i="11" s="1"/>
  <c r="V104" i="11"/>
  <c r="V105" i="11" s="1"/>
  <c r="V106" i="11" s="1"/>
  <c r="X104" i="11"/>
  <c r="X105" i="11"/>
  <c r="X106" i="11"/>
  <c r="S106" i="11" s="1"/>
  <c r="V107" i="11"/>
  <c r="V108" i="11" s="1"/>
  <c r="V109" i="11" s="1"/>
  <c r="V110" i="11" s="1"/>
  <c r="V111" i="11" s="1"/>
  <c r="V112" i="11" s="1"/>
  <c r="V113" i="11" s="1"/>
  <c r="V114" i="11" s="1"/>
  <c r="X107" i="11"/>
  <c r="X108" i="11"/>
  <c r="X109" i="11"/>
  <c r="S109" i="11" s="1"/>
  <c r="X110" i="11"/>
  <c r="X111" i="11"/>
  <c r="X112" i="11"/>
  <c r="X113" i="11"/>
  <c r="S113" i="11" s="1"/>
  <c r="X114" i="11"/>
  <c r="U115" i="11"/>
  <c r="U116" i="11" s="1"/>
  <c r="U117" i="11" s="1"/>
  <c r="U118" i="11" s="1"/>
  <c r="U119" i="11" s="1"/>
  <c r="V115" i="11"/>
  <c r="X115" i="11"/>
  <c r="S115" i="11" s="1"/>
  <c r="V116" i="11"/>
  <c r="X116" i="11"/>
  <c r="V117" i="11"/>
  <c r="X117" i="11"/>
  <c r="V118" i="11"/>
  <c r="X118" i="11"/>
  <c r="V119" i="11"/>
  <c r="X119" i="11"/>
  <c r="T120" i="11"/>
  <c r="U120" i="11"/>
  <c r="V120" i="11"/>
  <c r="X120" i="11"/>
  <c r="T121" i="11"/>
  <c r="U121" i="11"/>
  <c r="V121" i="11"/>
  <c r="X121" i="11"/>
  <c r="T122" i="11"/>
  <c r="U122" i="11"/>
  <c r="V122" i="11"/>
  <c r="X122" i="11"/>
  <c r="T123" i="11"/>
  <c r="T124" i="11" s="1"/>
  <c r="T125" i="11" s="1"/>
  <c r="T126" i="11" s="1"/>
  <c r="T127" i="11" s="1"/>
  <c r="T128" i="11" s="1"/>
  <c r="T129" i="11" s="1"/>
  <c r="T130" i="11" s="1"/>
  <c r="T131" i="11" s="1"/>
  <c r="T132" i="11" s="1"/>
  <c r="T133" i="11" s="1"/>
  <c r="T134" i="11" s="1"/>
  <c r="T135" i="11" s="1"/>
  <c r="T136" i="11" s="1"/>
  <c r="T137" i="11" s="1"/>
  <c r="T138" i="11" s="1"/>
  <c r="T139" i="11" s="1"/>
  <c r="T140" i="11" s="1"/>
  <c r="T141" i="11" s="1"/>
  <c r="T142" i="11" s="1"/>
  <c r="T143" i="11" s="1"/>
  <c r="T144" i="11" s="1"/>
  <c r="T145" i="11" s="1"/>
  <c r="T146" i="11" s="1"/>
  <c r="T147" i="11" s="1"/>
  <c r="T148" i="11" s="1"/>
  <c r="T149" i="11" s="1"/>
  <c r="T150" i="11" s="1"/>
  <c r="T151" i="11" s="1"/>
  <c r="T152" i="11" s="1"/>
  <c r="T153" i="11" s="1"/>
  <c r="T154" i="11" s="1"/>
  <c r="T155" i="11" s="1"/>
  <c r="T156" i="11" s="1"/>
  <c r="T157" i="11" s="1"/>
  <c r="T158" i="11" s="1"/>
  <c r="T159" i="11" s="1"/>
  <c r="T160" i="11" s="1"/>
  <c r="T161" i="11" s="1"/>
  <c r="T162" i="11" s="1"/>
  <c r="T163" i="11" s="1"/>
  <c r="T164" i="11" s="1"/>
  <c r="T165" i="11" s="1"/>
  <c r="T166" i="11" s="1"/>
  <c r="T167" i="11" s="1"/>
  <c r="T168" i="11" s="1"/>
  <c r="T169" i="11" s="1"/>
  <c r="T170" i="11" s="1"/>
  <c r="T171" i="11" s="1"/>
  <c r="T172" i="11" s="1"/>
  <c r="T173" i="11" s="1"/>
  <c r="T174" i="11" s="1"/>
  <c r="T175" i="11" s="1"/>
  <c r="T176" i="11" s="1"/>
  <c r="T177" i="11" s="1"/>
  <c r="T178" i="11" s="1"/>
  <c r="T179" i="11" s="1"/>
  <c r="T180" i="11" s="1"/>
  <c r="T181" i="11" s="1"/>
  <c r="T182" i="11" s="1"/>
  <c r="T183" i="11" s="1"/>
  <c r="T184" i="11" s="1"/>
  <c r="T185" i="11" s="1"/>
  <c r="T186" i="11" s="1"/>
  <c r="T187" i="11" s="1"/>
  <c r="T188" i="11" s="1"/>
  <c r="T189" i="11" s="1"/>
  <c r="T190" i="11" s="1"/>
  <c r="T191" i="11" s="1"/>
  <c r="T192" i="11" s="1"/>
  <c r="T193" i="11" s="1"/>
  <c r="T194" i="11" s="1"/>
  <c r="T195" i="11" s="1"/>
  <c r="T196" i="11" s="1"/>
  <c r="T197" i="11" s="1"/>
  <c r="T198" i="11" s="1"/>
  <c r="T199" i="11" s="1"/>
  <c r="T200" i="11" s="1"/>
  <c r="T201" i="11" s="1"/>
  <c r="T202" i="11" s="1"/>
  <c r="T203" i="11" s="1"/>
  <c r="T204" i="11" s="1"/>
  <c r="T205" i="11" s="1"/>
  <c r="T206" i="11" s="1"/>
  <c r="T207" i="11" s="1"/>
  <c r="T208" i="11" s="1"/>
  <c r="T209" i="11" s="1"/>
  <c r="T210" i="11" s="1"/>
  <c r="U123" i="11"/>
  <c r="V123" i="11"/>
  <c r="X123" i="11"/>
  <c r="U124" i="11"/>
  <c r="V124" i="11"/>
  <c r="X124" i="11"/>
  <c r="S124" i="11" s="1"/>
  <c r="U125" i="11"/>
  <c r="V125" i="11"/>
  <c r="X125" i="11"/>
  <c r="S125" i="11" s="1"/>
  <c r="U126" i="11"/>
  <c r="V126" i="11"/>
  <c r="X126" i="11"/>
  <c r="U127" i="11"/>
  <c r="V127" i="11"/>
  <c r="X127" i="11"/>
  <c r="U128" i="11"/>
  <c r="U129" i="11" s="1"/>
  <c r="U130" i="11" s="1"/>
  <c r="U131" i="11" s="1"/>
  <c r="U132" i="11" s="1"/>
  <c r="U133" i="11" s="1"/>
  <c r="U134" i="11" s="1"/>
  <c r="U135" i="11" s="1"/>
  <c r="V128" i="11"/>
  <c r="X128" i="11"/>
  <c r="S128" i="11" s="1"/>
  <c r="V129" i="11"/>
  <c r="X129" i="11"/>
  <c r="S129" i="11" s="1"/>
  <c r="V130" i="11"/>
  <c r="X130" i="11"/>
  <c r="S130" i="11" s="1"/>
  <c r="V131" i="11"/>
  <c r="X131" i="11"/>
  <c r="S131" i="11" s="1"/>
  <c r="V132" i="11"/>
  <c r="X132" i="11"/>
  <c r="S132" i="11" s="1"/>
  <c r="V133" i="11"/>
  <c r="X133" i="11"/>
  <c r="S133" i="11" s="1"/>
  <c r="V134" i="11"/>
  <c r="X134" i="11"/>
  <c r="S134" i="11" s="1"/>
  <c r="V135" i="11"/>
  <c r="X135" i="11"/>
  <c r="S135" i="11" s="1"/>
  <c r="U136" i="11"/>
  <c r="U137" i="11" s="1"/>
  <c r="U138" i="11" s="1"/>
  <c r="U139" i="11" s="1"/>
  <c r="U140" i="11" s="1"/>
  <c r="U141" i="11" s="1"/>
  <c r="U142" i="11" s="1"/>
  <c r="U143" i="11" s="1"/>
  <c r="V136" i="11"/>
  <c r="X136" i="11"/>
  <c r="V137" i="11"/>
  <c r="X137" i="11"/>
  <c r="S137" i="11" s="1"/>
  <c r="V138" i="11"/>
  <c r="X138" i="11"/>
  <c r="V139" i="11"/>
  <c r="X139" i="11"/>
  <c r="S139" i="11" s="1"/>
  <c r="V140" i="11"/>
  <c r="X140" i="11"/>
  <c r="V141" i="11"/>
  <c r="X141" i="11"/>
  <c r="S141" i="11" s="1"/>
  <c r="V142" i="11"/>
  <c r="X142" i="11"/>
  <c r="V143" i="11"/>
  <c r="X143" i="11"/>
  <c r="S143" i="11" s="1"/>
  <c r="U144" i="11"/>
  <c r="U145" i="11" s="1"/>
  <c r="U146" i="11" s="1"/>
  <c r="U147" i="11" s="1"/>
  <c r="U148" i="11" s="1"/>
  <c r="U149" i="11" s="1"/>
  <c r="U150" i="11" s="1"/>
  <c r="U151" i="11" s="1"/>
  <c r="U152" i="11" s="1"/>
  <c r="U153" i="11" s="1"/>
  <c r="U154" i="11" s="1"/>
  <c r="V144" i="11"/>
  <c r="X144" i="11"/>
  <c r="V145" i="11"/>
  <c r="X145" i="11"/>
  <c r="S145" i="11" s="1"/>
  <c r="V146" i="11"/>
  <c r="X146" i="11"/>
  <c r="V147" i="11"/>
  <c r="X147" i="11"/>
  <c r="S147" i="11" s="1"/>
  <c r="V148" i="11"/>
  <c r="X148" i="11"/>
  <c r="V149" i="11"/>
  <c r="X149" i="11"/>
  <c r="S149" i="11" s="1"/>
  <c r="V150" i="11"/>
  <c r="X150" i="11"/>
  <c r="V151" i="11"/>
  <c r="X151" i="11"/>
  <c r="S151" i="11" s="1"/>
  <c r="V152" i="11"/>
  <c r="X152" i="11"/>
  <c r="V153" i="11"/>
  <c r="X153" i="11"/>
  <c r="S153" i="11" s="1"/>
  <c r="V154" i="11"/>
  <c r="X154" i="11"/>
  <c r="U155" i="11"/>
  <c r="U156" i="11" s="1"/>
  <c r="U157" i="11" s="1"/>
  <c r="U158" i="11" s="1"/>
  <c r="U159" i="11" s="1"/>
  <c r="U160" i="11" s="1"/>
  <c r="U161" i="11" s="1"/>
  <c r="V155" i="11"/>
  <c r="X155" i="11"/>
  <c r="V156" i="11"/>
  <c r="X156" i="11"/>
  <c r="S156" i="11" s="1"/>
  <c r="V157" i="11"/>
  <c r="X157" i="11"/>
  <c r="V158" i="11"/>
  <c r="X158" i="11"/>
  <c r="S158" i="11" s="1"/>
  <c r="V159" i="11"/>
  <c r="X159" i="11"/>
  <c r="V160" i="11"/>
  <c r="X160" i="11"/>
  <c r="S160" i="11" s="1"/>
  <c r="V161" i="11"/>
  <c r="X161" i="11"/>
  <c r="U162" i="11"/>
  <c r="U163" i="11" s="1"/>
  <c r="U164" i="11" s="1"/>
  <c r="U165" i="11" s="1"/>
  <c r="U166" i="11" s="1"/>
  <c r="U167" i="11" s="1"/>
  <c r="U168" i="11" s="1"/>
  <c r="U169" i="11" s="1"/>
  <c r="U170" i="11" s="1"/>
  <c r="U171" i="11" s="1"/>
  <c r="U172" i="11" s="1"/>
  <c r="U173" i="11" s="1"/>
  <c r="U174" i="11" s="1"/>
  <c r="U175" i="11" s="1"/>
  <c r="U176" i="11" s="1"/>
  <c r="U177" i="11" s="1"/>
  <c r="U178" i="11" s="1"/>
  <c r="U179" i="11" s="1"/>
  <c r="U180" i="11" s="1"/>
  <c r="U181" i="11" s="1"/>
  <c r="U182" i="11" s="1"/>
  <c r="U183" i="11" s="1"/>
  <c r="U184" i="11" s="1"/>
  <c r="U185" i="11" s="1"/>
  <c r="U186" i="11" s="1"/>
  <c r="U187" i="11" s="1"/>
  <c r="U188" i="11" s="1"/>
  <c r="U189" i="11" s="1"/>
  <c r="U190" i="11" s="1"/>
  <c r="U191" i="11" s="1"/>
  <c r="U192" i="11" s="1"/>
  <c r="U193" i="11" s="1"/>
  <c r="U194" i="11" s="1"/>
  <c r="U195" i="11" s="1"/>
  <c r="U196" i="11" s="1"/>
  <c r="U197" i="11" s="1"/>
  <c r="U198" i="11" s="1"/>
  <c r="U199" i="11" s="1"/>
  <c r="U200" i="11" s="1"/>
  <c r="U201" i="11" s="1"/>
  <c r="U202" i="11" s="1"/>
  <c r="U203" i="11" s="1"/>
  <c r="U204" i="11" s="1"/>
  <c r="U205" i="11" s="1"/>
  <c r="U206" i="11" s="1"/>
  <c r="U207" i="11" s="1"/>
  <c r="U208" i="11" s="1"/>
  <c r="U209" i="11" s="1"/>
  <c r="U210" i="11" s="1"/>
  <c r="V162" i="11"/>
  <c r="X162" i="11"/>
  <c r="S162" i="11" s="1"/>
  <c r="V163" i="11"/>
  <c r="X163" i="11"/>
  <c r="S163" i="11" s="1"/>
  <c r="V164" i="11"/>
  <c r="X164" i="11"/>
  <c r="S164" i="11" s="1"/>
  <c r="V165" i="11"/>
  <c r="X165" i="11"/>
  <c r="S165" i="11" s="1"/>
  <c r="V166" i="11"/>
  <c r="X166" i="11"/>
  <c r="S166" i="11" s="1"/>
  <c r="V167" i="11"/>
  <c r="X167" i="11"/>
  <c r="S167" i="11" s="1"/>
  <c r="V168" i="11"/>
  <c r="X168" i="11"/>
  <c r="S168" i="11" s="1"/>
  <c r="V169" i="11"/>
  <c r="X169" i="11"/>
  <c r="S169" i="11" s="1"/>
  <c r="V170" i="11"/>
  <c r="V171" i="11" s="1"/>
  <c r="V172" i="11" s="1"/>
  <c r="V173" i="11" s="1"/>
  <c r="V174" i="11" s="1"/>
  <c r="V175" i="11" s="1"/>
  <c r="V176" i="11" s="1"/>
  <c r="V177" i="11" s="1"/>
  <c r="V178" i="11" s="1"/>
  <c r="V179" i="11" s="1"/>
  <c r="V180" i="11" s="1"/>
  <c r="V181" i="11" s="1"/>
  <c r="V182" i="11" s="1"/>
  <c r="V183" i="11" s="1"/>
  <c r="V184" i="11" s="1"/>
  <c r="X170" i="11"/>
  <c r="S170" i="11" s="1"/>
  <c r="X171" i="11"/>
  <c r="X172" i="11"/>
  <c r="S172" i="11" s="1"/>
  <c r="X173" i="11"/>
  <c r="S173" i="11" s="1"/>
  <c r="X174" i="11"/>
  <c r="S174" i="11" s="1"/>
  <c r="X175" i="11"/>
  <c r="X176" i="11"/>
  <c r="S176" i="11" s="1"/>
  <c r="X177" i="11"/>
  <c r="S177" i="11" s="1"/>
  <c r="X178" i="11"/>
  <c r="S178" i="11" s="1"/>
  <c r="X179" i="11"/>
  <c r="X180" i="11"/>
  <c r="S180" i="11" s="1"/>
  <c r="X181" i="11"/>
  <c r="S181" i="11" s="1"/>
  <c r="X182" i="11"/>
  <c r="S182" i="11" s="1"/>
  <c r="X183" i="11"/>
  <c r="X184" i="11"/>
  <c r="S184" i="11" s="1"/>
  <c r="V185" i="11"/>
  <c r="X185" i="11"/>
  <c r="S185" i="11" s="1"/>
  <c r="V186" i="11"/>
  <c r="X186" i="11"/>
  <c r="S186" i="11" s="1"/>
  <c r="V187" i="11"/>
  <c r="X187" i="11"/>
  <c r="S187" i="11" s="1"/>
  <c r="V188" i="11"/>
  <c r="X188" i="11"/>
  <c r="S188" i="11" s="1"/>
  <c r="V189" i="11"/>
  <c r="X189" i="11"/>
  <c r="S189" i="11" s="1"/>
  <c r="V190" i="11"/>
  <c r="V191" i="11" s="1"/>
  <c r="V192" i="11" s="1"/>
  <c r="V193" i="11" s="1"/>
  <c r="V194" i="11" s="1"/>
  <c r="V195" i="11" s="1"/>
  <c r="X190" i="11"/>
  <c r="S190" i="11" s="1"/>
  <c r="X191" i="11"/>
  <c r="S191" i="11" s="1"/>
  <c r="X192" i="11"/>
  <c r="S192" i="11" s="1"/>
  <c r="X193" i="11"/>
  <c r="X194" i="11"/>
  <c r="S194" i="11" s="1"/>
  <c r="X195" i="11"/>
  <c r="S195" i="11" s="1"/>
  <c r="V196" i="11"/>
  <c r="V197" i="11" s="1"/>
  <c r="V198" i="11" s="1"/>
  <c r="V199" i="11" s="1"/>
  <c r="V200" i="11" s="1"/>
  <c r="V201" i="11" s="1"/>
  <c r="V202" i="11" s="1"/>
  <c r="V203" i="11" s="1"/>
  <c r="V204" i="11" s="1"/>
  <c r="X196" i="11"/>
  <c r="S196" i="11" s="1"/>
  <c r="X197" i="11"/>
  <c r="S197" i="11" s="1"/>
  <c r="X198" i="11"/>
  <c r="S198" i="11" s="1"/>
  <c r="X199" i="11"/>
  <c r="S199" i="11" s="1"/>
  <c r="X200" i="11"/>
  <c r="S200" i="11" s="1"/>
  <c r="X201" i="11"/>
  <c r="S201" i="11" s="1"/>
  <c r="X202" i="11"/>
  <c r="S202" i="11" s="1"/>
  <c r="X203" i="11"/>
  <c r="S203" i="11" s="1"/>
  <c r="X204" i="11"/>
  <c r="V205" i="11"/>
  <c r="V206" i="11" s="1"/>
  <c r="V207" i="11" s="1"/>
  <c r="X205" i="11"/>
  <c r="S205" i="11" s="1"/>
  <c r="X206" i="11"/>
  <c r="S206" i="11" s="1"/>
  <c r="X207" i="11"/>
  <c r="S207" i="11" s="1"/>
  <c r="V208" i="11"/>
  <c r="V209" i="11" s="1"/>
  <c r="V210" i="11" s="1"/>
  <c r="X208" i="11"/>
  <c r="S208" i="11" s="1"/>
  <c r="X209" i="11"/>
  <c r="S209" i="11" s="1"/>
  <c r="X210" i="11"/>
  <c r="S210" i="11" s="1"/>
  <c r="U2" i="11"/>
  <c r="V2" i="11"/>
  <c r="X2" i="11"/>
  <c r="S2" i="11" s="1"/>
  <c r="U3" i="11"/>
  <c r="V3" i="11"/>
  <c r="X3" i="11"/>
  <c r="S3" i="11" s="1"/>
  <c r="T4" i="11"/>
  <c r="U4" i="11"/>
  <c r="V4" i="11"/>
  <c r="X4" i="11"/>
  <c r="S4" i="11" s="1"/>
  <c r="T5" i="11"/>
  <c r="U5" i="11"/>
  <c r="V5" i="11"/>
  <c r="X5" i="11"/>
  <c r="S5" i="11" s="1"/>
  <c r="T6" i="11"/>
  <c r="T7" i="11" s="1"/>
  <c r="T8" i="11" s="1"/>
  <c r="T9" i="11" s="1"/>
  <c r="T10" i="11" s="1"/>
  <c r="T11" i="11" s="1"/>
  <c r="T12" i="11" s="1"/>
  <c r="T13" i="11" s="1"/>
  <c r="T14" i="11" s="1"/>
  <c r="T15" i="11" s="1"/>
  <c r="T16" i="11" s="1"/>
  <c r="T17" i="11" s="1"/>
  <c r="T18" i="11" s="1"/>
  <c r="T19" i="11" s="1"/>
  <c r="T20" i="11" s="1"/>
  <c r="T21" i="11" s="1"/>
  <c r="T22" i="11" s="1"/>
  <c r="T23" i="11" s="1"/>
  <c r="T24" i="11" s="1"/>
  <c r="T25" i="11" s="1"/>
  <c r="T26" i="11" s="1"/>
  <c r="T27" i="11" s="1"/>
  <c r="T28" i="11" s="1"/>
  <c r="T29" i="11" s="1"/>
  <c r="T30" i="11" s="1"/>
  <c r="T31" i="11" s="1"/>
  <c r="T32" i="11" s="1"/>
  <c r="T33" i="11" s="1"/>
  <c r="T34" i="11" s="1"/>
  <c r="T35" i="11" s="1"/>
  <c r="T36" i="11" s="1"/>
  <c r="T37" i="11" s="1"/>
  <c r="T38" i="11" s="1"/>
  <c r="T39" i="11" s="1"/>
  <c r="T40" i="11" s="1"/>
  <c r="T41" i="11" s="1"/>
  <c r="T42" i="11" s="1"/>
  <c r="T43" i="11" s="1"/>
  <c r="T44" i="11" s="1"/>
  <c r="T45" i="11" s="1"/>
  <c r="T46" i="11" s="1"/>
  <c r="U6" i="11"/>
  <c r="V6" i="11"/>
  <c r="X6" i="11"/>
  <c r="S6" i="11" s="1"/>
  <c r="U7" i="11"/>
  <c r="V7" i="11"/>
  <c r="X7" i="11"/>
  <c r="U8" i="11"/>
  <c r="V8" i="11"/>
  <c r="X8" i="11"/>
  <c r="U9" i="11"/>
  <c r="V9" i="11"/>
  <c r="X9" i="11"/>
  <c r="S9" i="11" s="1"/>
  <c r="U10" i="11"/>
  <c r="V10" i="11"/>
  <c r="X10" i="11"/>
  <c r="S10" i="11" s="1"/>
  <c r="U11" i="11"/>
  <c r="V11" i="11"/>
  <c r="X11" i="11"/>
  <c r="U12" i="11"/>
  <c r="V12" i="11"/>
  <c r="X12" i="11"/>
  <c r="U13" i="11"/>
  <c r="V13" i="11"/>
  <c r="X13" i="11"/>
  <c r="S13" i="11" s="1"/>
  <c r="U14" i="11"/>
  <c r="U15" i="11" s="1"/>
  <c r="U16" i="11" s="1"/>
  <c r="U17" i="11" s="1"/>
  <c r="U18" i="11" s="1"/>
  <c r="U19" i="11" s="1"/>
  <c r="U20" i="11" s="1"/>
  <c r="U21" i="11" s="1"/>
  <c r="U22" i="11" s="1"/>
  <c r="U23" i="11" s="1"/>
  <c r="U24" i="11" s="1"/>
  <c r="U25" i="11" s="1"/>
  <c r="U26" i="11" s="1"/>
  <c r="U27" i="11" s="1"/>
  <c r="U28" i="11" s="1"/>
  <c r="V14" i="11"/>
  <c r="X14" i="11"/>
  <c r="S14" i="11" s="1"/>
  <c r="X15" i="11"/>
  <c r="S15" i="11" s="1"/>
  <c r="V15" i="11"/>
  <c r="S48" i="11" l="1"/>
  <c r="S47" i="11"/>
  <c r="S46" i="11"/>
  <c r="S44" i="11"/>
  <c r="S42" i="11"/>
  <c r="S40" i="11"/>
  <c r="S35" i="11"/>
  <c r="S32" i="11"/>
  <c r="S30" i="11"/>
  <c r="S25" i="11"/>
  <c r="S22" i="11"/>
  <c r="S19" i="11"/>
  <c r="S118" i="11"/>
  <c r="S116" i="11"/>
  <c r="S112" i="11"/>
  <c r="S108" i="11"/>
  <c r="S105" i="11"/>
  <c r="S28" i="11"/>
  <c r="S18" i="11"/>
  <c r="S16" i="11"/>
  <c r="S11" i="11"/>
  <c r="S7" i="11"/>
  <c r="S154" i="11"/>
  <c r="S152" i="11"/>
  <c r="S150" i="11"/>
  <c r="S148" i="11"/>
  <c r="S146" i="11"/>
  <c r="S144" i="11"/>
  <c r="S126" i="11"/>
  <c r="S111" i="11"/>
  <c r="S107" i="11"/>
  <c r="S104" i="11"/>
  <c r="S102" i="11"/>
  <c r="S100" i="11"/>
  <c r="S98" i="11"/>
  <c r="S94" i="11"/>
  <c r="S90" i="11"/>
  <c r="S65" i="11"/>
  <c r="S61" i="11"/>
  <c r="S57" i="11"/>
  <c r="S45" i="11"/>
  <c r="S43" i="11"/>
  <c r="S41" i="11"/>
  <c r="S36" i="11"/>
  <c r="S34" i="11"/>
  <c r="S31" i="11"/>
  <c r="S29" i="11"/>
  <c r="S27" i="11"/>
  <c r="S21" i="11"/>
  <c r="S12" i="11"/>
  <c r="S8" i="11"/>
  <c r="S204" i="11"/>
  <c r="S193" i="11"/>
  <c r="S183" i="11"/>
  <c r="S179" i="11"/>
  <c r="S175" i="11"/>
  <c r="S171" i="11"/>
  <c r="S161" i="11"/>
  <c r="S159" i="11"/>
  <c r="S157" i="11"/>
  <c r="S155" i="11"/>
  <c r="S142" i="11"/>
  <c r="S140" i="11"/>
  <c r="S138" i="11"/>
  <c r="S136" i="11"/>
  <c r="S127" i="11"/>
  <c r="S123" i="11"/>
  <c r="S122" i="11"/>
  <c r="S121" i="11"/>
  <c r="S120" i="11"/>
  <c r="S119" i="11"/>
  <c r="S117" i="11"/>
  <c r="S114" i="11"/>
  <c r="S110" i="11"/>
  <c r="S97" i="11"/>
  <c r="S93" i="11"/>
  <c r="S89" i="11"/>
  <c r="S86" i="11"/>
  <c r="S84" i="11"/>
  <c r="S82" i="11"/>
  <c r="S80" i="11"/>
  <c r="S78" i="11"/>
  <c r="S74" i="11"/>
  <c r="S71" i="11"/>
  <c r="S68" i="11"/>
  <c r="S64" i="11"/>
  <c r="S60" i="11"/>
  <c r="S56" i="11"/>
  <c r="S54" i="11"/>
  <c r="S52" i="11"/>
  <c r="S50" i="11"/>
  <c r="S39" i="11"/>
  <c r="S37" i="11"/>
  <c r="S26" i="11"/>
  <c r="S23" i="11"/>
  <c r="S20" i="11"/>
  <c r="S17" i="11"/>
  <c r="S24" i="11"/>
  <c r="P210" i="11" l="1"/>
  <c r="P209" i="11"/>
  <c r="P208" i="11"/>
  <c r="P207" i="11"/>
  <c r="P206" i="11"/>
  <c r="P205" i="11"/>
  <c r="P204" i="11"/>
  <c r="P203" i="11"/>
  <c r="P202" i="11"/>
  <c r="P201" i="11"/>
  <c r="P200" i="11"/>
  <c r="P199" i="11"/>
  <c r="P198" i="11"/>
  <c r="P197" i="11"/>
  <c r="P195" i="11"/>
  <c r="P194" i="11"/>
  <c r="P193" i="11"/>
  <c r="P192" i="11"/>
  <c r="P191" i="11"/>
  <c r="P189" i="11"/>
  <c r="P188" i="11"/>
  <c r="P187" i="11"/>
  <c r="P186" i="11"/>
  <c r="P185" i="11"/>
  <c r="P184" i="11"/>
  <c r="P183" i="11"/>
  <c r="P182" i="11"/>
  <c r="P181" i="11"/>
  <c r="P180" i="11"/>
  <c r="P179" i="11"/>
  <c r="P178" i="11"/>
  <c r="P177" i="11"/>
  <c r="P176" i="11"/>
  <c r="P175" i="11"/>
  <c r="P174" i="11"/>
  <c r="P173" i="11"/>
  <c r="P172" i="11"/>
  <c r="P171" i="11"/>
  <c r="P170" i="11"/>
  <c r="P169" i="11"/>
  <c r="P168" i="11"/>
  <c r="P167" i="11"/>
  <c r="P166" i="11"/>
  <c r="P165" i="11"/>
  <c r="P164" i="11"/>
  <c r="P163" i="11"/>
  <c r="P162" i="11"/>
  <c r="P161" i="11"/>
  <c r="P160" i="11"/>
  <c r="P159" i="11"/>
  <c r="P158" i="11"/>
  <c r="P157" i="11"/>
  <c r="P156" i="11"/>
  <c r="P155" i="11"/>
  <c r="P154" i="11"/>
  <c r="P153" i="11"/>
  <c r="P152" i="11"/>
  <c r="P151" i="11"/>
  <c r="P150" i="11"/>
  <c r="P149" i="11"/>
  <c r="P148" i="11"/>
  <c r="P147" i="11"/>
  <c r="P146" i="11"/>
  <c r="P145" i="11"/>
  <c r="P144" i="11"/>
  <c r="P143" i="11"/>
  <c r="P142" i="11"/>
  <c r="P141" i="11"/>
  <c r="P140" i="11"/>
  <c r="P139" i="11"/>
  <c r="P138" i="11"/>
  <c r="P137" i="11"/>
  <c r="P136" i="11"/>
  <c r="P135" i="11"/>
  <c r="P134" i="11"/>
  <c r="P133" i="11"/>
  <c r="P132" i="11"/>
  <c r="P131" i="11"/>
  <c r="P130" i="11"/>
  <c r="P129" i="11"/>
  <c r="P128" i="11"/>
  <c r="P127" i="11"/>
  <c r="P126" i="11"/>
  <c r="P125" i="11"/>
  <c r="P124" i="11"/>
  <c r="P123" i="11"/>
  <c r="P122" i="11"/>
  <c r="P121" i="11"/>
  <c r="P120" i="11"/>
  <c r="P119" i="11"/>
  <c r="P118" i="11"/>
  <c r="P117" i="11"/>
  <c r="P116" i="11"/>
  <c r="P114" i="11"/>
  <c r="P113" i="11"/>
  <c r="P112" i="11"/>
  <c r="P111" i="11"/>
  <c r="P109" i="11"/>
  <c r="P108" i="11"/>
  <c r="P106" i="11"/>
  <c r="P105" i="11"/>
  <c r="P104" i="11"/>
  <c r="P103" i="11"/>
  <c r="P102" i="11"/>
  <c r="P101" i="11"/>
  <c r="P99" i="11"/>
  <c r="P98" i="11"/>
  <c r="P97" i="11"/>
  <c r="P96" i="11"/>
  <c r="P94" i="11"/>
  <c r="P93" i="11"/>
  <c r="P92" i="11"/>
  <c r="P91" i="11"/>
  <c r="P89" i="11"/>
  <c r="P88" i="11"/>
  <c r="P85" i="11"/>
  <c r="P84" i="11"/>
  <c r="P83" i="11"/>
  <c r="P82" i="11"/>
  <c r="P81" i="11"/>
  <c r="P79" i="11"/>
  <c r="P78" i="11"/>
  <c r="P77" i="11"/>
  <c r="P76" i="11"/>
  <c r="P74" i="11"/>
  <c r="P73" i="11"/>
  <c r="P71" i="11"/>
  <c r="P70" i="11"/>
  <c r="P68" i="11"/>
  <c r="P67" i="11"/>
  <c r="P66" i="11"/>
  <c r="P65" i="11"/>
  <c r="P63" i="11"/>
  <c r="P62" i="11"/>
  <c r="P61" i="11"/>
  <c r="P60" i="11"/>
  <c r="P58" i="11"/>
  <c r="P57" i="11"/>
  <c r="P54" i="11"/>
  <c r="P53" i="11"/>
  <c r="P52" i="11"/>
  <c r="P51" i="11"/>
  <c r="P50" i="11"/>
  <c r="P49" i="11"/>
  <c r="P47" i="11"/>
  <c r="P46" i="11"/>
  <c r="P45" i="11"/>
  <c r="P44" i="11"/>
  <c r="P43" i="11"/>
  <c r="P42" i="11"/>
  <c r="P41" i="11"/>
  <c r="P40" i="11"/>
  <c r="P39" i="11"/>
  <c r="P38" i="11"/>
  <c r="P37" i="11"/>
  <c r="P36" i="11"/>
  <c r="P35" i="11"/>
  <c r="P34" i="11"/>
  <c r="P33" i="11"/>
  <c r="P32" i="11"/>
  <c r="P31" i="11"/>
  <c r="P30" i="11"/>
  <c r="P29" i="11"/>
  <c r="P28" i="11"/>
  <c r="P27" i="11"/>
  <c r="P26" i="11"/>
  <c r="P25" i="11"/>
  <c r="P24" i="11"/>
  <c r="P23" i="11"/>
  <c r="P22" i="11"/>
  <c r="P21" i="11"/>
  <c r="P20" i="11"/>
  <c r="P19" i="11"/>
  <c r="P18" i="11"/>
  <c r="P17" i="11"/>
  <c r="P16" i="11"/>
  <c r="P15" i="11"/>
  <c r="P14" i="11"/>
  <c r="P13" i="11"/>
  <c r="P12" i="11"/>
  <c r="P11" i="11"/>
  <c r="P10" i="11"/>
  <c r="P9" i="11"/>
  <c r="P8" i="11"/>
  <c r="P6" i="11"/>
  <c r="P5" i="11"/>
  <c r="P4" i="11"/>
  <c r="P7" i="11"/>
  <c r="A6" i="11"/>
  <c r="A7" i="11" s="1"/>
  <c r="A8" i="11" s="1"/>
  <c r="A9" i="11" s="1"/>
  <c r="A10" i="11" s="1"/>
  <c r="A11" i="11" s="1"/>
  <c r="A12" i="11" s="1"/>
  <c r="A13" i="11" s="1"/>
  <c r="A14" i="11" s="1"/>
  <c r="M3"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5" i="11"/>
  <c r="M106" i="11"/>
  <c r="M108" i="11"/>
  <c r="M109" i="11"/>
  <c r="M110" i="11"/>
  <c r="M111" i="11"/>
  <c r="M112" i="11"/>
  <c r="M113" i="11"/>
  <c r="M114" i="11"/>
  <c r="M115" i="11"/>
  <c r="M120" i="11"/>
  <c r="M121" i="11"/>
  <c r="M122" i="11"/>
  <c r="M123" i="11"/>
  <c r="M124" i="11"/>
  <c r="M125" i="11"/>
  <c r="M126" i="11"/>
  <c r="M127" i="11"/>
  <c r="M128" i="11"/>
  <c r="M129" i="11"/>
  <c r="M130" i="11"/>
  <c r="M131" i="11"/>
  <c r="M132" i="11"/>
  <c r="M133" i="11"/>
  <c r="M134" i="11"/>
  <c r="M135" i="11"/>
  <c r="M136" i="11"/>
  <c r="M137" i="11"/>
  <c r="M138" i="11"/>
  <c r="M139" i="11"/>
  <c r="M140" i="11"/>
  <c r="M141" i="11"/>
  <c r="M142" i="11"/>
  <c r="M143" i="11"/>
  <c r="M144" i="11"/>
  <c r="M145" i="11"/>
  <c r="M146" i="11"/>
  <c r="M147" i="11"/>
  <c r="M148" i="11"/>
  <c r="M149" i="11"/>
  <c r="M150" i="11"/>
  <c r="M151" i="11"/>
  <c r="M152" i="11"/>
  <c r="M153" i="11"/>
  <c r="M154" i="11"/>
  <c r="M155" i="11"/>
  <c r="M156" i="11"/>
  <c r="M157" i="11"/>
  <c r="M158" i="11"/>
  <c r="M159" i="11"/>
  <c r="M160" i="11"/>
  <c r="M161" i="11"/>
  <c r="M162" i="11"/>
  <c r="M163" i="11"/>
  <c r="M164" i="11"/>
  <c r="M165" i="11"/>
  <c r="M166" i="11"/>
  <c r="M167" i="11"/>
  <c r="M168" i="11"/>
  <c r="M169" i="11"/>
  <c r="M170" i="11"/>
  <c r="M171" i="11"/>
  <c r="M172" i="11"/>
  <c r="M173" i="11"/>
  <c r="M174" i="11"/>
  <c r="M175" i="11"/>
  <c r="M176" i="11"/>
  <c r="M177" i="11"/>
  <c r="M178" i="11"/>
  <c r="M179" i="11"/>
  <c r="M180" i="11"/>
  <c r="M181" i="11"/>
  <c r="M182" i="11"/>
  <c r="M183" i="11"/>
  <c r="M184" i="11"/>
  <c r="M185" i="11"/>
  <c r="M186" i="11"/>
  <c r="M187" i="11"/>
  <c r="M188" i="11"/>
  <c r="M189" i="11"/>
  <c r="M190" i="11"/>
  <c r="M191" i="11"/>
  <c r="M192" i="11"/>
  <c r="M193" i="11"/>
  <c r="M194" i="11"/>
  <c r="M195" i="11"/>
  <c r="M196" i="11"/>
  <c r="M197" i="11"/>
  <c r="M198" i="11"/>
  <c r="M199" i="11"/>
  <c r="M200" i="11"/>
  <c r="M201" i="11"/>
  <c r="M202" i="11"/>
  <c r="M203" i="11"/>
  <c r="M204" i="11"/>
  <c r="M205" i="11"/>
  <c r="M206" i="11"/>
  <c r="M207" i="11"/>
  <c r="M208" i="11"/>
  <c r="M209" i="11"/>
  <c r="M210" i="11"/>
  <c r="M4" i="11"/>
  <c r="F2" i="11"/>
  <c r="G48" i="11"/>
  <c r="F48" i="11" s="1"/>
  <c r="N48" i="11" s="1"/>
  <c r="G49" i="11"/>
  <c r="F49" i="11" s="1"/>
  <c r="N49" i="11" s="1"/>
  <c r="G50" i="11"/>
  <c r="F50" i="11" s="1"/>
  <c r="N50" i="11" s="1"/>
  <c r="G51" i="11"/>
  <c r="F51" i="11" s="1"/>
  <c r="N51" i="11" s="1"/>
  <c r="G52" i="11"/>
  <c r="F52" i="11" s="1"/>
  <c r="N52" i="11" s="1"/>
  <c r="G53" i="11"/>
  <c r="F53" i="11" s="1"/>
  <c r="N53" i="11" s="1"/>
  <c r="G54" i="11"/>
  <c r="F54" i="11" s="1"/>
  <c r="N54" i="11" s="1"/>
  <c r="G55" i="11"/>
  <c r="F55" i="11" s="1"/>
  <c r="N55" i="11" s="1"/>
  <c r="G56" i="11"/>
  <c r="F56" i="11" s="1"/>
  <c r="N56" i="11" s="1"/>
  <c r="G57" i="11"/>
  <c r="F57" i="11" s="1"/>
  <c r="N57" i="11" s="1"/>
  <c r="G58" i="11"/>
  <c r="F58" i="11" s="1"/>
  <c r="N58" i="11" s="1"/>
  <c r="G59" i="11"/>
  <c r="F59" i="11" s="1"/>
  <c r="N59" i="11" s="1"/>
  <c r="G60" i="11"/>
  <c r="F60" i="11" s="1"/>
  <c r="N60" i="11" s="1"/>
  <c r="G61" i="11"/>
  <c r="F61" i="11" s="1"/>
  <c r="N61" i="11" s="1"/>
  <c r="G62" i="11"/>
  <c r="F62" i="11" s="1"/>
  <c r="N62" i="11" s="1"/>
  <c r="G63" i="11"/>
  <c r="F63" i="11" s="1"/>
  <c r="N63" i="11" s="1"/>
  <c r="G64" i="11"/>
  <c r="F64" i="11" s="1"/>
  <c r="N64" i="11" s="1"/>
  <c r="G65" i="11"/>
  <c r="F65" i="11" s="1"/>
  <c r="N65" i="11" s="1"/>
  <c r="G66" i="11"/>
  <c r="F66" i="11" s="1"/>
  <c r="N66" i="11" s="1"/>
  <c r="G67" i="11"/>
  <c r="F67" i="11" s="1"/>
  <c r="N67" i="11" s="1"/>
  <c r="G68" i="11"/>
  <c r="F68" i="11" s="1"/>
  <c r="N68" i="11" s="1"/>
  <c r="G69" i="11"/>
  <c r="F69" i="11" s="1"/>
  <c r="N69" i="11" s="1"/>
  <c r="G70" i="11"/>
  <c r="F70" i="11" s="1"/>
  <c r="N70" i="11" s="1"/>
  <c r="G71" i="11"/>
  <c r="F71" i="11" s="1"/>
  <c r="N71" i="11" s="1"/>
  <c r="G72" i="11"/>
  <c r="F72" i="11" s="1"/>
  <c r="N72" i="11" s="1"/>
  <c r="G73" i="11"/>
  <c r="F73" i="11" s="1"/>
  <c r="N73" i="11" s="1"/>
  <c r="G74" i="11"/>
  <c r="F74" i="11" s="1"/>
  <c r="N74" i="11" s="1"/>
  <c r="G75" i="11"/>
  <c r="F75" i="11" s="1"/>
  <c r="N75" i="11" s="1"/>
  <c r="G76" i="11"/>
  <c r="F76" i="11" s="1"/>
  <c r="N76" i="11" s="1"/>
  <c r="G77" i="11"/>
  <c r="F77" i="11" s="1"/>
  <c r="N77" i="11" s="1"/>
  <c r="G78" i="11"/>
  <c r="F78" i="11" s="1"/>
  <c r="N78" i="11" s="1"/>
  <c r="G79" i="11"/>
  <c r="F79" i="11" s="1"/>
  <c r="N79" i="11" s="1"/>
  <c r="G80" i="11"/>
  <c r="F80" i="11" s="1"/>
  <c r="N80" i="11" s="1"/>
  <c r="G81" i="11"/>
  <c r="F81" i="11" s="1"/>
  <c r="N81" i="11" s="1"/>
  <c r="G82" i="11"/>
  <c r="F82" i="11" s="1"/>
  <c r="N82" i="11" s="1"/>
  <c r="G83" i="11"/>
  <c r="F83" i="11" s="1"/>
  <c r="N83" i="11" s="1"/>
  <c r="G84" i="11"/>
  <c r="F84" i="11" s="1"/>
  <c r="N84" i="11" s="1"/>
  <c r="G85" i="11"/>
  <c r="F85" i="11" s="1"/>
  <c r="N85" i="11" s="1"/>
  <c r="G86" i="11"/>
  <c r="F86" i="11" s="1"/>
  <c r="N86" i="11" s="1"/>
  <c r="G87" i="11"/>
  <c r="F87" i="11" s="1"/>
  <c r="N87" i="11" s="1"/>
  <c r="G88" i="11"/>
  <c r="F88" i="11" s="1"/>
  <c r="N88" i="11" s="1"/>
  <c r="G89" i="11"/>
  <c r="F89" i="11" s="1"/>
  <c r="N89" i="11" s="1"/>
  <c r="G90" i="11"/>
  <c r="F90" i="11" s="1"/>
  <c r="N90" i="11" s="1"/>
  <c r="G91" i="11"/>
  <c r="F91" i="11" s="1"/>
  <c r="N91" i="11" s="1"/>
  <c r="G92" i="11"/>
  <c r="F92" i="11" s="1"/>
  <c r="N92" i="11" s="1"/>
  <c r="G93" i="11"/>
  <c r="F93" i="11" s="1"/>
  <c r="N93" i="11" s="1"/>
  <c r="G94" i="11"/>
  <c r="F94" i="11" s="1"/>
  <c r="N94" i="11" s="1"/>
  <c r="G95" i="11"/>
  <c r="F95" i="11" s="1"/>
  <c r="N95" i="11" s="1"/>
  <c r="G96" i="11"/>
  <c r="F96" i="11" s="1"/>
  <c r="N96" i="11" s="1"/>
  <c r="G97" i="11"/>
  <c r="F97" i="11" s="1"/>
  <c r="N97" i="11" s="1"/>
  <c r="G98" i="11"/>
  <c r="F98" i="11" s="1"/>
  <c r="N98" i="11" s="1"/>
  <c r="G99" i="11"/>
  <c r="F99" i="11" s="1"/>
  <c r="N99" i="11" s="1"/>
  <c r="G100" i="11"/>
  <c r="F100" i="11" s="1"/>
  <c r="N100" i="11" s="1"/>
  <c r="G101" i="11"/>
  <c r="F101" i="11" s="1"/>
  <c r="N101" i="11" s="1"/>
  <c r="G102" i="11"/>
  <c r="F102" i="11" s="1"/>
  <c r="N102" i="11" s="1"/>
  <c r="G103" i="11"/>
  <c r="F103" i="11" s="1"/>
  <c r="N103" i="11" s="1"/>
  <c r="G104" i="11"/>
  <c r="F104" i="11" s="1"/>
  <c r="N104" i="11" s="1"/>
  <c r="G105" i="11"/>
  <c r="F105" i="11" s="1"/>
  <c r="N105" i="11" s="1"/>
  <c r="G106" i="11"/>
  <c r="F106" i="11" s="1"/>
  <c r="N106" i="11" s="1"/>
  <c r="G107" i="11"/>
  <c r="F107" i="11" s="1"/>
  <c r="N107" i="11" s="1"/>
  <c r="G108" i="11"/>
  <c r="F108" i="11" s="1"/>
  <c r="N108" i="11" s="1"/>
  <c r="G109" i="11"/>
  <c r="F109" i="11" s="1"/>
  <c r="N109" i="11" s="1"/>
  <c r="G110" i="11"/>
  <c r="F110" i="11" s="1"/>
  <c r="N110" i="11" s="1"/>
  <c r="G111" i="11"/>
  <c r="F111" i="11" s="1"/>
  <c r="N111" i="11" s="1"/>
  <c r="G112" i="11"/>
  <c r="F112" i="11" s="1"/>
  <c r="N112" i="11" s="1"/>
  <c r="G113" i="11"/>
  <c r="F113" i="11" s="1"/>
  <c r="N113" i="11" s="1"/>
  <c r="G114" i="11"/>
  <c r="F114" i="11" s="1"/>
  <c r="N114" i="11" s="1"/>
  <c r="G115" i="11"/>
  <c r="F115" i="11" s="1"/>
  <c r="N115" i="11" s="1"/>
  <c r="G116" i="11"/>
  <c r="F116" i="11" s="1"/>
  <c r="N116" i="11" s="1"/>
  <c r="G117" i="11"/>
  <c r="F117" i="11" s="1"/>
  <c r="N117" i="11" s="1"/>
  <c r="G118" i="11"/>
  <c r="F118" i="11" s="1"/>
  <c r="N118" i="11" s="1"/>
  <c r="G119" i="11"/>
  <c r="F119" i="11" s="1"/>
  <c r="N119" i="11" s="1"/>
  <c r="G120" i="11"/>
  <c r="F120" i="11" s="1"/>
  <c r="N120" i="11" s="1"/>
  <c r="G121" i="11"/>
  <c r="F121" i="11" s="1"/>
  <c r="N121" i="11" s="1"/>
  <c r="G122" i="11"/>
  <c r="F122" i="11" s="1"/>
  <c r="N122" i="11" s="1"/>
  <c r="G123" i="11"/>
  <c r="F123" i="11" s="1"/>
  <c r="N123" i="11" s="1"/>
  <c r="G124" i="11"/>
  <c r="F124" i="11" s="1"/>
  <c r="N124" i="11" s="1"/>
  <c r="G125" i="11"/>
  <c r="F125" i="11" s="1"/>
  <c r="N125" i="11" s="1"/>
  <c r="G126" i="11"/>
  <c r="F126" i="11" s="1"/>
  <c r="N126" i="11" s="1"/>
  <c r="G127" i="11"/>
  <c r="F127" i="11" s="1"/>
  <c r="N127" i="11" s="1"/>
  <c r="G128" i="11"/>
  <c r="F128" i="11" s="1"/>
  <c r="N128" i="11" s="1"/>
  <c r="G129" i="11"/>
  <c r="F129" i="11" s="1"/>
  <c r="N129" i="11" s="1"/>
  <c r="G130" i="11"/>
  <c r="F130" i="11" s="1"/>
  <c r="N130" i="11" s="1"/>
  <c r="G131" i="11"/>
  <c r="F131" i="11" s="1"/>
  <c r="N131" i="11" s="1"/>
  <c r="G132" i="11"/>
  <c r="F132" i="11" s="1"/>
  <c r="N132" i="11" s="1"/>
  <c r="G133" i="11"/>
  <c r="F133" i="11" s="1"/>
  <c r="N133" i="11" s="1"/>
  <c r="G134" i="11"/>
  <c r="F134" i="11" s="1"/>
  <c r="N134" i="11" s="1"/>
  <c r="G135" i="11"/>
  <c r="F135" i="11" s="1"/>
  <c r="N135" i="11" s="1"/>
  <c r="G136" i="11"/>
  <c r="F136" i="11" s="1"/>
  <c r="N136" i="11" s="1"/>
  <c r="G137" i="11"/>
  <c r="F137" i="11" s="1"/>
  <c r="N137" i="11" s="1"/>
  <c r="G138" i="11"/>
  <c r="F138" i="11" s="1"/>
  <c r="N138" i="11" s="1"/>
  <c r="G139" i="11"/>
  <c r="F139" i="11" s="1"/>
  <c r="N139" i="11" s="1"/>
  <c r="G140" i="11"/>
  <c r="F140" i="11" s="1"/>
  <c r="N140" i="11" s="1"/>
  <c r="G141" i="11"/>
  <c r="F141" i="11" s="1"/>
  <c r="N141" i="11" s="1"/>
  <c r="G142" i="11"/>
  <c r="F142" i="11" s="1"/>
  <c r="N142" i="11" s="1"/>
  <c r="G143" i="11"/>
  <c r="F143" i="11" s="1"/>
  <c r="N143" i="11" s="1"/>
  <c r="G144" i="11"/>
  <c r="F144" i="11" s="1"/>
  <c r="N144" i="11" s="1"/>
  <c r="G145" i="11"/>
  <c r="F145" i="11" s="1"/>
  <c r="N145" i="11" s="1"/>
  <c r="G146" i="11"/>
  <c r="F146" i="11" s="1"/>
  <c r="N146" i="11" s="1"/>
  <c r="G147" i="11"/>
  <c r="F147" i="11" s="1"/>
  <c r="N147" i="11" s="1"/>
  <c r="G148" i="11"/>
  <c r="F148" i="11" s="1"/>
  <c r="N148" i="11" s="1"/>
  <c r="G149" i="11"/>
  <c r="F149" i="11" s="1"/>
  <c r="N149" i="11" s="1"/>
  <c r="G150" i="11"/>
  <c r="F150" i="11" s="1"/>
  <c r="N150" i="11" s="1"/>
  <c r="G151" i="11"/>
  <c r="F151" i="11" s="1"/>
  <c r="N151" i="11" s="1"/>
  <c r="G152" i="11"/>
  <c r="F152" i="11" s="1"/>
  <c r="N152" i="11" s="1"/>
  <c r="G153" i="11"/>
  <c r="F153" i="11" s="1"/>
  <c r="N153" i="11" s="1"/>
  <c r="G154" i="11"/>
  <c r="F154" i="11" s="1"/>
  <c r="N154" i="11" s="1"/>
  <c r="G155" i="11"/>
  <c r="F155" i="11" s="1"/>
  <c r="N155" i="11" s="1"/>
  <c r="G156" i="11"/>
  <c r="F156" i="11" s="1"/>
  <c r="N156" i="11" s="1"/>
  <c r="G157" i="11"/>
  <c r="F157" i="11" s="1"/>
  <c r="N157" i="11" s="1"/>
  <c r="G158" i="11"/>
  <c r="F158" i="11" s="1"/>
  <c r="N158" i="11" s="1"/>
  <c r="G159" i="11"/>
  <c r="F159" i="11" s="1"/>
  <c r="N159" i="11" s="1"/>
  <c r="G160" i="11"/>
  <c r="F160" i="11" s="1"/>
  <c r="N160" i="11" s="1"/>
  <c r="G161" i="11"/>
  <c r="F161" i="11" s="1"/>
  <c r="N161" i="11" s="1"/>
  <c r="G162" i="11"/>
  <c r="F162" i="11" s="1"/>
  <c r="N162" i="11" s="1"/>
  <c r="G163" i="11"/>
  <c r="F163" i="11" s="1"/>
  <c r="N163" i="11" s="1"/>
  <c r="G164" i="11"/>
  <c r="F164" i="11" s="1"/>
  <c r="N164" i="11" s="1"/>
  <c r="G165" i="11"/>
  <c r="F165" i="11" s="1"/>
  <c r="N165" i="11" s="1"/>
  <c r="G166" i="11"/>
  <c r="F166" i="11" s="1"/>
  <c r="N166" i="11" s="1"/>
  <c r="G167" i="11"/>
  <c r="F167" i="11" s="1"/>
  <c r="N167" i="11" s="1"/>
  <c r="G168" i="11"/>
  <c r="F168" i="11" s="1"/>
  <c r="N168" i="11" s="1"/>
  <c r="G169" i="11"/>
  <c r="F169" i="11" s="1"/>
  <c r="N169" i="11" s="1"/>
  <c r="G170" i="11"/>
  <c r="F170" i="11" s="1"/>
  <c r="N170" i="11" s="1"/>
  <c r="G171" i="11"/>
  <c r="F171" i="11" s="1"/>
  <c r="N171" i="11" s="1"/>
  <c r="G172" i="11"/>
  <c r="F172" i="11" s="1"/>
  <c r="N172" i="11" s="1"/>
  <c r="G173" i="11"/>
  <c r="F173" i="11" s="1"/>
  <c r="N173" i="11" s="1"/>
  <c r="G174" i="11"/>
  <c r="F174" i="11" s="1"/>
  <c r="N174" i="11" s="1"/>
  <c r="G175" i="11"/>
  <c r="F175" i="11" s="1"/>
  <c r="N175" i="11" s="1"/>
  <c r="G176" i="11"/>
  <c r="F176" i="11" s="1"/>
  <c r="N176" i="11" s="1"/>
  <c r="G177" i="11"/>
  <c r="F177" i="11" s="1"/>
  <c r="N177" i="11" s="1"/>
  <c r="G178" i="11"/>
  <c r="F178" i="11" s="1"/>
  <c r="N178" i="11" s="1"/>
  <c r="G179" i="11"/>
  <c r="F179" i="11" s="1"/>
  <c r="N179" i="11" s="1"/>
  <c r="G180" i="11"/>
  <c r="F180" i="11" s="1"/>
  <c r="N180" i="11" s="1"/>
  <c r="G181" i="11"/>
  <c r="F181" i="11" s="1"/>
  <c r="N181" i="11" s="1"/>
  <c r="G182" i="11"/>
  <c r="F182" i="11" s="1"/>
  <c r="N182" i="11" s="1"/>
  <c r="G183" i="11"/>
  <c r="F183" i="11" s="1"/>
  <c r="N183" i="11" s="1"/>
  <c r="G184" i="11"/>
  <c r="F184" i="11" s="1"/>
  <c r="N184" i="11" s="1"/>
  <c r="G185" i="11"/>
  <c r="F185" i="11" s="1"/>
  <c r="N185" i="11" s="1"/>
  <c r="G186" i="11"/>
  <c r="F186" i="11" s="1"/>
  <c r="N186" i="11" s="1"/>
  <c r="G187" i="11"/>
  <c r="F187" i="11" s="1"/>
  <c r="N187" i="11" s="1"/>
  <c r="G188" i="11"/>
  <c r="F188" i="11" s="1"/>
  <c r="N188" i="11" s="1"/>
  <c r="G189" i="11"/>
  <c r="F189" i="11" s="1"/>
  <c r="N189" i="11" s="1"/>
  <c r="G190" i="11"/>
  <c r="F190" i="11" s="1"/>
  <c r="N190" i="11" s="1"/>
  <c r="G191" i="11"/>
  <c r="F191" i="11" s="1"/>
  <c r="N191" i="11" s="1"/>
  <c r="G192" i="11"/>
  <c r="F192" i="11" s="1"/>
  <c r="N192" i="11" s="1"/>
  <c r="G193" i="11"/>
  <c r="F193" i="11" s="1"/>
  <c r="N193" i="11" s="1"/>
  <c r="G194" i="11"/>
  <c r="F194" i="11" s="1"/>
  <c r="N194" i="11" s="1"/>
  <c r="G195" i="11"/>
  <c r="F195" i="11" s="1"/>
  <c r="N195" i="11" s="1"/>
  <c r="G196" i="11"/>
  <c r="F196" i="11" s="1"/>
  <c r="N196" i="11" s="1"/>
  <c r="G197" i="11"/>
  <c r="F197" i="11" s="1"/>
  <c r="N197" i="11" s="1"/>
  <c r="G198" i="11"/>
  <c r="F198" i="11" s="1"/>
  <c r="N198" i="11" s="1"/>
  <c r="G199" i="11"/>
  <c r="F199" i="11" s="1"/>
  <c r="N199" i="11" s="1"/>
  <c r="G200" i="11"/>
  <c r="F200" i="11" s="1"/>
  <c r="N200" i="11" s="1"/>
  <c r="G201" i="11"/>
  <c r="F201" i="11" s="1"/>
  <c r="N201" i="11" s="1"/>
  <c r="G202" i="11"/>
  <c r="F202" i="11" s="1"/>
  <c r="N202" i="11" s="1"/>
  <c r="G203" i="11"/>
  <c r="F203" i="11" s="1"/>
  <c r="N203" i="11" s="1"/>
  <c r="G204" i="11"/>
  <c r="F204" i="11" s="1"/>
  <c r="N204" i="11" s="1"/>
  <c r="G205" i="11"/>
  <c r="F205" i="11" s="1"/>
  <c r="N205" i="11" s="1"/>
  <c r="G206" i="11"/>
  <c r="F206" i="11" s="1"/>
  <c r="N206" i="11" s="1"/>
  <c r="G207" i="11"/>
  <c r="F207" i="11" s="1"/>
  <c r="N207" i="11" s="1"/>
  <c r="G208" i="11"/>
  <c r="F208" i="11" s="1"/>
  <c r="N208" i="11" s="1"/>
  <c r="G209" i="11"/>
  <c r="F209" i="11" s="1"/>
  <c r="N209" i="11" s="1"/>
  <c r="G210" i="11"/>
  <c r="F210" i="11" s="1"/>
  <c r="N210" i="11" s="1"/>
  <c r="G24" i="11"/>
  <c r="F24" i="11" s="1"/>
  <c r="N24" i="11" s="1"/>
  <c r="G25" i="11"/>
  <c r="F25" i="11" s="1"/>
  <c r="N25" i="11" s="1"/>
  <c r="G26" i="11"/>
  <c r="F26" i="11" s="1"/>
  <c r="N26" i="11" s="1"/>
  <c r="G27" i="11"/>
  <c r="F27" i="11" s="1"/>
  <c r="N27" i="11" s="1"/>
  <c r="G28" i="11"/>
  <c r="F28" i="11" s="1"/>
  <c r="N28" i="11" s="1"/>
  <c r="G29" i="11"/>
  <c r="F29" i="11" s="1"/>
  <c r="N29" i="11" s="1"/>
  <c r="G30" i="11"/>
  <c r="F30" i="11" s="1"/>
  <c r="N30" i="11" s="1"/>
  <c r="G31" i="11"/>
  <c r="F31" i="11" s="1"/>
  <c r="N31" i="11" s="1"/>
  <c r="G32" i="11"/>
  <c r="F32" i="11" s="1"/>
  <c r="N32" i="11" s="1"/>
  <c r="G33" i="11"/>
  <c r="F33" i="11" s="1"/>
  <c r="N33" i="11" s="1"/>
  <c r="G34" i="11"/>
  <c r="F34" i="11" s="1"/>
  <c r="N34" i="11" s="1"/>
  <c r="G35" i="11"/>
  <c r="F35" i="11" s="1"/>
  <c r="N35" i="11" s="1"/>
  <c r="G36" i="11"/>
  <c r="F36" i="11" s="1"/>
  <c r="N36" i="11" s="1"/>
  <c r="G37" i="11"/>
  <c r="F37" i="11" s="1"/>
  <c r="N37" i="11" s="1"/>
  <c r="G38" i="11"/>
  <c r="F38" i="11" s="1"/>
  <c r="N38" i="11" s="1"/>
  <c r="G39" i="11"/>
  <c r="F39" i="11" s="1"/>
  <c r="N39" i="11" s="1"/>
  <c r="G40" i="11"/>
  <c r="F40" i="11" s="1"/>
  <c r="N40" i="11" s="1"/>
  <c r="G41" i="11"/>
  <c r="F41" i="11" s="1"/>
  <c r="N41" i="11" s="1"/>
  <c r="G42" i="11"/>
  <c r="F42" i="11" s="1"/>
  <c r="N42" i="11" s="1"/>
  <c r="G43" i="11"/>
  <c r="F43" i="11" s="1"/>
  <c r="N43" i="11" s="1"/>
  <c r="G44" i="11"/>
  <c r="F44" i="11" s="1"/>
  <c r="N44" i="11" s="1"/>
  <c r="G45" i="11"/>
  <c r="F45" i="11" s="1"/>
  <c r="N45" i="11" s="1"/>
  <c r="G46" i="11"/>
  <c r="F46" i="11" s="1"/>
  <c r="N46" i="11" s="1"/>
  <c r="G47" i="11"/>
  <c r="F47" i="11" s="1"/>
  <c r="N47" i="11" s="1"/>
  <c r="G4" i="11"/>
  <c r="F4" i="11" s="1"/>
  <c r="N4" i="11" s="1"/>
  <c r="G5" i="11"/>
  <c r="F5" i="11" s="1"/>
  <c r="N5" i="11" s="1"/>
  <c r="G6" i="11"/>
  <c r="F6" i="11" s="1"/>
  <c r="N6" i="11" s="1"/>
  <c r="G7" i="11"/>
  <c r="F7" i="11" s="1"/>
  <c r="N7" i="11" s="1"/>
  <c r="G8" i="11"/>
  <c r="F8" i="11" s="1"/>
  <c r="N8" i="11" s="1"/>
  <c r="G9" i="11"/>
  <c r="F9" i="11" s="1"/>
  <c r="N9" i="11" s="1"/>
  <c r="G10" i="11"/>
  <c r="F10" i="11" s="1"/>
  <c r="N10" i="11" s="1"/>
  <c r="G11" i="11"/>
  <c r="F11" i="11" s="1"/>
  <c r="N11" i="11" s="1"/>
  <c r="G12" i="11"/>
  <c r="F12" i="11" s="1"/>
  <c r="N12" i="11" s="1"/>
  <c r="G13" i="11"/>
  <c r="F13" i="11" s="1"/>
  <c r="N13" i="11" s="1"/>
  <c r="G14" i="11"/>
  <c r="F14" i="11" s="1"/>
  <c r="N14" i="11" s="1"/>
  <c r="G15" i="11"/>
  <c r="F15" i="11" s="1"/>
  <c r="N15" i="11" s="1"/>
  <c r="G16" i="11"/>
  <c r="F16" i="11" s="1"/>
  <c r="N16" i="11" s="1"/>
  <c r="G17" i="11"/>
  <c r="F17" i="11" s="1"/>
  <c r="N17" i="11" s="1"/>
  <c r="G18" i="11"/>
  <c r="F18" i="11" s="1"/>
  <c r="N18" i="11" s="1"/>
  <c r="G19" i="11"/>
  <c r="F19" i="11" s="1"/>
  <c r="N19" i="11" s="1"/>
  <c r="G20" i="11"/>
  <c r="F20" i="11" s="1"/>
  <c r="N20" i="11" s="1"/>
  <c r="G21" i="11"/>
  <c r="F21" i="11" s="1"/>
  <c r="N21" i="11" s="1"/>
  <c r="G22" i="11"/>
  <c r="F22" i="11" s="1"/>
  <c r="N22" i="11" s="1"/>
  <c r="G23" i="11"/>
  <c r="F23" i="11" s="1"/>
  <c r="N23" i="11" s="1"/>
  <c r="G3" i="11"/>
  <c r="F3" i="11" s="1"/>
  <c r="N3" i="11" s="1"/>
  <c r="O206" i="11" l="1"/>
  <c r="L206" i="11"/>
  <c r="K206" i="11"/>
  <c r="I206" i="11"/>
  <c r="Q15" i="11"/>
  <c r="O15" i="11"/>
  <c r="L15" i="11"/>
  <c r="K15" i="11"/>
  <c r="I15" i="11"/>
  <c r="Q103" i="11"/>
  <c r="O103" i="11"/>
  <c r="L103" i="11"/>
  <c r="K103" i="11"/>
  <c r="I103" i="11"/>
  <c r="I100" i="11"/>
  <c r="I115" i="11"/>
  <c r="O100" i="11"/>
  <c r="L100" i="11"/>
  <c r="K100" i="11"/>
  <c r="O115" i="11"/>
  <c r="L115" i="11"/>
  <c r="K115" i="11"/>
  <c r="K8" i="11"/>
  <c r="L8" i="11"/>
  <c r="O8" i="11"/>
  <c r="Q8" i="11"/>
  <c r="K9" i="11"/>
  <c r="L9" i="11"/>
  <c r="O9" i="11"/>
  <c r="Q9" i="11"/>
  <c r="K10" i="11"/>
  <c r="L10" i="11"/>
  <c r="O10" i="11"/>
  <c r="Q10" i="11"/>
  <c r="K11" i="11"/>
  <c r="L11" i="11"/>
  <c r="O11" i="11"/>
  <c r="Q11" i="11"/>
  <c r="K12" i="11"/>
  <c r="L12" i="11"/>
  <c r="O12" i="11"/>
  <c r="Q12" i="11"/>
  <c r="K13" i="11"/>
  <c r="L13" i="11"/>
  <c r="O13" i="11"/>
  <c r="Q13" i="11"/>
  <c r="I8" i="11"/>
  <c r="I9" i="11"/>
  <c r="I10" i="11"/>
  <c r="I11" i="11"/>
  <c r="I12" i="11"/>
  <c r="I13" i="11"/>
  <c r="O7" i="11"/>
  <c r="Q7" i="11"/>
  <c r="L7" i="11"/>
  <c r="I7" i="11"/>
  <c r="K7" i="11"/>
  <c r="M116" i="11" l="1"/>
  <c r="M117" i="11"/>
  <c r="M118" i="11"/>
  <c r="M119" i="11"/>
  <c r="M104" i="11"/>
  <c r="M101" i="11"/>
  <c r="M102" i="11"/>
  <c r="M103" i="11"/>
  <c r="M107" i="11"/>
  <c r="L5" i="11"/>
  <c r="L6" i="11"/>
  <c r="L14" i="11"/>
  <c r="L16" i="11"/>
  <c r="L17" i="11"/>
  <c r="L18" i="11"/>
  <c r="L19" i="11"/>
  <c r="L20" i="11"/>
  <c r="L21" i="11"/>
  <c r="L22" i="11"/>
  <c r="L23" i="11"/>
  <c r="L24" i="11"/>
  <c r="L25" i="11"/>
  <c r="L26" i="11"/>
  <c r="L27" i="11"/>
  <c r="L28" i="11"/>
  <c r="L29" i="11"/>
  <c r="L31" i="11"/>
  <c r="L32" i="11"/>
  <c r="L168" i="11"/>
  <c r="L33" i="11"/>
  <c r="L34" i="11"/>
  <c r="L35" i="11"/>
  <c r="L36" i="11"/>
  <c r="L37" i="11"/>
  <c r="L38" i="11"/>
  <c r="L39" i="11"/>
  <c r="L169" i="11"/>
  <c r="L40" i="11"/>
  <c r="L41" i="11"/>
  <c r="L42" i="11"/>
  <c r="L43" i="11"/>
  <c r="L44" i="11"/>
  <c r="L45" i="11"/>
  <c r="L46" i="11"/>
  <c r="L48" i="11"/>
  <c r="L49" i="11"/>
  <c r="L50" i="11"/>
  <c r="L51" i="11"/>
  <c r="L52" i="11"/>
  <c r="L53" i="11"/>
  <c r="L54" i="11"/>
  <c r="L55" i="11"/>
  <c r="L56" i="11"/>
  <c r="L57" i="11"/>
  <c r="L58" i="11"/>
  <c r="L59" i="11"/>
  <c r="L60" i="11"/>
  <c r="L62" i="11"/>
  <c r="L63" i="11"/>
  <c r="L61" i="11"/>
  <c r="L64" i="11"/>
  <c r="L65" i="11"/>
  <c r="L66" i="11"/>
  <c r="L67" i="11"/>
  <c r="L68" i="11"/>
  <c r="L69" i="11"/>
  <c r="L70" i="11"/>
  <c r="L71" i="11"/>
  <c r="L72" i="11"/>
  <c r="L73" i="11"/>
  <c r="L74" i="11"/>
  <c r="L75" i="11"/>
  <c r="L76" i="11"/>
  <c r="L78" i="11"/>
  <c r="L79" i="11"/>
  <c r="L77" i="11"/>
  <c r="L80" i="11"/>
  <c r="L81" i="11"/>
  <c r="L82" i="11"/>
  <c r="L83" i="11"/>
  <c r="L84" i="11"/>
  <c r="L85" i="11"/>
  <c r="L86" i="11"/>
  <c r="L87" i="11"/>
  <c r="L88" i="11"/>
  <c r="L89" i="11"/>
  <c r="L90" i="11"/>
  <c r="L91" i="11"/>
  <c r="L93" i="11"/>
  <c r="L94" i="11"/>
  <c r="L92" i="11"/>
  <c r="L95" i="11"/>
  <c r="L96" i="11"/>
  <c r="L97" i="11"/>
  <c r="L98" i="11"/>
  <c r="L99" i="11"/>
  <c r="L126" i="11"/>
  <c r="L117" i="11"/>
  <c r="L118" i="11"/>
  <c r="L119" i="11"/>
  <c r="L116" i="11"/>
  <c r="L101" i="11"/>
  <c r="L107" i="11"/>
  <c r="L108" i="11"/>
  <c r="L109" i="11"/>
  <c r="L110" i="11"/>
  <c r="L111" i="11"/>
  <c r="L113" i="11"/>
  <c r="L114" i="11"/>
  <c r="L112" i="11"/>
  <c r="L102" i="11"/>
  <c r="L104" i="11"/>
  <c r="L105" i="11"/>
  <c r="L106" i="11"/>
  <c r="L121" i="11"/>
  <c r="L122" i="11"/>
  <c r="L123" i="11"/>
  <c r="L124" i="11"/>
  <c r="L125" i="11"/>
  <c r="L128" i="11"/>
  <c r="L129" i="11"/>
  <c r="L130" i="11"/>
  <c r="L131" i="11"/>
  <c r="L132" i="11"/>
  <c r="L133" i="11"/>
  <c r="L134" i="11"/>
  <c r="L135" i="11"/>
  <c r="L136" i="11"/>
  <c r="L137" i="11"/>
  <c r="L138" i="11"/>
  <c r="L139" i="11"/>
  <c r="L140" i="11"/>
  <c r="L141" i="11"/>
  <c r="L142" i="11"/>
  <c r="L143" i="11"/>
  <c r="L144" i="11"/>
  <c r="L145" i="11"/>
  <c r="L146" i="11"/>
  <c r="L147" i="11"/>
  <c r="L148" i="11"/>
  <c r="L150" i="11"/>
  <c r="L151" i="11"/>
  <c r="L152" i="11"/>
  <c r="L153" i="11"/>
  <c r="L154" i="11"/>
  <c r="L155" i="11"/>
  <c r="L156" i="11"/>
  <c r="L157" i="11"/>
  <c r="L158" i="11"/>
  <c r="L159" i="11"/>
  <c r="L160" i="11"/>
  <c r="L161" i="11"/>
  <c r="L162" i="11"/>
  <c r="L164" i="11"/>
  <c r="L163" i="11"/>
  <c r="L127" i="11"/>
  <c r="L167" i="11"/>
  <c r="L174" i="11"/>
  <c r="L180" i="11"/>
  <c r="L185" i="11"/>
  <c r="L186" i="11"/>
  <c r="L187" i="11"/>
  <c r="L188" i="11"/>
  <c r="L189" i="11"/>
  <c r="L190" i="11"/>
  <c r="L191" i="11"/>
  <c r="L192" i="11"/>
  <c r="L193" i="11"/>
  <c r="L194" i="11"/>
  <c r="L195" i="11"/>
  <c r="L196" i="11"/>
  <c r="L197" i="11"/>
  <c r="L199" i="11"/>
  <c r="L200" i="11"/>
  <c r="L201" i="11"/>
  <c r="L202" i="11"/>
  <c r="L165" i="11"/>
  <c r="L203" i="11"/>
  <c r="L204" i="11"/>
  <c r="L166" i="11"/>
  <c r="L170" i="11"/>
  <c r="L171" i="11"/>
  <c r="L172" i="11"/>
  <c r="L205" i="11"/>
  <c r="L149" i="11"/>
  <c r="L207" i="11"/>
  <c r="L173" i="11"/>
  <c r="L175" i="11"/>
  <c r="L176" i="11"/>
  <c r="L177" i="11"/>
  <c r="L178" i="11"/>
  <c r="L179" i="11"/>
  <c r="L181" i="11"/>
  <c r="L182" i="11"/>
  <c r="L183" i="11"/>
  <c r="L184" i="11"/>
  <c r="L198" i="11"/>
  <c r="L208" i="11"/>
  <c r="L209" i="11"/>
  <c r="L210" i="11"/>
  <c r="L4" i="11"/>
  <c r="P3" i="11"/>
  <c r="P2" i="11"/>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2" i="5"/>
  <c r="M213" i="12" l="1"/>
  <c r="M212" i="12"/>
  <c r="M211" i="12"/>
  <c r="M210" i="12"/>
  <c r="M209" i="12"/>
  <c r="M208" i="12"/>
  <c r="M207" i="12"/>
  <c r="M206" i="12"/>
  <c r="M205" i="12"/>
  <c r="M204" i="12"/>
  <c r="M203" i="12"/>
  <c r="M202" i="12"/>
  <c r="M201" i="12"/>
  <c r="M200" i="12"/>
  <c r="M199" i="12"/>
  <c r="M198" i="12"/>
  <c r="M197" i="12"/>
  <c r="M196" i="12"/>
  <c r="M195" i="12"/>
  <c r="M194" i="12"/>
  <c r="M193" i="12"/>
  <c r="M192" i="12"/>
  <c r="M191" i="12"/>
  <c r="M190" i="12"/>
  <c r="M189" i="12"/>
  <c r="M188" i="12"/>
  <c r="M187" i="12"/>
  <c r="M186" i="12"/>
  <c r="M185" i="12"/>
  <c r="M184" i="12"/>
  <c r="M183" i="12"/>
  <c r="M182" i="12"/>
  <c r="M181" i="12"/>
  <c r="M180" i="12"/>
  <c r="M179" i="12"/>
  <c r="M178" i="12"/>
  <c r="M177" i="12"/>
  <c r="M176" i="12"/>
  <c r="M175" i="12"/>
  <c r="M174" i="12"/>
  <c r="M173" i="12"/>
  <c r="M172" i="12"/>
  <c r="M171" i="12"/>
  <c r="M170" i="12"/>
  <c r="M169" i="12"/>
  <c r="M168" i="12"/>
  <c r="M167" i="12"/>
  <c r="M166" i="12"/>
  <c r="M165" i="12"/>
  <c r="M164" i="12"/>
  <c r="M163" i="12"/>
  <c r="M162" i="12"/>
  <c r="M161" i="12"/>
  <c r="M160" i="12"/>
  <c r="M159" i="12"/>
  <c r="M158" i="12"/>
  <c r="M157" i="12"/>
  <c r="M156" i="12"/>
  <c r="M155" i="12"/>
  <c r="M154" i="12"/>
  <c r="M153" i="12"/>
  <c r="M152" i="12"/>
  <c r="M151" i="12"/>
  <c r="M150" i="12"/>
  <c r="M149" i="12"/>
  <c r="M148" i="12"/>
  <c r="M147" i="12"/>
  <c r="M146" i="12"/>
  <c r="M145" i="12"/>
  <c r="M144" i="12"/>
  <c r="M143" i="12"/>
  <c r="M142" i="12"/>
  <c r="M141" i="12"/>
  <c r="M140" i="12"/>
  <c r="M139" i="12"/>
  <c r="M138" i="12"/>
  <c r="M137" i="12"/>
  <c r="M136" i="12"/>
  <c r="M135" i="12"/>
  <c r="M134" i="12"/>
  <c r="M133" i="12"/>
  <c r="M132" i="12"/>
  <c r="M131" i="12"/>
  <c r="M130" i="12"/>
  <c r="M129" i="12"/>
  <c r="M128" i="12"/>
  <c r="M127" i="12"/>
  <c r="M126" i="12"/>
  <c r="M125" i="12"/>
  <c r="M124" i="12"/>
  <c r="M123" i="12"/>
  <c r="M122" i="12"/>
  <c r="M121" i="12"/>
  <c r="M120" i="12"/>
  <c r="M119" i="12"/>
  <c r="M118" i="12"/>
  <c r="M117" i="12"/>
  <c r="M116" i="12"/>
  <c r="M115" i="12"/>
  <c r="M114" i="12"/>
  <c r="M113" i="12"/>
  <c r="M112" i="12"/>
  <c r="M111" i="12"/>
  <c r="M110" i="12"/>
  <c r="M109" i="12"/>
  <c r="M108" i="12"/>
  <c r="M107" i="12"/>
  <c r="M106" i="12"/>
  <c r="M105" i="12"/>
  <c r="M104" i="12"/>
  <c r="M103" i="12"/>
  <c r="M102" i="12"/>
  <c r="M101" i="12"/>
  <c r="M100" i="12"/>
  <c r="M99" i="12"/>
  <c r="M98" i="12"/>
  <c r="M97" i="12"/>
  <c r="M96" i="12"/>
  <c r="M95" i="12"/>
  <c r="M94" i="12"/>
  <c r="M93" i="12"/>
  <c r="M92" i="12"/>
  <c r="M91" i="12"/>
  <c r="M90" i="12"/>
  <c r="M89" i="12"/>
  <c r="M88" i="12"/>
  <c r="M87" i="12"/>
  <c r="M86" i="12"/>
  <c r="M85" i="12"/>
  <c r="M84" i="12"/>
  <c r="M83" i="12"/>
  <c r="M82" i="12"/>
  <c r="M81" i="12"/>
  <c r="M80" i="12"/>
  <c r="M79" i="12"/>
  <c r="M78" i="12"/>
  <c r="M77" i="12"/>
  <c r="M76" i="12"/>
  <c r="M75" i="12"/>
  <c r="M74" i="12"/>
  <c r="M73" i="12"/>
  <c r="M72" i="12"/>
  <c r="M71" i="12"/>
  <c r="M70" i="12"/>
  <c r="M69" i="12"/>
  <c r="M68" i="12"/>
  <c r="M67" i="12"/>
  <c r="M66" i="12"/>
  <c r="M65" i="12"/>
  <c r="M64" i="12"/>
  <c r="M63" i="12"/>
  <c r="M62" i="12"/>
  <c r="M61" i="12"/>
  <c r="M60" i="12"/>
  <c r="M59" i="12"/>
  <c r="M58" i="12"/>
  <c r="M57" i="12"/>
  <c r="M56" i="12"/>
  <c r="M55" i="12"/>
  <c r="M54" i="12"/>
  <c r="M53" i="12"/>
  <c r="M52" i="12"/>
  <c r="M51" i="12"/>
  <c r="M50" i="12"/>
  <c r="M49" i="12"/>
  <c r="M48" i="12"/>
  <c r="M47" i="12"/>
  <c r="M46" i="12"/>
  <c r="M45" i="12"/>
  <c r="M44" i="12"/>
  <c r="M43" i="12"/>
  <c r="M42" i="12"/>
  <c r="M41" i="12"/>
  <c r="M40" i="12"/>
  <c r="M39" i="12"/>
  <c r="M38" i="12"/>
  <c r="M37" i="12"/>
  <c r="M36" i="12"/>
  <c r="M35" i="12"/>
  <c r="M34" i="12"/>
  <c r="M33" i="12"/>
  <c r="M32" i="12"/>
  <c r="M31" i="12"/>
  <c r="M30" i="12"/>
  <c r="G3" i="12" l="1"/>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3" i="12"/>
  <c r="B4" i="12"/>
  <c r="B5" i="12"/>
  <c r="B6" i="12"/>
  <c r="B7" i="12"/>
  <c r="B8" i="12"/>
  <c r="B9" i="12"/>
  <c r="B10" i="12"/>
  <c r="B11" i="12"/>
  <c r="B12" i="12"/>
  <c r="B13" i="12"/>
  <c r="B14" i="12"/>
  <c r="B15" i="12"/>
  <c r="B16" i="12"/>
  <c r="B17" i="12"/>
  <c r="B18" i="12"/>
  <c r="B19" i="12"/>
  <c r="B20" i="12"/>
  <c r="B21" i="12"/>
  <c r="B22" i="12"/>
  <c r="B23" i="12"/>
  <c r="B24" i="12"/>
  <c r="B25" i="12"/>
  <c r="B26" i="12"/>
  <c r="B2" i="12"/>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46" i="12"/>
  <c r="F145" i="12"/>
  <c r="F144" i="12"/>
  <c r="F143" i="12"/>
  <c r="F142" i="12"/>
  <c r="F141" i="12"/>
  <c r="F140" i="12"/>
  <c r="F139" i="12"/>
  <c r="F138" i="12"/>
  <c r="F137" i="12"/>
  <c r="F136" i="12"/>
  <c r="F135" i="12"/>
  <c r="F134" i="12"/>
  <c r="F133" i="12"/>
  <c r="F132" i="12"/>
  <c r="F131" i="12"/>
  <c r="F130" i="12"/>
  <c r="F129" i="12"/>
  <c r="F128"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F92" i="12"/>
  <c r="F91" i="12"/>
  <c r="F90" i="12"/>
  <c r="F89" i="12"/>
  <c r="F88" i="12"/>
  <c r="F87" i="12"/>
  <c r="F86" i="12"/>
  <c r="F85" i="12"/>
  <c r="F84"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F5" i="12"/>
  <c r="F4" i="12"/>
  <c r="F3" i="12"/>
  <c r="F2" i="12"/>
</calcChain>
</file>

<file path=xl/sharedStrings.xml><?xml version="1.0" encoding="utf-8"?>
<sst xmlns="http://schemas.openxmlformats.org/spreadsheetml/2006/main" count="7381" uniqueCount="4012">
  <si>
    <t>cor</t>
  </si>
  <si>
    <t>accountingEntries</t>
  </si>
  <si>
    <t>Root for XBRL GL. No entry made here.</t>
  </si>
  <si>
    <t>documentInfo</t>
  </si>
  <si>
    <t>Parent for descriptive information about the accountingEntries section in which it is contained.</t>
  </si>
  <si>
    <t>entriesType</t>
  </si>
  <si>
    <t>uniqueID</t>
  </si>
  <si>
    <t>Unique identifier for this file.</t>
  </si>
  <si>
    <t>revisesUniqueID</t>
  </si>
  <si>
    <t>Internal ID Number associated with identifierReference</t>
  </si>
  <si>
    <t>revisesUniqueIDAction</t>
  </si>
  <si>
    <t>Provides guidance on action to take with previous set of data: supersedes - old data should be considered as obsolete/overwritten; supplements - belongs with that data as if it was included with it.</t>
  </si>
  <si>
    <t>language</t>
  </si>
  <si>
    <t>Primary language of the intellectual content. Where practical, the content of this field should coincide with ISO 639-1988 language codes.</t>
  </si>
  <si>
    <t>creationDate</t>
  </si>
  <si>
    <t>Date/time file was created.</t>
  </si>
  <si>
    <t>bus</t>
  </si>
  <si>
    <t>creator</t>
  </si>
  <si>
    <t>Identifies the creator of the XBRL instance.</t>
  </si>
  <si>
    <t>entriesComment</t>
  </si>
  <si>
    <t>Text for entire document.</t>
  </si>
  <si>
    <t>periodCoveredStart</t>
  </si>
  <si>
    <t>Start of date range for contents. Used as basis for many assumptions about data, including the date as of which open balances are open.</t>
  </si>
  <si>
    <t>periodCoveredEnd</t>
  </si>
  <si>
    <t>End of date range for contents. Used as basis for many assumptions about data, including the date as of which open balances are open.</t>
  </si>
  <si>
    <t>periodCount</t>
  </si>
  <si>
    <t>Number of periods or buckets, used by postingCode. Used to interpret posting date. It may be preferable to limit entries by period covered to be by individual reporting period.</t>
  </si>
  <si>
    <t>periodUnit</t>
  </si>
  <si>
    <t>periodUnitDescription</t>
  </si>
  <si>
    <t>Free format description of the period unit</t>
  </si>
  <si>
    <t>sourceApplication</t>
  </si>
  <si>
    <t>Product or service that produced this file. Used by many systems (e.g., VAT). Version number can be included or extended.</t>
  </si>
  <si>
    <t>targetApplication</t>
  </si>
  <si>
    <t>Particular use for which file was generated.</t>
  </si>
  <si>
    <t>muc</t>
  </si>
  <si>
    <t>defaultCurrency</t>
  </si>
  <si>
    <t>The default currency related to the amount can be entered here instead of the XBRL instance specified way, especially important in multi-currency situations. Recommend ISO 4217 coding</t>
  </si>
  <si>
    <t>srcd</t>
  </si>
  <si>
    <t>summaryReportingTaxonomies</t>
  </si>
  <si>
    <t/>
  </si>
  <si>
    <t>Holder for entity information - information about the reporting organization.</t>
  </si>
  <si>
    <t>entityPhoneNumber</t>
  </si>
  <si>
    <t>Primary phone number of the entity.</t>
  </si>
  <si>
    <t>phoneNumberDescription</t>
  </si>
  <si>
    <t>phoneNumber</t>
  </si>
  <si>
    <t>Phone number referred to in 'phoneNumberDescription'</t>
  </si>
  <si>
    <t>entityFaxNumberStructure</t>
  </si>
  <si>
    <t>Tuple for holding company fax information.</t>
  </si>
  <si>
    <t>entityFaxNumberUsage</t>
  </si>
  <si>
    <t>Company fax number usage (e.g. orders, head office, IR)</t>
  </si>
  <si>
    <t>entityFaxNumber</t>
  </si>
  <si>
    <t>Company Fax Number</t>
  </si>
  <si>
    <t>entityEmailAddressStructure</t>
  </si>
  <si>
    <t>Tuple for holding company email information.</t>
  </si>
  <si>
    <t>entityEmailAddressUsage</t>
  </si>
  <si>
    <t>Company email address usage (e.g. orders, head office, IR)</t>
  </si>
  <si>
    <t>entityEmailAddress</t>
  </si>
  <si>
    <t>Company Email Address</t>
  </si>
  <si>
    <t>organizationAccountingMethodPurposeDefault</t>
  </si>
  <si>
    <t>If not stated explicitly at the line level, the default reporting purpose - from book, tax, management, statutory, other</t>
  </si>
  <si>
    <t>organizationAccountingMethodPurposeDefaultDescription</t>
  </si>
  <si>
    <t>Free format description of the default accounting method purpose</t>
  </si>
  <si>
    <t>Section which contains various identifiers for the company.</t>
  </si>
  <si>
    <t>organizationIdentifier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</si>
  <si>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</si>
  <si>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organizationDescription</t>
  </si>
  <si>
    <t>Text for organization identified by organizationIdentifier. Any descriptive information about the code.</t>
  </si>
  <si>
    <t>organizationAddress</t>
  </si>
  <si>
    <t>Address structure for the reporting entity</t>
  </si>
  <si>
    <t>organizationAddressName</t>
  </si>
  <si>
    <t>Name of organization used at this address</t>
  </si>
  <si>
    <t>organizationAddressDescription</t>
  </si>
  <si>
    <t>Description of the address, such as Mailing, Physical, Investor Relations, etc.</t>
  </si>
  <si>
    <t>organizationAddressPurpose</t>
  </si>
  <si>
    <t>organizationAddressLocationIdentifier</t>
  </si>
  <si>
    <t>A code used to identify the location and to associate it with contacts and transactions</t>
  </si>
  <si>
    <t>organizationBuildingNumber</t>
  </si>
  <si>
    <t>Building Number</t>
  </si>
  <si>
    <t>organizationAddressStreet</t>
  </si>
  <si>
    <t>Street address</t>
  </si>
  <si>
    <t>organizationAddressStreet2</t>
  </si>
  <si>
    <t>Address Detail</t>
  </si>
  <si>
    <t>organizationAddressCity</t>
  </si>
  <si>
    <t>City or town of the address.</t>
  </si>
  <si>
    <t>organizationAddressStateOrProvince</t>
  </si>
  <si>
    <t>State, province or region of the address.</t>
  </si>
  <si>
    <t>organizationAddressZipOrPostalCode</t>
  </si>
  <si>
    <t>Zip or other postal code of the address.</t>
  </si>
  <si>
    <t>organizationAddressCountry</t>
  </si>
  <si>
    <t>Country of the address.</t>
  </si>
  <si>
    <t>organizationAddressActive</t>
  </si>
  <si>
    <t>Boolean to indicate whether the address is active (="true") or inactive (="false")</t>
  </si>
  <si>
    <t>entityWebSite</t>
  </si>
  <si>
    <t>Primary web site of the entity.</t>
  </si>
  <si>
    <t>webSiteDescription</t>
  </si>
  <si>
    <t>Description of the web site.</t>
  </si>
  <si>
    <t>webSiteURL</t>
  </si>
  <si>
    <t>Valid URL of the web site. Should be full URL.</t>
  </si>
  <si>
    <t>contactInformation</t>
  </si>
  <si>
    <t>Information about contacts.</t>
  </si>
  <si>
    <t>contactPrefix</t>
  </si>
  <si>
    <t>Prefix (e.g. Dr., Mr., Mrs.)</t>
  </si>
  <si>
    <t>contactLastName</t>
  </si>
  <si>
    <t>Last or family name</t>
  </si>
  <si>
    <t>contactFirstName</t>
  </si>
  <si>
    <t>First or given name</t>
  </si>
  <si>
    <t>contactSuffix</t>
  </si>
  <si>
    <t>Suffix (e.g. MD, CPA, Jr.)</t>
  </si>
  <si>
    <t>contactAttentionLine</t>
  </si>
  <si>
    <t>Attention Line</t>
  </si>
  <si>
    <t>contactPositionRole</t>
  </si>
  <si>
    <t>Position or role</t>
  </si>
  <si>
    <t>contactPhone</t>
  </si>
  <si>
    <t>Contact Phone Number</t>
  </si>
  <si>
    <t>contactPhoneNumberDescription</t>
  </si>
  <si>
    <t>contactPhoneNumber</t>
  </si>
  <si>
    <t>Contact phone number referred to in the description.</t>
  </si>
  <si>
    <t>contactFax</t>
  </si>
  <si>
    <t>Contact Fax Number Structure</t>
  </si>
  <si>
    <t>contactFaxNumberUsage</t>
  </si>
  <si>
    <t>Contact Fax Number Usage (e.g. orders, head office, IR)</t>
  </si>
  <si>
    <t>contactFaxNumber</t>
  </si>
  <si>
    <t>Contact Fax Number</t>
  </si>
  <si>
    <t>contactEMail</t>
  </si>
  <si>
    <t>Contact E-mail address structure</t>
  </si>
  <si>
    <t>contactEmailAddressUsage</t>
  </si>
  <si>
    <t>Contact email address usage (e.g. orders, head office, IR)</t>
  </si>
  <si>
    <t>contactEmailAddress</t>
  </si>
  <si>
    <t>Contact email address</t>
  </si>
  <si>
    <t>contactType</t>
  </si>
  <si>
    <t>Role of contact. Examples include: Source Service, Sender, Recipient, Invoicer, Auditor, Accountant</t>
  </si>
  <si>
    <t>contactLocationIdentifierCrossReference</t>
  </si>
  <si>
    <t>This code is used to associate the contact with a specific location for the Entity. Its value should be the same as that of the organizationAddressLocationIdentifier</t>
  </si>
  <si>
    <t>contactActive</t>
  </si>
  <si>
    <t>Boolean to indicate whether the contact is active (="true") or inactive (="false")</t>
  </si>
  <si>
    <t>businessDescription</t>
  </si>
  <si>
    <t>Description of the nature of the business of the entity.</t>
  </si>
  <si>
    <t>fiscalYearStart</t>
  </si>
  <si>
    <t>Start of fiscal year. Where appropriate, corporate year period representation permits non-365 or 366 day years (more appropriate for internal sharing than data from external sources), In Europe, some jurisdictions allow 2 year minus 1 day fiscal years.</t>
  </si>
  <si>
    <t>fiscalYearEnd</t>
  </si>
  <si>
    <t>End of fiscal year. Where appropriate, corporate year period representation permits non-365 or 366 day years (more appropriate for internal sharing than data from external sources), In Europe, some jurisdictions allow 2 year minus 1 day fiscal years.</t>
  </si>
  <si>
    <t>organizationAccountingMethodStructure</t>
  </si>
  <si>
    <t>Section for identifying the methods of accounting used by the entity for different reporting purposes</t>
  </si>
  <si>
    <t>organizationAccountingMethod</t>
  </si>
  <si>
    <t>For this entity, the method of accounting represented - from: accrual, cash, modified cash, modified accrual, encumbrance, special methods, hybrid methods, other</t>
  </si>
  <si>
    <t>organizationAccountingMethodDescription</t>
  </si>
  <si>
    <t>Free format description of the accounting method</t>
  </si>
  <si>
    <t>organizationAccountingMethodPurpose</t>
  </si>
  <si>
    <t>For this entity, the reporting purpose represented - from book, tax, management, statutory, other</t>
  </si>
  <si>
    <t>organizationAccountingMethodPurposeDescription</t>
  </si>
  <si>
    <t>Free format description of the accounting method purpose</t>
  </si>
  <si>
    <t>organizationAccountingMethodStartDate</t>
  </si>
  <si>
    <t>Accounting Method Start Date</t>
  </si>
  <si>
    <t>organizationAccountingMethodEndDate</t>
  </si>
  <si>
    <t>Accounting Method End Date</t>
  </si>
  <si>
    <t>Information about the relevant external accountant</t>
  </si>
  <si>
    <t>accountantName</t>
  </si>
  <si>
    <t>Name of the accountant</t>
  </si>
  <si>
    <t>accountantAddress</t>
  </si>
  <si>
    <t>Section which contains accountant address information.</t>
  </si>
  <si>
    <t>accountantAddressName</t>
  </si>
  <si>
    <t>Address Name for Accountant</t>
  </si>
  <si>
    <t>accountantAddressDescription</t>
  </si>
  <si>
    <t>Address Description for Accountant</t>
  </si>
  <si>
    <t>accountantAddressPurpose</t>
  </si>
  <si>
    <t>Address Purpose</t>
  </si>
  <si>
    <t>accountantAddressLocationIdentifier</t>
  </si>
  <si>
    <t>A code used to identify the accountant location and to associate it with contacts and transactions</t>
  </si>
  <si>
    <t>accountantBuildingNumber</t>
  </si>
  <si>
    <t>Building Number for Accountant</t>
  </si>
  <si>
    <t>accountantStreet</t>
  </si>
  <si>
    <t>Street address of the accountant</t>
  </si>
  <si>
    <t>accountantAddressStreet2</t>
  </si>
  <si>
    <t>Address Detail for Accountant</t>
  </si>
  <si>
    <t>accountantCity</t>
  </si>
  <si>
    <t>City of the accountant</t>
  </si>
  <si>
    <t>accountantStateOrProvince</t>
  </si>
  <si>
    <t>State, province or region of the accountant</t>
  </si>
  <si>
    <t>accountantCountry</t>
  </si>
  <si>
    <t>Country of accountant</t>
  </si>
  <si>
    <t>accountantZipOrPostalCode</t>
  </si>
  <si>
    <t>Zip or other postal code of the accountant</t>
  </si>
  <si>
    <t>accountantAddressActive</t>
  </si>
  <si>
    <t>accountantEngagementType</t>
  </si>
  <si>
    <t>accountantEngagementTypeDescription</t>
  </si>
  <si>
    <t>Free format description of the type of engagement</t>
  </si>
  <si>
    <t>accountantContactInformation</t>
  </si>
  <si>
    <t>Accountant Contact Information Structure</t>
  </si>
  <si>
    <t>accountantContactPrefix</t>
  </si>
  <si>
    <t>Prefix (e.g. Dr., Mr., Mrs., etc.) for Accountant Contact</t>
  </si>
  <si>
    <t>accountantContactLastName</t>
  </si>
  <si>
    <t>Family Name for Accountant Contact</t>
  </si>
  <si>
    <t>accountantContactFirstName</t>
  </si>
  <si>
    <t>First or Given Name for Accountant Contact</t>
  </si>
  <si>
    <t>accountantContactSuffix</t>
  </si>
  <si>
    <t>Suffix (e.g. MD, CPA, Jr., etc.)</t>
  </si>
  <si>
    <t>accountantContactAttentionLine</t>
  </si>
  <si>
    <t>Attention Line for Accountant Contact</t>
  </si>
  <si>
    <t>accountantContactPositionRole</t>
  </si>
  <si>
    <t>Position or Role for Accountant Contact</t>
  </si>
  <si>
    <t>accountantContactPhone</t>
  </si>
  <si>
    <t>Phone Number for Accountant Contact</t>
  </si>
  <si>
    <t>accountantContactPhoneNumberDescription</t>
  </si>
  <si>
    <t>accountantContactPhoneNumber</t>
  </si>
  <si>
    <t>Accountant Contact phone number referred to in the description.</t>
  </si>
  <si>
    <t>accountantContactFax</t>
  </si>
  <si>
    <t>Accountant Contact Fax Number Structure</t>
  </si>
  <si>
    <t>accountantContactFaxNumber</t>
  </si>
  <si>
    <t>Accountant Contact Fax Number</t>
  </si>
  <si>
    <t>accountantContactFaxNumberUsage</t>
  </si>
  <si>
    <t>Accountant Contact Fax Number Usage (e.g. orders, head office, IR)</t>
  </si>
  <si>
    <t>accountantContactEmail</t>
  </si>
  <si>
    <t>Accountant contact E-mail address structure</t>
  </si>
  <si>
    <t>accountantContactEmailAddressUsage</t>
  </si>
  <si>
    <t>Accountant Contact email address usage (e.g. orders, head office, IR)</t>
  </si>
  <si>
    <t>accountantContactEmailAddress</t>
  </si>
  <si>
    <t>Accountant Contact email address</t>
  </si>
  <si>
    <t>accountantContactType</t>
  </si>
  <si>
    <t>Contact Type for Accountant Contact</t>
  </si>
  <si>
    <t>accountantLocationIdentifierCrossReference</t>
  </si>
  <si>
    <t>This code is used to associate the contact with a specific location for the Accountant. Its value should be the same as that of the accountantAddressLocationIdentifier</t>
  </si>
  <si>
    <t>accountantContactActive</t>
  </si>
  <si>
    <t>reportingCalendar</t>
  </si>
  <si>
    <t>A tool to collect the periods used to summarise results from transactions.</t>
  </si>
  <si>
    <t>reportingCalendarCode</t>
  </si>
  <si>
    <t>The code used to identify this specific reporting calendar, unique across periods</t>
  </si>
  <si>
    <t>reportingCalendarDescription</t>
  </si>
  <si>
    <t>A description of the reporting calendar (associated with the reportingCalendarCode given)</t>
  </si>
  <si>
    <t>reportingCalendarTitle</t>
  </si>
  <si>
    <t>A description of the reporting period. The actual beginning and ending dates are found within the 'reportingCalendarPeriod' structure</t>
  </si>
  <si>
    <t>A tool to collect a specific set of periods used to summarize results from transactions.</t>
  </si>
  <si>
    <t>reportingCalendarPeriodTypeDescription</t>
  </si>
  <si>
    <t>A description of the type of period involved.</t>
  </si>
  <si>
    <t>reportingCalendarOpenClosedStatus</t>
  </si>
  <si>
    <t>An identifier on whether the reporting calendar is still open for activity. enumerated, "open", "closed", "pending"</t>
  </si>
  <si>
    <t>reportingPurpose</t>
  </si>
  <si>
    <t>A description of the accounting set of books involved. Uses enumeration from accounting method purpose.</t>
  </si>
  <si>
    <t>reportingPurposeDescription</t>
  </si>
  <si>
    <t>Free format description of the reporting purpose</t>
  </si>
  <si>
    <t>A code for the type of period involved. Enumerated as: monthly, quarterly, semi-annually, 4-5-4, ad-hoc, other.</t>
  </si>
  <si>
    <t>periodIdentifier</t>
  </si>
  <si>
    <t>An identifier for this period in this calendar</t>
  </si>
  <si>
    <t>periodDescription</t>
  </si>
  <si>
    <t>A description of this specific reporting period in this calendar.</t>
  </si>
  <si>
    <t>periodStart</t>
  </si>
  <si>
    <t>The beginning date/time of a period</t>
  </si>
  <si>
    <t>periodEnd</t>
  </si>
  <si>
    <t>The ending date/time of a period</t>
  </si>
  <si>
    <t>periodClosedDate</t>
  </si>
  <si>
    <t>The date/time a period has been closed for activity. If this is present with a nill value (xsi:nill="true") then the period is not closed.</t>
  </si>
  <si>
    <t>entryHeader</t>
  </si>
  <si>
    <t>Parent for entry headers/journal entry headers.</t>
  </si>
  <si>
    <t>postedDate</t>
  </si>
  <si>
    <t>Date this entry was posted (validated) to the general ledger. May not represent the date of accounting significance which is represented by 'postingDate'.</t>
  </si>
  <si>
    <t>enteredBy</t>
  </si>
  <si>
    <t>Initials/name of operator originally entering.</t>
  </si>
  <si>
    <t>enteredByModified</t>
  </si>
  <si>
    <t>Identification for the last person modifying this entry before posting.</t>
  </si>
  <si>
    <t>enteredDate</t>
  </si>
  <si>
    <t>entryResponsiblePerson</t>
  </si>
  <si>
    <t>Identifier of person who created or originated or is otherwise responsible for the entry.</t>
  </si>
  <si>
    <t>sourceJournalID</t>
  </si>
  <si>
    <t>sourceJournalDescription</t>
  </si>
  <si>
    <t>Source journal (full description of general journal, payroll journal, accountant entries). A more easily readable journal indication. The most common journals are: Purchases, Sales, Cash, and General Journal.</t>
  </si>
  <si>
    <t>entryType</t>
  </si>
  <si>
    <t>One of the following enumerated list: adjusting, budget, comparative, external-accountant, standard, passed-adjusting, eliminating, proposed, recurring, reclassifying, simulated, tax, other</t>
  </si>
  <si>
    <t>entryOrigin</t>
  </si>
  <si>
    <t>Origin of entry: accrual, manual entry, imported entry, exchange gain or loss</t>
  </si>
  <si>
    <t>entryNumber</t>
  </si>
  <si>
    <t>Identifier within source journal</t>
  </si>
  <si>
    <t>entryComment</t>
  </si>
  <si>
    <t>Description of entry described by this entry header (e.g. Opening Balance)</t>
  </si>
  <si>
    <t>qualifierEntry</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</si>
  <si>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</si>
  <si>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qualifierEntryDescription</t>
  </si>
  <si>
    <t>Free format description of the entry qualifier</t>
  </si>
  <si>
    <t>postingCode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</si>
  <si>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</si>
  <si>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batchID</t>
  </si>
  <si>
    <t>ID for a batch for this group of entries</t>
  </si>
  <si>
    <t>batchDescription</t>
  </si>
  <si>
    <t>Description of this batch</t>
  </si>
  <si>
    <t>numberOfEntries</t>
  </si>
  <si>
    <t>The total number of entries.</t>
  </si>
  <si>
    <t>totalDebit</t>
  </si>
  <si>
    <t>The total of all debit amounts.</t>
  </si>
  <si>
    <t>totalCredit</t>
  </si>
  <si>
    <t>The total of all credit amounts.</t>
  </si>
  <si>
    <t>bookTaxDifference</t>
  </si>
  <si>
    <t>Enumerated field with possible values of permanent, temporary or none indicating the type of difference between book and tax accounting methods. Omission of this field is equivalent to "none"</t>
  </si>
  <si>
    <t>eliminationCode</t>
  </si>
  <si>
    <t>Informs destination ledger this is an intracompany entry which eliminates in consolidation</t>
  </si>
  <si>
    <t>budgetScenarioPeriodStart</t>
  </si>
  <si>
    <t>Start of period covered by associated budgetScenario</t>
  </si>
  <si>
    <t>budgetScenarioPeriodEnd</t>
  </si>
  <si>
    <t>End of period covered by associated budgetScenario</t>
  </si>
  <si>
    <t>budgetScenarioText</t>
  </si>
  <si>
    <t>Text related to budgetScenario</t>
  </si>
  <si>
    <t>budgetScenario</t>
  </si>
  <si>
    <t>Code for a budget scenario identifier (such as PB for 'preliminary budget', or RB for 'revised budget', or other identifier for entryType)</t>
  </si>
  <si>
    <t>budgetAllocationCode</t>
  </si>
  <si>
    <t>Code associated with the calculation formula: e.g. (D)ivide by number of periods, (T)otal for period given</t>
  </si>
  <si>
    <t>usk</t>
  </si>
  <si>
    <t>reversingStdId</t>
  </si>
  <si>
    <t>For standard, reversing, master, cancelling or other entries an ID associated with those entries.</t>
  </si>
  <si>
    <t>recurringStdDescription</t>
  </si>
  <si>
    <t>Description to accompany standard or recurring ID</t>
  </si>
  <si>
    <t>frequencyInterval</t>
  </si>
  <si>
    <t>frequencyUnit</t>
  </si>
  <si>
    <t>repetitionsRemaining</t>
  </si>
  <si>
    <t>Number of times that the recurring entry will repeat</t>
  </si>
  <si>
    <t>nextDateRepeat</t>
  </si>
  <si>
    <t>Date next repeated or standard posted</t>
  </si>
  <si>
    <t>lastDateRepeat</t>
  </si>
  <si>
    <t>Date last repeated or standard posted</t>
  </si>
  <si>
    <t>endDateRepeatingEntry</t>
  </si>
  <si>
    <t>For standard or recurring journals, stop date/time for repetitive entry.</t>
  </si>
  <si>
    <t>reverse</t>
  </si>
  <si>
    <t>Should entry be reversed?</t>
  </si>
  <si>
    <t>reversingDate</t>
  </si>
  <si>
    <t>entryNumberCounter</t>
  </si>
  <si>
    <t>Unique reference for the entry - a numeric counter</t>
  </si>
  <si>
    <t>entryDetail</t>
  </si>
  <si>
    <t>Parent for entry detail</t>
  </si>
  <si>
    <t>lineNumber</t>
  </si>
  <si>
    <t>lineNumberCounter</t>
  </si>
  <si>
    <t>Unique reference for the line - a numeric counter</t>
  </si>
  <si>
    <t>account</t>
  </si>
  <si>
    <t>accountMainID</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</si>
  <si>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</si>
  <si>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accountMainDescription</t>
  </si>
  <si>
    <t>Description of accountMainID - the human readable describer that accompanies the code used in accountMainID</t>
  </si>
  <si>
    <t>mainAccountType</t>
  </si>
  <si>
    <t>mainAccountTypeDescription</t>
  </si>
  <si>
    <t>Free format description of the account classification</t>
  </si>
  <si>
    <t>parentAccountMainID</t>
  </si>
  <si>
    <t>Roll up item from child natural account to parent natural account.</t>
  </si>
  <si>
    <t>accountPurposeCode</t>
  </si>
  <si>
    <t>Code related to usage for account aggregate - Consolidating, European, IFRS, Offsetting, Primary, Tax, USGAAP, Japanese, Other. Japanese companies will use this for the tax required offsetting entry. If left blank, assumes default accounting method for company.</t>
  </si>
  <si>
    <t>accountPurposeDescription</t>
  </si>
  <si>
    <t>Description of usage for aggregate account</t>
  </si>
  <si>
    <t>accountType</t>
  </si>
  <si>
    <t>accountTypeDescription</t>
  </si>
  <si>
    <t>Free format description of the account type</t>
  </si>
  <si>
    <t>entryAccountingMethod</t>
  </si>
  <si>
    <t>For this entry, the method of accounting represented - from: accrual, cash, modified cash, modified accrual, encumbrance, special methods, hybrid methods, other</t>
  </si>
  <si>
    <t>entryAccountingMethodDescription</t>
  </si>
  <si>
    <t>Free format description of the entry accounting method</t>
  </si>
  <si>
    <t>entryAccountingMethodPurpose</t>
  </si>
  <si>
    <t>For this entry, the reporting purpose represented - from book, tax, management, statutory, other</t>
  </si>
  <si>
    <t>entryAccountingMethodPurposeDescription</t>
  </si>
  <si>
    <t>Free format description of the entry accounting method purpose</t>
  </si>
  <si>
    <t>accountSub</t>
  </si>
  <si>
    <t>Tuple to hold multiple accountSubIDs and Descriptions</t>
  </si>
  <si>
    <t>accountSubDescription</t>
  </si>
  <si>
    <t>The description that accompanies accountSubID belongs here.</t>
  </si>
  <si>
    <t>accountSubID</t>
  </si>
  <si>
    <t>Where the primary account was placed in accountMainID, the code used for each profit center, division, business unit, fund, program, branch, project, class, su-class or other modifier is placed here.</t>
  </si>
  <si>
    <t>accountSubType</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</si>
  <si>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</si>
  <si>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segmentParentTuple</t>
  </si>
  <si>
    <t>Tuple for showing the detail necessary to roll up from one segment (type of subaccount) to another.)</t>
  </si>
  <si>
    <t>parentSubaccountCode</t>
  </si>
  <si>
    <t>Subaccount NUMBER this subaccount rolls up to - see also subaccount type it rolls up to.</t>
  </si>
  <si>
    <t>parentSubaccountType</t>
  </si>
  <si>
    <t>The describer of the segment this subaccount rolls up to.</t>
  </si>
  <si>
    <t>reportingTreeIdentifier</t>
  </si>
  <si>
    <t>Used for representing descriptions of reporting trees.</t>
  </si>
  <si>
    <t>parentSubaccountProportion</t>
  </si>
  <si>
    <t>For partial allocations of amounts to different parents, the percentage of a child that will be allocated to a parent.</t>
  </si>
  <si>
    <t>accountActive</t>
  </si>
  <si>
    <t>Boolean to indicate whether the account is active (="true") or inactive (="false")</t>
  </si>
  <si>
    <t>amount</t>
  </si>
  <si>
    <t>amountCurrency</t>
  </si>
  <si>
    <t>amountOriginalAmount</t>
  </si>
  <si>
    <t>amountOriginalCurrency</t>
  </si>
  <si>
    <t>The currency used to track original, as opposed to home, amounts. Recommended ISO 4217 coding.</t>
  </si>
  <si>
    <t>amountOriginalExchangeRate</t>
  </si>
  <si>
    <t>Exchange rate at time of original transaction (expressed as national currency divided by original currency)</t>
  </si>
  <si>
    <t>amountOriginalExchangeRateDate</t>
  </si>
  <si>
    <t>Date of exchange rate used to record the original transaction.</t>
  </si>
  <si>
    <t>amountOriginalExchangeRateSource</t>
  </si>
  <si>
    <t>Source of Exchange Rate - for example, Reuters, Bloomberg</t>
  </si>
  <si>
    <t>amountOriginalExchangeRateComment</t>
  </si>
  <si>
    <t>Comment about exchange rate used for recording original transaction.</t>
  </si>
  <si>
    <t>amountOriginalTriangulationAmount</t>
  </si>
  <si>
    <t>If triangulation is used, amount in triangulation currency, for multi-currency tracking. Debit is entered as positive, credit as negative.</t>
  </si>
  <si>
    <t>amountOriginalTriangulationCurrency</t>
  </si>
  <si>
    <t>The currency used for triangulation, if used. May often be EUR or USD. Recommended ISO 4217 coding.</t>
  </si>
  <si>
    <t>amountOriginalTriangulationExchangeRate</t>
  </si>
  <si>
    <t>Exchange rate between national currency and triangulation currency at time of original transaction (expressed as national currency divided by triangulation currency)</t>
  </si>
  <si>
    <t>amountOriginalTriangulationExchangeRateSource</t>
  </si>
  <si>
    <t>Source of Exchange Rate for triangulation amount at time of original transaction - for example, Reuters, Bloomberg</t>
  </si>
  <si>
    <t>amountOriginalTriangulationExchangeRateType</t>
  </si>
  <si>
    <t>Type of Exchange Rate for triangulation amount at time of original transaction - for example, spot rate, forward contract etc.</t>
  </si>
  <si>
    <t>originalTriangulationExchangeRate</t>
  </si>
  <si>
    <t>Exchange rate between original currency and triangulation currency at time of original transaction (expressed as original currency divided by triangulation currency)</t>
  </si>
  <si>
    <t>originalExchangeRateTriangulationSource</t>
  </si>
  <si>
    <t>Source of Exchange Rate for triangulation from original currency to triangulation currency at time of original transaction - for example, Reuters, Bloomberg</t>
  </si>
  <si>
    <t>originalExchangeRateTriangulationType</t>
  </si>
  <si>
    <t>Type of Exchange Rate for triangulation from original currency to triangulation currency at time of original transaction - for example, spot rate, forward contract etc.</t>
  </si>
  <si>
    <t>signOfAmount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</si>
  <si>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</si>
  <si>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debitCreditCode</t>
  </si>
  <si>
    <t>Optional identifier of whether the amount is a (D)ebit, a (C)redit or Undefined</t>
  </si>
  <si>
    <t>postingDate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</si>
  <si>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</si>
  <si>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amountMemo</t>
  </si>
  <si>
    <t>A boolean like entry that indicates whether an entryDetail line has been provided solely to provide additional details and that tools should not consider the amount in postings.</t>
  </si>
  <si>
    <t>allocationCode</t>
  </si>
  <si>
    <t>multicurrencyDetail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</si>
  <si>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</si>
  <si>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multicurrencyDetailExchangeRateDate</t>
  </si>
  <si>
    <t>Date of exchange rate (other than original transaction date) on which amount is expressed as amountRestatedAmount or amountTriangulationAmount</t>
  </si>
  <si>
    <t>amountRestatedAmount</t>
  </si>
  <si>
    <t>The amount in the foreign currency identified by amountRestatedCurrency as of multicurrencyDetailExchangeRateDate.</t>
  </si>
  <si>
    <t>amountRestatedCurrency</t>
  </si>
  <si>
    <t>The currency in which amountRestatedAmount is expressed. Recommended ISO 4217 coding.</t>
  </si>
  <si>
    <t>amountRestatedExchangeRate</t>
  </si>
  <si>
    <t>Exchange rate used to convert amountRestatedAmount as of multicurrencyDetailExchangeRateDate (expressed as national currency divided by foreign currency)</t>
  </si>
  <si>
    <t>amountRestatedExchangeRateSource</t>
  </si>
  <si>
    <t>Source of Exchange Rate for restated amount - for example, Reuters, Bloomberg</t>
  </si>
  <si>
    <t>amountRestatedExchangeRateType</t>
  </si>
  <si>
    <t>Type of Exchange Rate for restated amount - for example, spot rate, forward contract etc.</t>
  </si>
  <si>
    <t>amountTriangulationAmount</t>
  </si>
  <si>
    <t>The amount in the triangulation currency identified by amountTriangulationCurrency as of multicurrencyDetailExchangeRateDate.</t>
  </si>
  <si>
    <t>amountTriangulationCurrency</t>
  </si>
  <si>
    <t>The currency used for tringulation between amountRestatedCurrency and the home currency. Recommended ISO 4217 coding.</t>
  </si>
  <si>
    <t>amountTriangulationExchangeRate</t>
  </si>
  <si>
    <t>Exchange rate used to convert amountTriangulationAmount as of multicurrencyDetailExchangeRateDate (expressed as national currency divided by triangulation currency)</t>
  </si>
  <si>
    <t>amountTriangulationExchangeRateSource</t>
  </si>
  <si>
    <t>Source of Exchange Rate for triangulation amount - for example, Reuters, Bloomberg</t>
  </si>
  <si>
    <t>amountTriangulationExchangeRateType</t>
  </si>
  <si>
    <t>Type of Exchange Rate for triangulation amount - for example, spot rate, forward contract etc.</t>
  </si>
  <si>
    <t>restatedTriangulationExchangeRate</t>
  </si>
  <si>
    <t>Exchange rate used to convert from amountRestatedAmount to amountTriangulationAmount as of multicurrencyDetailExchangeRateDate (expressed as foreign currency divided by triangulation currency)</t>
  </si>
  <si>
    <t>restatedExchangeRateTriangulationSource</t>
  </si>
  <si>
    <t>Source of Exchange Rate for converting between foreign currency and triangulation currency - for example, Reuters, Bloomberg</t>
  </si>
  <si>
    <t>restatedExchangeRateTriangulationType</t>
  </si>
  <si>
    <t>Type of Exchange Rate for converting between foreign currency and triangulation currency - for example, spot rate, forward contract etc.</t>
  </si>
  <si>
    <t>multicurrencyDetailComment</t>
  </si>
  <si>
    <t>Comment describing the enclosing multicurrencyDetail tuple's contents. May include reason for recording additional exchange rates other than that used at the time of the original transaction.</t>
  </si>
  <si>
    <t>identifierReference</t>
  </si>
  <si>
    <t>Identification for customer, vendor, or employee.</t>
  </si>
  <si>
    <t>identifierCode</t>
  </si>
  <si>
    <t>identifierExternalReference</t>
  </si>
  <si>
    <t>Structure containing references to an external authority associated with identifier</t>
  </si>
  <si>
    <t>identifierAuthorityCode</t>
  </si>
  <si>
    <t>External Authority (e,g, Tax Authority) ID Number associated with identifierReference</t>
  </si>
  <si>
    <t>identifierAuthority</t>
  </si>
  <si>
    <t>Name of External Authority (e.g. Tax Authority)</t>
  </si>
  <si>
    <t>Date on which the External Authority last performed a verification</t>
  </si>
  <si>
    <t>identifierOrganizationType</t>
  </si>
  <si>
    <t>identifierOrganizationTypeDescription</t>
  </si>
  <si>
    <t>Free format description of the identifier organization type</t>
  </si>
  <si>
    <t>identifierDescription</t>
  </si>
  <si>
    <t>Textual description of identifierReference.</t>
  </si>
  <si>
    <t>identifierType</t>
  </si>
  <si>
    <t>identifierCategory</t>
  </si>
  <si>
    <t>For use as Customer, Vendor or Employee Class (such as Residential/Commercial/Institutional/Government or Retail/Wholesale or other classifications used by business).</t>
  </si>
  <si>
    <t>identifierEMail</t>
  </si>
  <si>
    <t>Email address for Identifier.</t>
  </si>
  <si>
    <t>identifierEmailAddressUsage</t>
  </si>
  <si>
    <t>Identifer Email Address Usage (e.g. Orders, Head Office, IR)</t>
  </si>
  <si>
    <t>identifierEmailAddress</t>
  </si>
  <si>
    <t>Identifer Email Address</t>
  </si>
  <si>
    <t>identifierPhoneNumber</t>
  </si>
  <si>
    <t>Phone number related to Identifier.</t>
  </si>
  <si>
    <t>identifierPhoneNumberDescription</t>
  </si>
  <si>
    <t>identifierPhone</t>
  </si>
  <si>
    <t>Identifier Phone Number</t>
  </si>
  <si>
    <t>identifierFaxNumber</t>
  </si>
  <si>
    <t>Fax number structure related to identifier.</t>
  </si>
  <si>
    <t>identifierFaxNumberUsage</t>
  </si>
  <si>
    <t>Identifer Fax Number Usage (e.g. Orders, Head Office, IR)</t>
  </si>
  <si>
    <t>identifierFax</t>
  </si>
  <si>
    <t>Identifer Fax Number</t>
  </si>
  <si>
    <t>identifierPurpose</t>
  </si>
  <si>
    <t>Freeform for codes like purchasing, billing, manufacturing at identifier level.</t>
  </si>
  <si>
    <t>identifierAddress</t>
  </si>
  <si>
    <t>Address (block) of customer, vendor, employee for integration purposes, VAT.</t>
  </si>
  <si>
    <t>identifierAddressDescription</t>
  </si>
  <si>
    <t>For use when the addressee identifier for this address is different than the primary description of the identified party.</t>
  </si>
  <si>
    <t>identifierAddressPurpose</t>
  </si>
  <si>
    <t>Freeform for codes like shipping, billing, mailing at address level.  Allows identification of multiple purpose addresses for each identifier.</t>
  </si>
  <si>
    <t>identifierBuildingNumber</t>
  </si>
  <si>
    <t>Building Number for Identifier Address</t>
  </si>
  <si>
    <t>identifierStreet</t>
  </si>
  <si>
    <t>Street address.</t>
  </si>
  <si>
    <t>identifierAddressStreet2</t>
  </si>
  <si>
    <t>Address Detail for Identifier Address</t>
  </si>
  <si>
    <t>identifierCity</t>
  </si>
  <si>
    <t>City</t>
  </si>
  <si>
    <t>identifierStateOrProvince</t>
  </si>
  <si>
    <t>State or province</t>
  </si>
  <si>
    <t>identifierCountry</t>
  </si>
  <si>
    <t>Country</t>
  </si>
  <si>
    <t>identifierZipOrPostalCode</t>
  </si>
  <si>
    <t>Zip or other postal code</t>
  </si>
  <si>
    <t>identifierAddressLocationIdentifier</t>
  </si>
  <si>
    <t>identifierContactInformationStructure</t>
  </si>
  <si>
    <t>Identifier Contact Information Structure</t>
  </si>
  <si>
    <t>identifierContactPrefix</t>
  </si>
  <si>
    <t>identifierContactLastName</t>
  </si>
  <si>
    <t>Identifier Contact Last or Family Name</t>
  </si>
  <si>
    <t>identifierContactFirstName</t>
  </si>
  <si>
    <t>identifierContactSuffix</t>
  </si>
  <si>
    <t>identifierContactAttentionLine</t>
  </si>
  <si>
    <t>identifierContactPositionRole</t>
  </si>
  <si>
    <t>Position or Role</t>
  </si>
  <si>
    <t>identifierContactPhone</t>
  </si>
  <si>
    <t>Phone Number</t>
  </si>
  <si>
    <t>identifierContactPhoneNumberDescription</t>
  </si>
  <si>
    <t>identifierContactPhoneNumber</t>
  </si>
  <si>
    <t>Identifier Contact Phone Number</t>
  </si>
  <si>
    <t>identifierContactFax</t>
  </si>
  <si>
    <t>Fax Number</t>
  </si>
  <si>
    <t>identifierContactFaxNumberUsage</t>
  </si>
  <si>
    <t>Identifer Contact Fax Number Usage (e.g. Orders, Head Office, IR)</t>
  </si>
  <si>
    <t>identifierContactFaxNumber</t>
  </si>
  <si>
    <t>Identifer Contact Fax Number</t>
  </si>
  <si>
    <t>identifierContactEmail</t>
  </si>
  <si>
    <t>Email Address</t>
  </si>
  <si>
    <t>identifierContactEmailAddressUsage</t>
  </si>
  <si>
    <t>Identifer Contact Email Address Usage (e.g. Orders, Head Office, IR)</t>
  </si>
  <si>
    <t>identifierContactEmailAddress</t>
  </si>
  <si>
    <t>Identifer Contact Email Address</t>
  </si>
  <si>
    <t>identifierContactType</t>
  </si>
  <si>
    <t>Identifier Contact Type</t>
  </si>
  <si>
    <t>identifierLocationIdentifierCrossReference</t>
  </si>
  <si>
    <t>identifierActive</t>
  </si>
  <si>
    <t>Boolean to indicate whether the identifier is active (="true") or inactive (="false")</t>
  </si>
  <si>
    <t>documentType</t>
  </si>
  <si>
    <t>documentTypeDescription</t>
  </si>
  <si>
    <t>Free format description of the document type</t>
  </si>
  <si>
    <t>invoiceType</t>
  </si>
  <si>
    <t>Invoice Type  (self-billed, ePoS enumerated values)</t>
  </si>
  <si>
    <t>documentNumber</t>
  </si>
  <si>
    <t>Invoice, check, voucher, or other source document identifier</t>
  </si>
  <si>
    <t>documentApplyToNumber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</si>
  <si>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</si>
  <si>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documentReference</t>
  </si>
  <si>
    <t>Internal reference for the document above; number assigned internally to track the document</t>
  </si>
  <si>
    <t>documentDate</t>
  </si>
  <si>
    <t>Date (and less likely in the paper world but possible in the e-world, time) on actual document (invoice, voucher, check date). Other dates control posting information.</t>
  </si>
  <si>
    <t>documentReceivedDate</t>
  </si>
  <si>
    <t>Date/time document was noted as received (if necessary). Represents actual date received. Posting dates are maintained separately.</t>
  </si>
  <si>
    <t>documentChargeReimb</t>
  </si>
  <si>
    <t>Is this entry chargeable to client, reimbursable? Used by some systems to indicate that account on posting/validation should be posted to a customer or vendor's account.</t>
  </si>
  <si>
    <t>documentLocation</t>
  </si>
  <si>
    <t>Document location as URI, file name or other reference. Alternatively, text of document can be placed here.</t>
  </si>
  <si>
    <t>paymentMethod</t>
  </si>
  <si>
    <t>Method used or to be used to make the payment</t>
  </si>
  <si>
    <t>postingStatus</t>
  </si>
  <si>
    <t>postingStatusDescription</t>
  </si>
  <si>
    <t>Free format description of the posting status</t>
  </si>
  <si>
    <t>xbrlInfo</t>
  </si>
  <si>
    <t>This will roll up to XBRL reporting information - this is a parent - repeatable so that the same item can be reported through many taxonomies. Care should be taken to consider what happens if people post to the same account but different XBRL elements.</t>
  </si>
  <si>
    <t>xbrlInclude</t>
  </si>
  <si>
    <t>Indicates that the information being given is beginning_balance, ending_balance, period_change.</t>
  </si>
  <si>
    <t>summaryReportingElement</t>
  </si>
  <si>
    <t>Associated XBRL element or XML element within an XML taxonomy - mapping to an XBRL concept.</t>
  </si>
  <si>
    <t>detailMatchingElement</t>
  </si>
  <si>
    <t>Associated XBRL element in XBRL-GL instance.</t>
  </si>
  <si>
    <t>reportingDateSelector</t>
  </si>
  <si>
    <t>summaryPrecisionDecimals</t>
  </si>
  <si>
    <t>summaryContext</t>
  </si>
  <si>
    <t>summaryEntity</t>
  </si>
  <si>
    <t>summarySegment</t>
  </si>
  <si>
    <t>summaryPeriod</t>
  </si>
  <si>
    <t>summaryInstant</t>
  </si>
  <si>
    <t>summaryStartDate</t>
  </si>
  <si>
    <t>summaryEndDate</t>
  </si>
  <si>
    <t>summaryScenario</t>
  </si>
  <si>
    <t>summaryUnit</t>
  </si>
  <si>
    <t>summaryReportingTaxonomyIDRef</t>
  </si>
  <si>
    <t>detailComment</t>
  </si>
  <si>
    <t>Description of this line of detail only</t>
  </si>
  <si>
    <t>dateAcknowledged</t>
  </si>
  <si>
    <t>Date of acknowledgement of goods/services shipped/received.</t>
  </si>
  <si>
    <t>confirmedDate</t>
  </si>
  <si>
    <t>Date of confirmation of shipment/receipt.</t>
  </si>
  <si>
    <t>shipFrom</t>
  </si>
  <si>
    <t>References organizationAddressLocationIdentifier where used. Otherwise freeform.</t>
  </si>
  <si>
    <t>shipReceivedDate</t>
  </si>
  <si>
    <t>Date goods/services are shipped/received.</t>
  </si>
  <si>
    <t>maturityDate</t>
  </si>
  <si>
    <t>Due date or other maturity date.</t>
  </si>
  <si>
    <t>terms</t>
  </si>
  <si>
    <t>Discount/payment terms.</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</si>
  <si>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</si>
  <si>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</si>
  <si>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measurableCode</t>
  </si>
  <si>
    <t>Code for measurable item including BP - Business process, FA - Fixed asset/Capitalized item, IN - Inventory, KPI - Metric, NT - Intangible, SP - Supplies, SV-P - Service by employee, vendor or contractor, SV-M - Service by equipment/machinery, OT - Other</t>
  </si>
  <si>
    <t>measurableCodeDescription</t>
  </si>
  <si>
    <t>Free format description of the measurable code</t>
  </si>
  <si>
    <t>measurableCategory</t>
  </si>
  <si>
    <t>Category of the measurable</t>
  </si>
  <si>
    <t>measurableID</t>
  </si>
  <si>
    <t>Internal inventory part or SKU number or other code identifier for the measurable.</t>
  </si>
  <si>
    <t>measurableIDSchema</t>
  </si>
  <si>
    <t>URI or other identifier for schema with which measurable ID can be validated</t>
  </si>
  <si>
    <t>measurableIDOther</t>
  </si>
  <si>
    <t>Second identifier (such as vendor's item number)</t>
  </si>
  <si>
    <t>measurableIDOtherSchema</t>
  </si>
  <si>
    <t>URI or other identifier for schema with which measurable ID Other can be validated</t>
  </si>
  <si>
    <t>measurableDescription</t>
  </si>
  <si>
    <t>Text description of measurable (e.g. inventory item or other identifier)</t>
  </si>
  <si>
    <t>measurableQuantity</t>
  </si>
  <si>
    <t>Number of units in this transaction; for non-monetary calculations; can be square footage, number of people, etc.</t>
  </si>
  <si>
    <t>measurableQualifier</t>
  </si>
  <si>
    <t>Field that can represent grading, inspection codes, ratings and other qualifiers to properly capture PKI/Balanced Scorecard information</t>
  </si>
  <si>
    <t>measurableUnitOfMeasure</t>
  </si>
  <si>
    <t>Description of unit: e.g. each, case, dozen, etc. ISO standard coding recommended.</t>
  </si>
  <si>
    <t>measurableCostPerUnit</t>
  </si>
  <si>
    <t>Per unit price of the measurable. Although one might expect that measurableQuantity * measurableCostPerUnit = amount, this is not mandated except by external rules sets.</t>
  </si>
  <si>
    <t>measurableStartDateTime</t>
  </si>
  <si>
    <t>Start time of the duration being measured</t>
  </si>
  <si>
    <t>measurableEndDateTime</t>
  </si>
  <si>
    <t>End time of the duration being measured</t>
  </si>
  <si>
    <t>measurableActive</t>
  </si>
  <si>
    <t>Boolean to indicate whether the measurable is active (="true") or inactive (="false")</t>
  </si>
  <si>
    <t>jobInfo</t>
  </si>
  <si>
    <t>Tuple for holding job related information, separate from jobs represented in account identifier. Would probably only have one jobinfo tuple for each entry line, but there may be a need to express more than one.</t>
  </si>
  <si>
    <t>jobCode</t>
  </si>
  <si>
    <t>Associated job number or code. This could be built into the account, but many systems maintain a separate job coding system. Use primarily if job identification is a separate system, and not considered part of the chart of accounts.</t>
  </si>
  <si>
    <t>jobDescription</t>
  </si>
  <si>
    <t>Description of job</t>
  </si>
  <si>
    <t>jobPhaseCode</t>
  </si>
  <si>
    <t>Job code, phase, activity. Allows greater granularity than a simple job number. Although the core only reaches down from job to phases, this can be customized to extend down to cost codes.</t>
  </si>
  <si>
    <t>jobPhaseDescription</t>
  </si>
  <si>
    <t>Description of Job code, phase, activity</t>
  </si>
  <si>
    <t>jobActive</t>
  </si>
  <si>
    <t>Boolean to indicate whether the job is active (="true") or inactive (="false")</t>
  </si>
  <si>
    <t>Parent for information related to depreciation, mortgages, etc.</t>
  </si>
  <si>
    <t>dmJurisdiction</t>
  </si>
  <si>
    <t>dmMethodType</t>
  </si>
  <si>
    <t>Type of depreciation method: used for information about the loan percentage for loan or the depreciation method. This is used for informational purposes only. Examples of entries are "20%", "5 year DDB" (Double Declining Balance).</t>
  </si>
  <si>
    <t>dmLifeLength</t>
  </si>
  <si>
    <t>Length of life in number of periods.</t>
  </si>
  <si>
    <t>dmComment</t>
  </si>
  <si>
    <t>Description of each item related to depreciation, mortgage, loan, credit facility, etc.</t>
  </si>
  <si>
    <t>dmStartDate</t>
  </si>
  <si>
    <t>Start of the applicable period of each item related to depreciation, mortgage, loan, credit facility, etc.</t>
  </si>
  <si>
    <t>dmEndDate</t>
  </si>
  <si>
    <t>End of the applicable period of each item related to depreciation, mortgage, loan, credit facility, etc.</t>
  </si>
  <si>
    <t>dmAmount</t>
  </si>
  <si>
    <t>Amount of a cost or fee charged for a mortgage, loan, credit facility, etc.</t>
  </si>
  <si>
    <t>measurableClassID</t>
  </si>
  <si>
    <t>ehm</t>
  </si>
  <si>
    <t>An enumerated code to identify the inventory, fixed asset or other measurable class. Enumerated as: raw material, work-in-process, finished goods, assemblies, supplies, land, building, machinery, furniture, vehicles, other.</t>
  </si>
  <si>
    <t>measurableClassDescription</t>
  </si>
  <si>
    <t>Free format description associated with gl-ehm:measurableClassID to provide specialization or clarification for the enumerated value of other.</t>
  </si>
  <si>
    <t>costingMethodCode</t>
  </si>
  <si>
    <t>An enumerated code for the inventory (or other measurable) costing method. Enumerated as: LIFO, FIFO, average, weighted-average, standard-cost, tax-basis, book-basis, other.</t>
  </si>
  <si>
    <t>costingMethodDescription</t>
  </si>
  <si>
    <t>Free format description associated with gl-ehm:costingMethodCode to provide specialization of clarification for the enumerated value of other.</t>
  </si>
  <si>
    <t>geospatialCoordinate</t>
  </si>
  <si>
    <t>serialLot</t>
  </si>
  <si>
    <t>Tuple for holding information about serial numbers or lots (batches). As a tuple, this permits multiple serial numbers or multiple lot number batches within a single gl-cor:measurable structure.</t>
  </si>
  <si>
    <t>serialLotCode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</si>
  <si>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</si>
  <si>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serialLotDescription</t>
  </si>
  <si>
    <t>Free format description associated with gl-ehm:serialLotCode to provide specialization and especially to provide clarification for the enumerated value of other in serialLotCode. Examples might be “batch” or “group”.</t>
  </si>
  <si>
    <t>serialLotNumber</t>
  </si>
  <si>
    <t>The holder for that actual serial number or lot (batch) number/code assigned to an item or a batch of items.</t>
  </si>
  <si>
    <t>nextSerialLotNumber</t>
  </si>
  <si>
    <t>A field for holding the next expected serial or lot number to be given to future assignments, or for chaining between already assigned items.</t>
  </si>
  <si>
    <t>serialLotQuantity</t>
  </si>
  <si>
    <t>The quantity of units in this particular batch. Unit of measure is the gl-bus:measurableUnitofMeasure.</t>
  </si>
  <si>
    <t>serialLotOriginalQuantity</t>
  </si>
  <si>
    <t>The quantity of units in this batch on inception.</t>
  </si>
  <si>
    <t>serialLotRemainingQuantity</t>
  </si>
  <si>
    <t>The remaining quantity of units from the original batch; may be the same as the quantity in this batch or include other batches from the same original batch.</t>
  </si>
  <si>
    <t>serialLotOrigination</t>
  </si>
  <si>
    <t>Date of manufacture or creation.</t>
  </si>
  <si>
    <t>serialLotExpiration</t>
  </si>
  <si>
    <t>Expiration date of the batch.</t>
  </si>
  <si>
    <t>serialLotManufacturer</t>
  </si>
  <si>
    <t>Manufacturer of the item (serial) or items (lot/batch).</t>
  </si>
  <si>
    <t>serialLotBatchDescription</t>
  </si>
  <si>
    <t>A name or description of the items in the lot or batch.</t>
  </si>
  <si>
    <t>serialLotWarrantyStartDate</t>
  </si>
  <si>
    <t>If the items are covered by warranty, when that warranty covered will begin or has begun.</t>
  </si>
  <si>
    <t>serialLotWarrantyEndDate</t>
  </si>
  <si>
    <t>If the items are covered by warranty, when that warranty covered will end or ended.</t>
  </si>
  <si>
    <t>serialLotWarrantyPeriod</t>
  </si>
  <si>
    <t>Warranty period – numeric portion; for a 30 day warranty period, the 30 would go here, and the day would go in gl-ehm:serialLotWarrantyPeriodUnit.</t>
  </si>
  <si>
    <t>serialLotWarrantyPeriodUnit</t>
  </si>
  <si>
    <t>Warrant period – time or cycle unit portion. Values from the XBRL Unit Registry (www.xbrl.org/utr/utr.xml) are suggested where possible. Examples might include: H (hours), D (days), M (months), Y (years), machine cycles, km (kilometers).</t>
  </si>
  <si>
    <t>serialLotWarrantyVendor</t>
  </si>
  <si>
    <t>The vendor providing warranty; this may differ from the manufacturer.</t>
  </si>
  <si>
    <t>serialLotWarrantyContract</t>
  </si>
  <si>
    <t>Contract or document information related to the warranty, such as a contract number and date or a URL with more information.</t>
  </si>
  <si>
    <t>serialLotComment</t>
  </si>
  <si>
    <t>Free format text related to the serial number or lot.</t>
  </si>
  <si>
    <t>taxes</t>
  </si>
  <si>
    <t>Tuple for holding tax related information</t>
  </si>
  <si>
    <t>taxAuthority</t>
  </si>
  <si>
    <t>Name of the relevant tax authority</t>
  </si>
  <si>
    <t>taxTableCode</t>
  </si>
  <si>
    <t>Tax table code used by the relevant tax authority</t>
  </si>
  <si>
    <t>taxDescription</t>
  </si>
  <si>
    <t>Description of tax authority</t>
  </si>
  <si>
    <t>taxAmount</t>
  </si>
  <si>
    <t>Amount of taxes</t>
  </si>
  <si>
    <t>taxBasis</t>
  </si>
  <si>
    <t>Basis for taxation</t>
  </si>
  <si>
    <t>taxExchangeRate</t>
  </si>
  <si>
    <t>taxPercentageRate</t>
  </si>
  <si>
    <t>Percent rate for VAT or other taxes normally a number between 0 and 1.0 - e.g. 50% is represented as 0.5</t>
  </si>
  <si>
    <t>taxCode</t>
  </si>
  <si>
    <t>A class or category of taxes</t>
  </si>
  <si>
    <t>taxCommentExemption</t>
  </si>
  <si>
    <t>Additional text/code for exemption reasons or other comments.</t>
  </si>
  <si>
    <t>taxAmountForeignCurrency</t>
  </si>
  <si>
    <t>If the tax is in a foreign currency, the amount of tax in that currency</t>
  </si>
  <si>
    <t>taxCurrency</t>
  </si>
  <si>
    <t>If the tax is in a foreign currency, that currency</t>
  </si>
  <si>
    <t>taxExchangeRateDate</t>
  </si>
  <si>
    <t>If the tax is in a foreign currency, the date or date and time of the exchange rate used</t>
  </si>
  <si>
    <t>If the tax is in a foreign currency, the exchange rate used expressed as national currency divided by foreign currency</t>
  </si>
  <si>
    <t>taxExchangeRateSource</t>
  </si>
  <si>
    <t>If the tax is in a foreign currency, source of exchange rate - for example, Reuters, Bloomberg</t>
  </si>
  <si>
    <t>taxExchangeRateType</t>
  </si>
  <si>
    <t>If the tax is in a foreign currency, type of exchange rate - for example, spot rate, forward contract etc.</t>
  </si>
  <si>
    <t>taxExchangeRateComment</t>
  </si>
  <si>
    <t>taxAmountTriangulationCurrency</t>
  </si>
  <si>
    <t>If the tax is in a foreign currency and triangulation is used, the amount of that tax in the triangulation currency</t>
  </si>
  <si>
    <t>taxTriangulationCurrency</t>
  </si>
  <si>
    <t>If the tax is in a foreign currency and triangulation is used, the triangulation currency</t>
  </si>
  <si>
    <t>taxTriangulationExchangeRate</t>
  </si>
  <si>
    <t>If the tax is in a foreign currency and triangulation is used, the exchange rate used expressed as national currency divided by triangulation currency</t>
  </si>
  <si>
    <t>taxTriangulationExchangeRateSource</t>
  </si>
  <si>
    <t>If the tax is in a foreign currency and triangulation is used, source of exchange rate - for example, Reuters, Bloomberg</t>
  </si>
  <si>
    <t>taxTriangulationExchangeRateType</t>
  </si>
  <si>
    <t>If the tax is in a foreign currency and triangulation is used, type of exchange rate - for example, spot rate, forward contract etc.</t>
  </si>
  <si>
    <t>taxForeignTriangulationExchangeRate</t>
  </si>
  <si>
    <t>If the tax is in a foreign currency and triangulation is used,  the exchange rate used expressed as foreign currency divided by triangulation currency</t>
  </si>
  <si>
    <t>taxForeignTriangulationExchangeRateSource</t>
  </si>
  <si>
    <t>taxForeignTriangulationExchangeRateType</t>
  </si>
  <si>
    <t>taf</t>
  </si>
  <si>
    <t>tickingField</t>
  </si>
  <si>
    <t>documentRemainingBalance</t>
  </si>
  <si>
    <t>Balance remaining on the document</t>
  </si>
  <si>
    <t>uniqueConsignmentReference</t>
  </si>
  <si>
    <t>Unique Consignment Reference or UCR. An "origin to destination" reference code for international consignments, developed in cooperation with the World Customs Organization and EAN International (EAN). (http://www.wcoomd.org/ie/EN/press/UCR_new_e.pdf)</t>
  </si>
  <si>
    <t>originatingDocumentStructure</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</si>
  <si>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</si>
  <si>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originatingDocumentType</t>
  </si>
  <si>
    <t>originatingDocumentNumber</t>
  </si>
  <si>
    <t>Originating document number</t>
  </si>
  <si>
    <t>originatingDocumentDate</t>
  </si>
  <si>
    <t>Originating document date</t>
  </si>
  <si>
    <t>originatingDocumentIdentifierType</t>
  </si>
  <si>
    <t>originatingDocumentIdentifierCode</t>
  </si>
  <si>
    <t>Originating document identifier code</t>
  </si>
  <si>
    <t>originatingDocumentIdentifierTaxCode</t>
  </si>
  <si>
    <t>Originating document identifier tax code</t>
  </si>
  <si>
    <t>richTextComment</t>
  </si>
  <si>
    <t>corG-1</t>
  </si>
  <si>
    <t>corG-2</t>
  </si>
  <si>
    <t>corG-3</t>
  </si>
  <si>
    <t>busG-1</t>
  </si>
  <si>
    <t>busG-2</t>
  </si>
  <si>
    <t>busG-3</t>
  </si>
  <si>
    <t>busG-4</t>
  </si>
  <si>
    <t>busG-5</t>
  </si>
  <si>
    <t>busG-6</t>
  </si>
  <si>
    <t>busG-7</t>
  </si>
  <si>
    <t>busG-8</t>
  </si>
  <si>
    <t>busG-9</t>
  </si>
  <si>
    <t>busG-10</t>
  </si>
  <si>
    <t>busG-11</t>
  </si>
  <si>
    <t>busG-12</t>
  </si>
  <si>
    <t>busG-13</t>
  </si>
  <si>
    <t>busG-14</t>
  </si>
  <si>
    <t>busG-15</t>
  </si>
  <si>
    <t>busG-16</t>
  </si>
  <si>
    <t>busG-17</t>
  </si>
  <si>
    <t>busG-18</t>
  </si>
  <si>
    <t>busG-19</t>
  </si>
  <si>
    <t>corG-4</t>
  </si>
  <si>
    <t>corG-5</t>
  </si>
  <si>
    <t>corG-6</t>
  </si>
  <si>
    <t>corG-7</t>
  </si>
  <si>
    <t>corG-8</t>
  </si>
  <si>
    <t>mucG-1</t>
  </si>
  <si>
    <t>corG-9</t>
  </si>
  <si>
    <t>corG-11</t>
  </si>
  <si>
    <t>corG-12</t>
  </si>
  <si>
    <t>corG-13</t>
  </si>
  <si>
    <t>busG-20</t>
  </si>
  <si>
    <t>corG-14</t>
  </si>
  <si>
    <t>corG-15</t>
  </si>
  <si>
    <t>corG-16</t>
  </si>
  <si>
    <t>corG-17</t>
  </si>
  <si>
    <t>corG-18</t>
  </si>
  <si>
    <t>busG-21</t>
  </si>
  <si>
    <t>busG-22</t>
  </si>
  <si>
    <t>busG-23</t>
  </si>
  <si>
    <t>ehmG-1</t>
  </si>
  <si>
    <t>corG-19</t>
  </si>
  <si>
    <t>tafG-1</t>
  </si>
  <si>
    <t>srcdG-1</t>
  </si>
  <si>
    <t>srcdG-2</t>
  </si>
  <si>
    <t>srcdG-3</t>
  </si>
  <si>
    <t>accountMainDescriptionItemType</t>
  </si>
  <si>
    <t>accountMainIDItemType</t>
  </si>
  <si>
    <t>gl-gen:accountPurposeCodeItemType</t>
  </si>
  <si>
    <t>accountPurposeDescriptionItemType</t>
  </si>
  <si>
    <t>gl-gen:activeItemType</t>
  </si>
  <si>
    <t>accountSubDescriptionItemType</t>
  </si>
  <si>
    <t>accountSubIDItemType</t>
  </si>
  <si>
    <t>accountSubTypeItemType</t>
  </si>
  <si>
    <t>gl-gen:accountTypeItemType</t>
  </si>
  <si>
    <t>gl-gen:amountItemType</t>
  </si>
  <si>
    <t>gl-gen:bookTaxDifferenceItemType</t>
  </si>
  <si>
    <t>confirmedDateItemType</t>
  </si>
  <si>
    <t>creationDateItemType</t>
  </si>
  <si>
    <t>dateAcknowledgedItemType</t>
  </si>
  <si>
    <t>gl-gen:debitCreditCodeItemType</t>
  </si>
  <si>
    <t>detailCommentItemType</t>
  </si>
  <si>
    <t>documentApplyToNumberItemType</t>
  </si>
  <si>
    <t>documentDateItemType</t>
  </si>
  <si>
    <t>documentNumberItemType</t>
  </si>
  <si>
    <t>gl-gen:invoiceTypeItemType</t>
  </si>
  <si>
    <t>documentReferenceItemType</t>
  </si>
  <si>
    <t>gl-gen:documentTypeItemType</t>
  </si>
  <si>
    <t>enteredByItemType</t>
  </si>
  <si>
    <t>enteredDateItemType</t>
  </si>
  <si>
    <t>entriesCommentItemType</t>
  </si>
  <si>
    <t>gl-gen:entriesTypeItemType</t>
  </si>
  <si>
    <t>entryCommentItemType</t>
  </si>
  <si>
    <t>counterItemType</t>
  </si>
  <si>
    <t>entryNumberItemType</t>
  </si>
  <si>
    <t>gl-gen:entryTypeItemType</t>
  </si>
  <si>
    <t>identifierCategoryItemType</t>
  </si>
  <si>
    <t>identifierCodeItemType</t>
  </si>
  <si>
    <t>identifierDescriptionItemType</t>
  </si>
  <si>
    <t>gl-gen:emailAddressItemType</t>
  </si>
  <si>
    <t>gl-gen:emailAddressUsageItemType</t>
  </si>
  <si>
    <t>gl-gen:phoneNumberItemType</t>
  </si>
  <si>
    <t>gl-gen:phoneNumberDescriptionItemType</t>
  </si>
  <si>
    <t>gl-gen:faxNumberItemType</t>
  </si>
  <si>
    <t>gl-gen:faxNumberUsageItemType</t>
  </si>
  <si>
    <t>identifierAuthorityCodeItemType</t>
  </si>
  <si>
    <t>identifierAuthorityItemType</t>
  </si>
  <si>
    <t>identifierAuthorityVerificationDateItemType</t>
  </si>
  <si>
    <t>gl-gen:identifierTypeItemType</t>
  </si>
  <si>
    <t>languageItemType</t>
  </si>
  <si>
    <t>lineNumberItemType</t>
  </si>
  <si>
    <t>gl-gen:mainAccountTypeItemType</t>
  </si>
  <si>
    <t>maturityDateItemType</t>
  </si>
  <si>
    <t>parentAccountMainIDItemType</t>
  </si>
  <si>
    <t>parentSubaccountCodeItemType</t>
  </si>
  <si>
    <t>parentSubaccountProportionItemType</t>
  </si>
  <si>
    <t>parentSubaccountTypeItemType</t>
  </si>
  <si>
    <t>periodCoveredStartItemType</t>
  </si>
  <si>
    <t>periodCoveredEndItemType</t>
  </si>
  <si>
    <t>postedDateItemType</t>
  </si>
  <si>
    <t>postingDateItemType</t>
  </si>
  <si>
    <t>gl-gen:postingStatusItemType</t>
  </si>
  <si>
    <t>gl-gen:qualifierEntryItemType</t>
  </si>
  <si>
    <t>reportingTreeIdentifierItemType</t>
  </si>
  <si>
    <t>revisesUniqueIDItemType</t>
  </si>
  <si>
    <t>gl-gen:revisesUniqueIDActionItemType</t>
  </si>
  <si>
    <t>shipReceivedDateItemType</t>
  </si>
  <si>
    <t>gl-gen:signOfAmountItemType</t>
  </si>
  <si>
    <t>taxAuthorityItemType</t>
  </si>
  <si>
    <t>taxTableCodeItemType</t>
  </si>
  <si>
    <t>taxAmountItemType</t>
  </si>
  <si>
    <t>taxBasisItemType</t>
  </si>
  <si>
    <t>taxCodeItemType</t>
  </si>
  <si>
    <t>taxCommentExemptionItemType</t>
  </si>
  <si>
    <t>taxDescriptionItemType</t>
  </si>
  <si>
    <t>gl-gen:sourceJournalIDItemType</t>
  </si>
  <si>
    <t>taxExchangeRateItemType</t>
  </si>
  <si>
    <t>taxPercentageRateItemType</t>
  </si>
  <si>
    <t>uniqueIDItemType</t>
  </si>
  <si>
    <t>gl-gen:xbrlIncludeItemType</t>
  </si>
  <si>
    <t>summaryReportingElementItemType</t>
  </si>
  <si>
    <t>detailMatchingElementItemType</t>
  </si>
  <si>
    <t>termsItemType</t>
  </si>
  <si>
    <t>shipFromItemType</t>
  </si>
  <si>
    <t>gl-gen:identifierOrganizationTypeItemType</t>
  </si>
  <si>
    <t>documentTypeDescriptionItemType</t>
  </si>
  <si>
    <t>mainAccountTypeDescriptionItemType</t>
  </si>
  <si>
    <t>postingStatusDescriptionItemType</t>
  </si>
  <si>
    <t>qualifierEntryDescriptionItemType</t>
  </si>
  <si>
    <t>accountTypeDescriptionItemType</t>
  </si>
  <si>
    <t>identifierOrganizationTypeDescriptionItemType</t>
  </si>
  <si>
    <t>accountantEngagementTypeItemType</t>
  </si>
  <si>
    <t>accountantNameItemType</t>
  </si>
  <si>
    <t>allocationCodeItemType</t>
  </si>
  <si>
    <t>amountMemoItemType</t>
  </si>
  <si>
    <t>batchDescriptionItemType</t>
  </si>
  <si>
    <t>batchIDItemType</t>
  </si>
  <si>
    <t>budgetAllocationCodeItemType</t>
  </si>
  <si>
    <t>budgetScenarioItemType</t>
  </si>
  <si>
    <t>budgetScenarioPeriodStartItemType</t>
  </si>
  <si>
    <t>budgetScenarioPeriodEndItemType</t>
  </si>
  <si>
    <t>budgetScenarioTextItemType</t>
  </si>
  <si>
    <t>businessDescriptionItemType</t>
  </si>
  <si>
    <t>creatorItemType</t>
  </si>
  <si>
    <t>dmJurisdictionTypeItemType</t>
  </si>
  <si>
    <t>dmLifeLengthItemType</t>
  </si>
  <si>
    <t>dmMethodTypeItemType</t>
  </si>
  <si>
    <t>dmCommentItemType</t>
  </si>
  <si>
    <t>dmDateItemType</t>
  </si>
  <si>
    <t>dmAmountItemType</t>
  </si>
  <si>
    <t>documentChargeReimbItemType</t>
  </si>
  <si>
    <t>documentLocationItemType</t>
  </si>
  <si>
    <t>documentReceivedDateItemType</t>
  </si>
  <si>
    <t>eliminationCodeItemType</t>
  </si>
  <si>
    <t>enteredByModifiedItemType</t>
  </si>
  <si>
    <t>entryOriginItemType</t>
  </si>
  <si>
    <t>entryResponsiblePersonItemType</t>
  </si>
  <si>
    <t>fiscalYearStartItemType</t>
  </si>
  <si>
    <t>fiscalYearEndItemType</t>
  </si>
  <si>
    <t>identifierPurposeItemType</t>
  </si>
  <si>
    <t>measurableCodeItemType</t>
  </si>
  <si>
    <t>measurableCategoryItemType</t>
  </si>
  <si>
    <t>measurableCostPerUnitItemType</t>
  </si>
  <si>
    <t>measurableDescriptionItemType</t>
  </si>
  <si>
    <t>measurableIDItemType</t>
  </si>
  <si>
    <t>measurableIDOtherItemType</t>
  </si>
  <si>
    <t>measurableIDOtherSchemaItemType</t>
  </si>
  <si>
    <t>measurableIDSchemaItemType</t>
  </si>
  <si>
    <t>measurableQualifierItemType</t>
  </si>
  <si>
    <t>measurableQuantityItemType</t>
  </si>
  <si>
    <t>measurableStartDateTimeItemType</t>
  </si>
  <si>
    <t>measurableEndDateTimeItemType</t>
  </si>
  <si>
    <t>measurableUnitOfMeasureItemType</t>
  </si>
  <si>
    <t>organizationDescriptionItemType</t>
  </si>
  <si>
    <t>organizationIdentifierItemType</t>
  </si>
  <si>
    <t>paymentMethodItemType</t>
  </si>
  <si>
    <t>periodCountItemType</t>
  </si>
  <si>
    <t>periodUnitTypeItemType</t>
  </si>
  <si>
    <t>postingCodeItemType</t>
  </si>
  <si>
    <t>reportingCalendarCodeItemType</t>
  </si>
  <si>
    <t>reportingCalendarDescriptionItemType</t>
  </si>
  <si>
    <t>reportingCalendarTitleItemType</t>
  </si>
  <si>
    <t>reportingCalendarPeriodTypeItemType</t>
  </si>
  <si>
    <t>reportingCalendarPeriodTypeDescriptionItemType</t>
  </si>
  <si>
    <t>reportingCalendarOpenClosedStatusItemType</t>
  </si>
  <si>
    <t>periodIdentifierItemType</t>
  </si>
  <si>
    <t>periodDescriptionItemType</t>
  </si>
  <si>
    <t>periodStartItemType</t>
  </si>
  <si>
    <t>periodEndItemType</t>
  </si>
  <si>
    <t>periodClosedDateItemType</t>
  </si>
  <si>
    <t>sourceApplicationItemType</t>
  </si>
  <si>
    <t>sourceJournalDescriptionItemType</t>
  </si>
  <si>
    <t>targetApplicationItemType</t>
  </si>
  <si>
    <t>webSiteDescriptionItemType</t>
  </si>
  <si>
    <t>webSiteURLItemType</t>
  </si>
  <si>
    <t>numberOfEntriesItemType</t>
  </si>
  <si>
    <t>totalDebitItemType</t>
  </si>
  <si>
    <t>totalCreditItemType</t>
  </si>
  <si>
    <t>periodUnitDescriptionItemType</t>
  </si>
  <si>
    <t>accountantEngagementTypeDescriptionItemType</t>
  </si>
  <si>
    <t>measurableCodeDescriptionItemType</t>
  </si>
  <si>
    <t>reportingPurposeDescriptionItemType</t>
  </si>
  <si>
    <t>measurableClassIDItemType</t>
  </si>
  <si>
    <t>measurableClassDescriptionItemType</t>
  </si>
  <si>
    <t>costingMethodCodeItemType</t>
  </si>
  <si>
    <t>costingMethodDescriptionItemType</t>
  </si>
  <si>
    <t>geospatialCoordinateItemType</t>
  </si>
  <si>
    <t>serialLotCodeItemType</t>
  </si>
  <si>
    <t>serialLotDescriptionItemType</t>
  </si>
  <si>
    <t>serialLotNumberItemType</t>
  </si>
  <si>
    <t>nextSerialLotNumberItemType</t>
  </si>
  <si>
    <t>serialLotQuantityItemType</t>
  </si>
  <si>
    <t>serialLotOriginalQuantityItemType</t>
  </si>
  <si>
    <t>serialLotRemainingQuantityItemType</t>
  </si>
  <si>
    <t>serialLotOriginationItemType</t>
  </si>
  <si>
    <t>serialLotExpirationItemType</t>
  </si>
  <si>
    <t>serialLotManufacturerItemType</t>
  </si>
  <si>
    <t>serialLotBatchDescriptionItemType</t>
  </si>
  <si>
    <t>serialLotWarrantyStartDateItemType</t>
  </si>
  <si>
    <t>serialLotWarrantyEndDateItemType</t>
  </si>
  <si>
    <t>serialLotWarrantyPeriodItemType</t>
  </si>
  <si>
    <t>serialLotWarrantyPeriodUnitItemType</t>
  </si>
  <si>
    <t>serialLotWarrantyVendorItemType</t>
  </si>
  <si>
    <t>serialLotWarrantyContractItemType</t>
  </si>
  <si>
    <t>serialLotCommentItemType</t>
  </si>
  <si>
    <t>currencyItemType</t>
  </si>
  <si>
    <t>exchangeRateItemType</t>
  </si>
  <si>
    <t>exchangeRateDateItemType</t>
  </si>
  <si>
    <t>commentItemType</t>
  </si>
  <si>
    <t>exchangeRateSourceItemType</t>
  </si>
  <si>
    <t>exchangeRateTypeItemType</t>
  </si>
  <si>
    <t>uniqueConsignmentReferenceItemType</t>
  </si>
  <si>
    <t>originatingDocumentNumberItemType</t>
  </si>
  <si>
    <t>originatingDocumentDateItemType</t>
  </si>
  <si>
    <t>originatingDocumentIdentifierCodeItemType</t>
  </si>
  <si>
    <t>originatingDocumentIdentifierTaxCodeItemType</t>
  </si>
  <si>
    <t>tickingFieldItemType</t>
  </si>
  <si>
    <t>documentRemainingBalanceItemType</t>
  </si>
  <si>
    <t>frequencyIntervalItemType</t>
  </si>
  <si>
    <t>frequencyUnitItemType</t>
  </si>
  <si>
    <t>jobCodeItemType</t>
  </si>
  <si>
    <t>jobDescriptionItemType</t>
  </si>
  <si>
    <t>jobPhaseCodeItemType</t>
  </si>
  <si>
    <t>jobPhaseDescriptionItemType</t>
  </si>
  <si>
    <t>lastDateRepeatItemType</t>
  </si>
  <si>
    <t>nextDateRepeatItemType</t>
  </si>
  <si>
    <t>recurringStdDescriptionItemType</t>
  </si>
  <si>
    <t>repetitionsRemainingItemType</t>
  </si>
  <si>
    <t>reverseTypeItemType</t>
  </si>
  <si>
    <t>reversingDateItemType</t>
  </si>
  <si>
    <t>reversingStdIdItemType</t>
  </si>
  <si>
    <t>endDateRepeatingEntryItemType</t>
  </si>
  <si>
    <t>detailedContentFilterItemType</t>
  </si>
  <si>
    <t>reportingDateSelectorItemType</t>
  </si>
  <si>
    <t>richTextCommentContent</t>
  </si>
  <si>
    <t>richTextCommentDescription</t>
  </si>
  <si>
    <t>richTextCommentLocator</t>
  </si>
  <si>
    <t>summaryEndDateItemType</t>
  </si>
  <si>
    <t>summaryIdentifierItemType</t>
  </si>
  <si>
    <t>summaryInstantItemType</t>
  </si>
  <si>
    <t>summaryReportingTaxonomyIDRefItemType</t>
  </si>
  <si>
    <t>summarySchemeItemType</t>
  </si>
  <si>
    <t>summaryStartDateItemType</t>
  </si>
  <si>
    <t>summaryTuplePathItemType</t>
  </si>
  <si>
    <t>bus-88</t>
  </si>
  <si>
    <t>cor-1</t>
  </si>
  <si>
    <t>cor-2</t>
  </si>
  <si>
    <t>cor-3</t>
  </si>
  <si>
    <t>cor-4</t>
  </si>
  <si>
    <t>cor-5</t>
  </si>
  <si>
    <t>cor-6</t>
  </si>
  <si>
    <t>bus-1</t>
  </si>
  <si>
    <t>cor-7</t>
  </si>
  <si>
    <t>cor-8</t>
  </si>
  <si>
    <t>cor-9</t>
  </si>
  <si>
    <t>bus-2</t>
  </si>
  <si>
    <t>bus-3</t>
  </si>
  <si>
    <t>bus-4</t>
  </si>
  <si>
    <t>bus-5</t>
  </si>
  <si>
    <t>bus-6</t>
  </si>
  <si>
    <t>muc-1</t>
  </si>
  <si>
    <t>srcd-1</t>
  </si>
  <si>
    <t>bus-7</t>
  </si>
  <si>
    <t>bus-8</t>
  </si>
  <si>
    <t>bus-9</t>
  </si>
  <si>
    <t>bus-10</t>
  </si>
  <si>
    <t>bus-11</t>
  </si>
  <si>
    <t>bus-12</t>
  </si>
  <si>
    <t>bus-13</t>
  </si>
  <si>
    <t>bus-14</t>
  </si>
  <si>
    <t>bus-15</t>
  </si>
  <si>
    <t>bus-16</t>
  </si>
  <si>
    <t>bus-17</t>
  </si>
  <si>
    <t>bus-18</t>
  </si>
  <si>
    <t>bus-19</t>
  </si>
  <si>
    <t>bus-20</t>
  </si>
  <si>
    <t>bus-21</t>
  </si>
  <si>
    <t>bus-22</t>
  </si>
  <si>
    <t>bus-23</t>
  </si>
  <si>
    <t>bus-24</t>
  </si>
  <si>
    <t>bus-25</t>
  </si>
  <si>
    <t>bus-26</t>
  </si>
  <si>
    <t>bus-27</t>
  </si>
  <si>
    <t>bus-28</t>
  </si>
  <si>
    <t>bus-29</t>
  </si>
  <si>
    <t>bus-30</t>
  </si>
  <si>
    <t>bus-31</t>
  </si>
  <si>
    <t>bus-32</t>
  </si>
  <si>
    <t>bus-33</t>
  </si>
  <si>
    <t>bus-34</t>
  </si>
  <si>
    <t>bus-35</t>
  </si>
  <si>
    <t>bus-36</t>
  </si>
  <si>
    <t>bus-37</t>
  </si>
  <si>
    <t>bus-38</t>
  </si>
  <si>
    <t>bus-39</t>
  </si>
  <si>
    <t>bus-40</t>
  </si>
  <si>
    <t>bus-41</t>
  </si>
  <si>
    <t>bus-42</t>
  </si>
  <si>
    <t>bus-43</t>
  </si>
  <si>
    <t>bus-44</t>
  </si>
  <si>
    <t>bus-45</t>
  </si>
  <si>
    <t>bus-46</t>
  </si>
  <si>
    <t>bus-47</t>
  </si>
  <si>
    <t>bus-48</t>
  </si>
  <si>
    <t>bus-49</t>
  </si>
  <si>
    <t>bus-50</t>
  </si>
  <si>
    <t>bus-51</t>
  </si>
  <si>
    <t>bus-52</t>
  </si>
  <si>
    <t>bus-53</t>
  </si>
  <si>
    <t>bus-54</t>
  </si>
  <si>
    <t>bus-55</t>
  </si>
  <si>
    <t>bus-56</t>
  </si>
  <si>
    <t>bus-57</t>
  </si>
  <si>
    <t>bus-58</t>
  </si>
  <si>
    <t>bus-59</t>
  </si>
  <si>
    <t>bus-60</t>
  </si>
  <si>
    <t>bus-61</t>
  </si>
  <si>
    <t>bus-62</t>
  </si>
  <si>
    <t>bus-63</t>
  </si>
  <si>
    <t>bus-64</t>
  </si>
  <si>
    <t>bus-65</t>
  </si>
  <si>
    <t>bus-66</t>
  </si>
  <si>
    <t>bus-67</t>
  </si>
  <si>
    <t>bus-68</t>
  </si>
  <si>
    <t>bus-69</t>
  </si>
  <si>
    <t>bus-70</t>
  </si>
  <si>
    <t>bus-71</t>
  </si>
  <si>
    <t>bus-72</t>
  </si>
  <si>
    <t>bus-73</t>
  </si>
  <si>
    <t>bus-74</t>
  </si>
  <si>
    <t>bus-75</t>
  </si>
  <si>
    <t>bus-76</t>
  </si>
  <si>
    <t>bus-77</t>
  </si>
  <si>
    <t>bus-78</t>
  </si>
  <si>
    <t>bus-79</t>
  </si>
  <si>
    <t>bus-80</t>
  </si>
  <si>
    <t>bus-81</t>
  </si>
  <si>
    <t>bus-82</t>
  </si>
  <si>
    <t>bus-83</t>
  </si>
  <si>
    <t>bus-84</t>
  </si>
  <si>
    <t>bus-85</t>
  </si>
  <si>
    <t>bus-86</t>
  </si>
  <si>
    <t>bus-87</t>
  </si>
  <si>
    <t>bus-89</t>
  </si>
  <si>
    <t>bus-90</t>
  </si>
  <si>
    <t>bus-91</t>
  </si>
  <si>
    <t>bus-92</t>
  </si>
  <si>
    <t>bus-93</t>
  </si>
  <si>
    <t>bus-94</t>
  </si>
  <si>
    <t>bus-95</t>
  </si>
  <si>
    <t>bus-96</t>
  </si>
  <si>
    <t>bus-97</t>
  </si>
  <si>
    <t>cor-10</t>
  </si>
  <si>
    <t>cor-11</t>
  </si>
  <si>
    <t>bus-98</t>
  </si>
  <si>
    <t>cor-12</t>
  </si>
  <si>
    <t>bus-99</t>
  </si>
  <si>
    <t>cor-13</t>
  </si>
  <si>
    <t>bus-100</t>
  </si>
  <si>
    <t>cor-14</t>
  </si>
  <si>
    <t>bus-101</t>
  </si>
  <si>
    <t>cor-15</t>
  </si>
  <si>
    <t>cor-16</t>
  </si>
  <si>
    <t>cor-17</t>
  </si>
  <si>
    <t>cor-18</t>
  </si>
  <si>
    <t>bus-102</t>
  </si>
  <si>
    <t>bus-103</t>
  </si>
  <si>
    <t>bus-104</t>
  </si>
  <si>
    <t>bus-105</t>
  </si>
  <si>
    <t>bus-106</t>
  </si>
  <si>
    <t>bus-107</t>
  </si>
  <si>
    <t>cor-19</t>
  </si>
  <si>
    <t>bus-108</t>
  </si>
  <si>
    <t>bus-109</t>
  </si>
  <si>
    <t>bus-110</t>
  </si>
  <si>
    <t>bus-111</t>
  </si>
  <si>
    <t>bus-112</t>
  </si>
  <si>
    <t>bus-113</t>
  </si>
  <si>
    <t>usk-1</t>
  </si>
  <si>
    <t>usk-2</t>
  </si>
  <si>
    <t>usk-3</t>
  </si>
  <si>
    <t>usk-4</t>
  </si>
  <si>
    <t>usk-5</t>
  </si>
  <si>
    <t>usk-6</t>
  </si>
  <si>
    <t>usk-7</t>
  </si>
  <si>
    <t>usk-8</t>
  </si>
  <si>
    <t>usk-9</t>
  </si>
  <si>
    <t>usk-10</t>
  </si>
  <si>
    <t>cor-20</t>
  </si>
  <si>
    <t>cor-21</t>
  </si>
  <si>
    <t>cor-22</t>
  </si>
  <si>
    <t>cor-23</t>
  </si>
  <si>
    <t>cor-24</t>
  </si>
  <si>
    <t>cor-25</t>
  </si>
  <si>
    <t>cor-26</t>
  </si>
  <si>
    <t>cor-27</t>
  </si>
  <si>
    <t>cor-28</t>
  </si>
  <si>
    <t>cor-29</t>
  </si>
  <si>
    <t>cor-30</t>
  </si>
  <si>
    <t>cor-31</t>
  </si>
  <si>
    <t>bus-114</t>
  </si>
  <si>
    <t>bus-115</t>
  </si>
  <si>
    <t>bus-116</t>
  </si>
  <si>
    <t>bus-117</t>
  </si>
  <si>
    <t>cor-32</t>
  </si>
  <si>
    <t>cor-33</t>
  </si>
  <si>
    <t>cor-34</t>
  </si>
  <si>
    <t>cor-35</t>
  </si>
  <si>
    <t>cor-36</t>
  </si>
  <si>
    <t>cor-37</t>
  </si>
  <si>
    <t>cor-38</t>
  </si>
  <si>
    <t>cor-39</t>
  </si>
  <si>
    <t>cor-40</t>
  </si>
  <si>
    <t>muc-2</t>
  </si>
  <si>
    <t>muc-3</t>
  </si>
  <si>
    <t>muc-4</t>
  </si>
  <si>
    <t>muc-5</t>
  </si>
  <si>
    <t>muc-6</t>
  </si>
  <si>
    <t>muc-7</t>
  </si>
  <si>
    <t>muc-8</t>
  </si>
  <si>
    <t>muc-9</t>
  </si>
  <si>
    <t>muc-10</t>
  </si>
  <si>
    <t>muc-11</t>
  </si>
  <si>
    <t>muc-12</t>
  </si>
  <si>
    <t>muc-13</t>
  </si>
  <si>
    <t>muc-14</t>
  </si>
  <si>
    <t>muc-15</t>
  </si>
  <si>
    <t>muc-16</t>
  </si>
  <si>
    <t>cor-41</t>
  </si>
  <si>
    <t>cor-42</t>
  </si>
  <si>
    <t>cor-43</t>
  </si>
  <si>
    <t>bus-118</t>
  </si>
  <si>
    <t>bus-119</t>
  </si>
  <si>
    <t>muc-17</t>
  </si>
  <si>
    <t>muc-18</t>
  </si>
  <si>
    <t>muc-19</t>
  </si>
  <si>
    <t>muc-20</t>
  </si>
  <si>
    <t>muc-21</t>
  </si>
  <si>
    <t>muc-22</t>
  </si>
  <si>
    <t>muc-23</t>
  </si>
  <si>
    <t>muc-24</t>
  </si>
  <si>
    <t>muc-25</t>
  </si>
  <si>
    <t>muc-26</t>
  </si>
  <si>
    <t>muc-27</t>
  </si>
  <si>
    <t>muc-28</t>
  </si>
  <si>
    <t>muc-29</t>
  </si>
  <si>
    <t>muc-30</t>
  </si>
  <si>
    <t>muc-31</t>
  </si>
  <si>
    <t>cor-44</t>
  </si>
  <si>
    <t>cor-45</t>
  </si>
  <si>
    <t>cor-46</t>
  </si>
  <si>
    <t>cor-47</t>
  </si>
  <si>
    <t>cor-48</t>
  </si>
  <si>
    <t>cor-49</t>
  </si>
  <si>
    <t>cor-50</t>
  </si>
  <si>
    <t>cor-51</t>
  </si>
  <si>
    <t>cor-52</t>
  </si>
  <si>
    <t>cor-53</t>
  </si>
  <si>
    <t>cor-54</t>
  </si>
  <si>
    <t>cor-55</t>
  </si>
  <si>
    <t>cor-56</t>
  </si>
  <si>
    <t>cor-57</t>
  </si>
  <si>
    <t>cor-58</t>
  </si>
  <si>
    <t>bus-120</t>
  </si>
  <si>
    <t>bus-121</t>
  </si>
  <si>
    <t>bus-122</t>
  </si>
  <si>
    <t>bus-123</t>
  </si>
  <si>
    <t>bus-124</t>
  </si>
  <si>
    <t>bus-125</t>
  </si>
  <si>
    <t>bus-126</t>
  </si>
  <si>
    <t>bus-127</t>
  </si>
  <si>
    <t>bus-128</t>
  </si>
  <si>
    <t>bus-129</t>
  </si>
  <si>
    <t>bus-130</t>
  </si>
  <si>
    <t>cor-59</t>
  </si>
  <si>
    <t>cor-60</t>
  </si>
  <si>
    <t>cor-61</t>
  </si>
  <si>
    <t>cor-62</t>
  </si>
  <si>
    <t>cor-63</t>
  </si>
  <si>
    <t>cor-64</t>
  </si>
  <si>
    <t>cor-65</t>
  </si>
  <si>
    <t>cor-66</t>
  </si>
  <si>
    <t>cor-67</t>
  </si>
  <si>
    <t>cor-68</t>
  </si>
  <si>
    <t>cor-69</t>
  </si>
  <si>
    <t>cor-70</t>
  </si>
  <si>
    <t>cor-71</t>
  </si>
  <si>
    <t>bus-131</t>
  </si>
  <si>
    <t>cor-72</t>
  </si>
  <si>
    <t>cor-73</t>
  </si>
  <si>
    <t>cor-74</t>
  </si>
  <si>
    <t>cor-75</t>
  </si>
  <si>
    <t>cor-76</t>
  </si>
  <si>
    <t>cor-77</t>
  </si>
  <si>
    <t>cor-78</t>
  </si>
  <si>
    <t>cor-79</t>
  </si>
  <si>
    <t>bus-132</t>
  </si>
  <si>
    <t>bus-133</t>
  </si>
  <si>
    <t>bus-134</t>
  </si>
  <si>
    <t>bus-135</t>
  </si>
  <si>
    <t>cor-80</t>
  </si>
  <si>
    <t>cor-81</t>
  </si>
  <si>
    <t>cor-82</t>
  </si>
  <si>
    <t>cor-83</t>
  </si>
  <si>
    <t>cor-84</t>
  </si>
  <si>
    <t>srcd-2</t>
  </si>
  <si>
    <t>srcd-3</t>
  </si>
  <si>
    <t>srcd-4</t>
  </si>
  <si>
    <t>srcd-5</t>
  </si>
  <si>
    <t>srcd-6</t>
  </si>
  <si>
    <t>srcd-7</t>
  </si>
  <si>
    <t>srcd-8</t>
  </si>
  <si>
    <t>srcd-9</t>
  </si>
  <si>
    <t>srcd-10</t>
  </si>
  <si>
    <t>srcd-11</t>
  </si>
  <si>
    <t>srcd-12</t>
  </si>
  <si>
    <t>srcd-13</t>
  </si>
  <si>
    <t>srcd-14</t>
  </si>
  <si>
    <t>srcd-15</t>
  </si>
  <si>
    <t>cor-85</t>
  </si>
  <si>
    <t>cor-86</t>
  </si>
  <si>
    <t>cor-87</t>
  </si>
  <si>
    <t>cor-88</t>
  </si>
  <si>
    <t>cor-89</t>
  </si>
  <si>
    <t>cor-90</t>
  </si>
  <si>
    <t>cor-91</t>
  </si>
  <si>
    <t>bus-136</t>
  </si>
  <si>
    <t>bus-137</t>
  </si>
  <si>
    <t>bus-138</t>
  </si>
  <si>
    <t>bus-139</t>
  </si>
  <si>
    <t>bus-140</t>
  </si>
  <si>
    <t>bus-141</t>
  </si>
  <si>
    <t>bus-142</t>
  </si>
  <si>
    <t>bus-143</t>
  </si>
  <si>
    <t>bus-144</t>
  </si>
  <si>
    <t>bus-145</t>
  </si>
  <si>
    <t>bus-146</t>
  </si>
  <si>
    <t>bus-147</t>
  </si>
  <si>
    <t>bus-148</t>
  </si>
  <si>
    <t>bus-149</t>
  </si>
  <si>
    <t>bus-150</t>
  </si>
  <si>
    <t>usk-11</t>
  </si>
  <si>
    <t>usk-12</t>
  </si>
  <si>
    <t>usk-13</t>
  </si>
  <si>
    <t>usk-14</t>
  </si>
  <si>
    <t>usk-15</t>
  </si>
  <si>
    <t>bus-151</t>
  </si>
  <si>
    <t>bus-152</t>
  </si>
  <si>
    <t>bus-153</t>
  </si>
  <si>
    <t>bus-154</t>
  </si>
  <si>
    <t>bus-155</t>
  </si>
  <si>
    <t>bus-156</t>
  </si>
  <si>
    <t>bus-157</t>
  </si>
  <si>
    <t>ehm-1</t>
  </si>
  <si>
    <t>ehm-2</t>
  </si>
  <si>
    <t>ehm-3</t>
  </si>
  <si>
    <t>ehm-4</t>
  </si>
  <si>
    <t>ehm-5</t>
  </si>
  <si>
    <t>ehm-6</t>
  </si>
  <si>
    <t>ehm-7</t>
  </si>
  <si>
    <t>ehm-8</t>
  </si>
  <si>
    <t>ehm-9</t>
  </si>
  <si>
    <t>ehm-10</t>
  </si>
  <si>
    <t>ehm-11</t>
  </si>
  <si>
    <t>ehm-12</t>
  </si>
  <si>
    <t>ehm-13</t>
  </si>
  <si>
    <t>ehm-14</t>
  </si>
  <si>
    <t>ehm-15</t>
  </si>
  <si>
    <t>ehm-16</t>
  </si>
  <si>
    <t>ehm-17</t>
  </si>
  <si>
    <t>ehm-18</t>
  </si>
  <si>
    <t>ehm-19</t>
  </si>
  <si>
    <t>ehm-20</t>
  </si>
  <si>
    <t>ehm-21</t>
  </si>
  <si>
    <t>ehm-22</t>
  </si>
  <si>
    <t>ehm-23</t>
  </si>
  <si>
    <t>cor-92</t>
  </si>
  <si>
    <t>cor-93</t>
  </si>
  <si>
    <t>cor-94</t>
  </si>
  <si>
    <t>cor-95</t>
  </si>
  <si>
    <t>cor-96</t>
  </si>
  <si>
    <t>cor-97</t>
  </si>
  <si>
    <t>cor-98</t>
  </si>
  <si>
    <t>cor-99</t>
  </si>
  <si>
    <t>cor-100</t>
  </si>
  <si>
    <t>muc-32</t>
  </si>
  <si>
    <t>muc-33</t>
  </si>
  <si>
    <t>muc-34</t>
  </si>
  <si>
    <t>muc-36</t>
  </si>
  <si>
    <t>muc-37</t>
  </si>
  <si>
    <t>muc-38</t>
  </si>
  <si>
    <t>muc-39</t>
  </si>
  <si>
    <t>muc-40</t>
  </si>
  <si>
    <t>muc-41</t>
  </si>
  <si>
    <t>muc-42</t>
  </si>
  <si>
    <t>muc-43</t>
  </si>
  <si>
    <t>muc-44</t>
  </si>
  <si>
    <t>muc-45</t>
  </si>
  <si>
    <t>muc-46</t>
  </si>
  <si>
    <t>taf-1</t>
  </si>
  <si>
    <t>taf-2</t>
  </si>
  <si>
    <t>taf-3</t>
  </si>
  <si>
    <t>taf-4</t>
  </si>
  <si>
    <t>taf-5</t>
  </si>
  <si>
    <t>taf-6</t>
  </si>
  <si>
    <t>taf-7</t>
  </si>
  <si>
    <t>taf-8</t>
  </si>
  <si>
    <t>taf-9</t>
  </si>
  <si>
    <t>Accounting Entries</t>
  </si>
  <si>
    <t>Language</t>
  </si>
  <si>
    <t>Creation Date</t>
  </si>
  <si>
    <t>Creator</t>
  </si>
  <si>
    <t>Period Covered Start</t>
  </si>
  <si>
    <t>Period Covered End</t>
  </si>
  <si>
    <t>Period Count</t>
  </si>
  <si>
    <t>Period Unit</t>
  </si>
  <si>
    <t>Period Unit Description</t>
  </si>
  <si>
    <t>Source Application</t>
  </si>
  <si>
    <t>Target Application</t>
  </si>
  <si>
    <t>Default Currency</t>
  </si>
  <si>
    <t>Summary Reporting Taxonomies</t>
  </si>
  <si>
    <t>Entity Phone Number</t>
  </si>
  <si>
    <t>Entity Fax Number Structure</t>
  </si>
  <si>
    <t>Entity Fax Number Usage</t>
  </si>
  <si>
    <t>Entity Fax Number</t>
  </si>
  <si>
    <t>Entity Email Address Structure</t>
  </si>
  <si>
    <t>Entity Email Address Usage</t>
  </si>
  <si>
    <t>Entity Email Address</t>
  </si>
  <si>
    <t>Organization Identifier</t>
  </si>
  <si>
    <t>Organization Description</t>
  </si>
  <si>
    <t>Entity Web Site</t>
  </si>
  <si>
    <t>Web Site Description</t>
  </si>
  <si>
    <t>Web Site URL</t>
  </si>
  <si>
    <t>Contact Information</t>
  </si>
  <si>
    <t>Contact Phone</t>
  </si>
  <si>
    <t>Contact Phone Number Description</t>
  </si>
  <si>
    <t>Contact Fax Number Usage</t>
  </si>
  <si>
    <t>Contact Email Address Usage</t>
  </si>
  <si>
    <t>Contact Email Address</t>
  </si>
  <si>
    <t>Contact Active</t>
  </si>
  <si>
    <t>Business Description</t>
  </si>
  <si>
    <t>Fiscal Year Start</t>
  </si>
  <si>
    <t>Fiscal Year End</t>
  </si>
  <si>
    <t>Accountant Information</t>
  </si>
  <si>
    <t>Accountant Name</t>
  </si>
  <si>
    <t>Accountant Address</t>
  </si>
  <si>
    <t>Accountant Address Active</t>
  </si>
  <si>
    <t>Accountant Contact Information</t>
  </si>
  <si>
    <t>Accountant Contact Phone Number Description</t>
  </si>
  <si>
    <t>Accountant Contact Phone Number</t>
  </si>
  <si>
    <t>Accountant Contact Fax Number Usage</t>
  </si>
  <si>
    <t>Accountant Contact Email Address Usage</t>
  </si>
  <si>
    <t>Accountant Contact Email Address</t>
  </si>
  <si>
    <t>Accountant Contact Type</t>
  </si>
  <si>
    <t>Accountant Contact Active</t>
  </si>
  <si>
    <t>Reporting Calendar</t>
  </si>
  <si>
    <t>Reporting Calendar Code</t>
  </si>
  <si>
    <t>Reporting Calendar Description</t>
  </si>
  <si>
    <t>Reporting Calendar Title</t>
  </si>
  <si>
    <t>Reporting Purpose</t>
  </si>
  <si>
    <t>Reporting Purpose Description</t>
  </si>
  <si>
    <t>Reporting Calendar Period</t>
  </si>
  <si>
    <t>Period Description</t>
  </si>
  <si>
    <t>Period Closed Date</t>
  </si>
  <si>
    <t>Entry Origin</t>
  </si>
  <si>
    <t>Posting Code</t>
  </si>
  <si>
    <t>Batch Description</t>
  </si>
  <si>
    <t>Elimination Code</t>
  </si>
  <si>
    <t>Budget Scenario Period Start</t>
  </si>
  <si>
    <t>Budget Scenario Period End</t>
  </si>
  <si>
    <t>Budget Allocation Code</t>
  </si>
  <si>
    <t>Frequency Interval</t>
  </si>
  <si>
    <t>Frequency Unit</t>
  </si>
  <si>
    <t>Repetitions Remaining</t>
  </si>
  <si>
    <t>Next Date Repeat</t>
  </si>
  <si>
    <t>Last Date Repeat</t>
  </si>
  <si>
    <t>Reverse</t>
  </si>
  <si>
    <t>Reversing Date</t>
  </si>
  <si>
    <t>Entry Number Counter</t>
  </si>
  <si>
    <t>Entry Detail</t>
  </si>
  <si>
    <t>Line Number</t>
  </si>
  <si>
    <t>Line Number Counter</t>
  </si>
  <si>
    <t>Account Type</t>
  </si>
  <si>
    <t>Account Type Description</t>
  </si>
  <si>
    <t>Entry Accounting Method</t>
  </si>
  <si>
    <t>Entry Accounting Method Description</t>
  </si>
  <si>
    <t>Entry Accounting Method Purpose</t>
  </si>
  <si>
    <t>Entry Accounting Method Purpose Description</t>
  </si>
  <si>
    <t>Parent Subaccount Code</t>
  </si>
  <si>
    <t>Parent Subaccount Type</t>
  </si>
  <si>
    <t>Reporting Tree Identifier</t>
  </si>
  <si>
    <t>Account Active</t>
  </si>
  <si>
    <t>Amount</t>
  </si>
  <si>
    <t>Posting Date</t>
  </si>
  <si>
    <t>Allocation Code</t>
  </si>
  <si>
    <t>Multicurrency Detail</t>
  </si>
  <si>
    <t>Restated Triangulation Exchange Rate</t>
  </si>
  <si>
    <t>Multicurrency Detail Comment</t>
  </si>
  <si>
    <t>Identifier Reference</t>
  </si>
  <si>
    <t>Identifier Organization Type</t>
  </si>
  <si>
    <t>Identifier Organization Type Description</t>
  </si>
  <si>
    <t>Identifier Description</t>
  </si>
  <si>
    <t>Identifier Type</t>
  </si>
  <si>
    <t>Identifier Category</t>
  </si>
  <si>
    <t>Identifier Purpose</t>
  </si>
  <si>
    <t>Identifier Address Description</t>
  </si>
  <si>
    <t>Identifier Address Purpose</t>
  </si>
  <si>
    <t>Identifier Contact Prefix</t>
  </si>
  <si>
    <t>Identifier Contact Last Name</t>
  </si>
  <si>
    <t>Identifier Contact First Name</t>
  </si>
  <si>
    <t>Identifier Contact Suffix</t>
  </si>
  <si>
    <t>Identifier Contact Attention Line</t>
  </si>
  <si>
    <t>Identifier Contact Phone</t>
  </si>
  <si>
    <t>Identifier Contact Fax Number</t>
  </si>
  <si>
    <t>Identifier Contact Email Address</t>
  </si>
  <si>
    <t>Identifier Active</t>
  </si>
  <si>
    <t>Document Type</t>
  </si>
  <si>
    <t>Document Type Description</t>
  </si>
  <si>
    <t>Invoice Type</t>
  </si>
  <si>
    <t>Document Number</t>
  </si>
  <si>
    <t>Document Reference</t>
  </si>
  <si>
    <t>Document Date</t>
  </si>
  <si>
    <t>Document Location</t>
  </si>
  <si>
    <t>Payment Method</t>
  </si>
  <si>
    <t>Posting Status</t>
  </si>
  <si>
    <t>Posting Status Description</t>
  </si>
  <si>
    <t>Summary Reporting Element</t>
  </si>
  <si>
    <t>Detail Matching Element</t>
  </si>
  <si>
    <t>Summary Tuple Path</t>
  </si>
  <si>
    <t>Detailed Content Filter</t>
  </si>
  <si>
    <t>Reporting Date Selector</t>
  </si>
  <si>
    <t>Summary Precision Decimals</t>
  </si>
  <si>
    <t>Summary Context</t>
  </si>
  <si>
    <t>Summary Entity</t>
  </si>
  <si>
    <t>Summary Period</t>
  </si>
  <si>
    <t>Summary Scenario</t>
  </si>
  <si>
    <t>Summary Unit</t>
  </si>
  <si>
    <t>Ship From</t>
  </si>
  <si>
    <t>Measurable</t>
  </si>
  <si>
    <t>Measurable Code</t>
  </si>
  <si>
    <t>Measurable Code Description</t>
  </si>
  <si>
    <t>Measurable Category</t>
  </si>
  <si>
    <t>Measurable Description</t>
  </si>
  <si>
    <t>Measurable Active</t>
  </si>
  <si>
    <t>Job Description</t>
  </si>
  <si>
    <t>Job Phase Description</t>
  </si>
  <si>
    <t>Job Active</t>
  </si>
  <si>
    <t>Depreciation Mortgage</t>
  </si>
  <si>
    <t>Measurable Class ID</t>
  </si>
  <si>
    <t>Measurable Class Description</t>
  </si>
  <si>
    <t>Costing Method Code</t>
  </si>
  <si>
    <t>Costing Method Description</t>
  </si>
  <si>
    <t>Geospatial Coordinate</t>
  </si>
  <si>
    <t>Serial Lot</t>
  </si>
  <si>
    <t>Serial Lot Code</t>
  </si>
  <si>
    <t>Serial Lot Description</t>
  </si>
  <si>
    <t>Serial Lot Number</t>
  </si>
  <si>
    <t>Next Serial Lot Number</t>
  </si>
  <si>
    <t>Serial Lot Quantity</t>
  </si>
  <si>
    <t>Serial Lot Original Quantity</t>
  </si>
  <si>
    <t>Serial Lot Remaining Quantity</t>
  </si>
  <si>
    <t>Serial Lot Origination</t>
  </si>
  <si>
    <t>Serial Lot Expiration</t>
  </si>
  <si>
    <t>Serial Lot Manufacturer</t>
  </si>
  <si>
    <t>Serial Lot Batch Description</t>
  </si>
  <si>
    <t>Serial Lot Warranty Start Date</t>
  </si>
  <si>
    <t>Serial Lot Warranty End Date</t>
  </si>
  <si>
    <t>Serial Lot Warranty Period</t>
  </si>
  <si>
    <t>Serial Lot Warranty Period Unit</t>
  </si>
  <si>
    <t>Serial Lot Warranty Vendor</t>
  </si>
  <si>
    <t>Serial Lot Warranty Contract</t>
  </si>
  <si>
    <t>Serial Lot Comment</t>
  </si>
  <si>
    <t>Tax Authority</t>
  </si>
  <si>
    <t>Tax Table Code</t>
  </si>
  <si>
    <t>Tax Description</t>
  </si>
  <si>
    <t>Tax Percentage Rate</t>
  </si>
  <si>
    <t>Tax Exchange Rate Date</t>
  </si>
  <si>
    <t>Tax Exchange Rate Source</t>
  </si>
  <si>
    <t>Tax Exchange Rate Type</t>
  </si>
  <si>
    <t>Tax Exchange Rate Comment</t>
  </si>
  <si>
    <t>Tax Triangulation Currency</t>
  </si>
  <si>
    <t>Ticking Field</t>
  </si>
  <si>
    <t>Document Remaining Balance</t>
  </si>
  <si>
    <t>Originating Document Type</t>
  </si>
  <si>
    <t>Originating Document Number</t>
  </si>
  <si>
    <t>Originating Document Date</t>
  </si>
  <si>
    <t>Originating Document Identifier Type</t>
  </si>
  <si>
    <t>Originating Document Identifier Code</t>
  </si>
  <si>
    <t>Originating Document Identifier Tax Code</t>
  </si>
  <si>
    <t>Rich Text Comment</t>
  </si>
  <si>
    <t>ID</t>
  </si>
  <si>
    <t>BT-1</t>
  </si>
  <si>
    <t>1..1</t>
  </si>
  <si>
    <t>Identifier</t>
  </si>
  <si>
    <t>Invoice number</t>
  </si>
  <si>
    <t>BT-2</t>
  </si>
  <si>
    <t>Date</t>
  </si>
  <si>
    <t>Invoice issue date</t>
  </si>
  <si>
    <t>BT-3</t>
  </si>
  <si>
    <t>Code</t>
  </si>
  <si>
    <t>Invoice type code</t>
  </si>
  <si>
    <t>BT-5</t>
  </si>
  <si>
    <t>Invoice currency code</t>
  </si>
  <si>
    <t>BT-6</t>
  </si>
  <si>
    <t>0..1</t>
  </si>
  <si>
    <t>VAT accounting currency code</t>
  </si>
  <si>
    <t>BT-7</t>
  </si>
  <si>
    <t>Value added tax point date</t>
  </si>
  <si>
    <t>BT-8</t>
  </si>
  <si>
    <t>Value added tax point date code</t>
  </si>
  <si>
    <t>BT-9</t>
  </si>
  <si>
    <t>Payment due date</t>
  </si>
  <si>
    <t>BT-10</t>
  </si>
  <si>
    <t>Text</t>
  </si>
  <si>
    <t>Buyer reference</t>
  </si>
  <si>
    <t>BT-11</t>
  </si>
  <si>
    <t>DocumentReference</t>
  </si>
  <si>
    <t>Project reference</t>
  </si>
  <si>
    <t>BT-13</t>
  </si>
  <si>
    <t xml:space="preserve">Purchase order reference </t>
  </si>
  <si>
    <t>BT-15</t>
  </si>
  <si>
    <t>Receiving advice reference</t>
  </si>
  <si>
    <t>BT-17</t>
  </si>
  <si>
    <t>Tender or lot reference</t>
  </si>
  <si>
    <t>BT-18</t>
  </si>
  <si>
    <t>Invoiced object identifier</t>
  </si>
  <si>
    <t>BT-19</t>
  </si>
  <si>
    <t>Buyer accounting reference</t>
  </si>
  <si>
    <t>BT-20</t>
  </si>
  <si>
    <t>Payment terms</t>
  </si>
  <si>
    <t>BG-1</t>
  </si>
  <si>
    <t>0..n</t>
  </si>
  <si>
    <t>INVOICE NOTE</t>
  </si>
  <si>
    <t>BT-21</t>
  </si>
  <si>
    <t>Invoice note subject code</t>
  </si>
  <si>
    <t>BT-22</t>
  </si>
  <si>
    <t>Invoice note</t>
  </si>
  <si>
    <t>BG-2</t>
  </si>
  <si>
    <t>PROCESS CONTROL</t>
  </si>
  <si>
    <t>BT-23</t>
  </si>
  <si>
    <t>Business process type</t>
  </si>
  <si>
    <t>BT-24</t>
  </si>
  <si>
    <t>Specification identifier</t>
  </si>
  <si>
    <t>BG-3</t>
  </si>
  <si>
    <t>PRECEDING INVOICE REFERENCE</t>
  </si>
  <si>
    <t>BT-25</t>
  </si>
  <si>
    <t>Preceding Invoice reference</t>
  </si>
  <si>
    <t>BT-26</t>
  </si>
  <si>
    <t>Preceding Invoice issue date</t>
  </si>
  <si>
    <t>BG-4</t>
  </si>
  <si>
    <t>SELLER</t>
  </si>
  <si>
    <t>BT-27</t>
  </si>
  <si>
    <t>Seller name</t>
  </si>
  <si>
    <t>BT-28</t>
  </si>
  <si>
    <t>Seller trading name</t>
  </si>
  <si>
    <t>BT-29</t>
  </si>
  <si>
    <t>Seller identifier</t>
  </si>
  <si>
    <t>BT-30</t>
  </si>
  <si>
    <t>Seller legal registration identifier</t>
  </si>
  <si>
    <t>BT-31</t>
  </si>
  <si>
    <t>Seller VAT identifier</t>
  </si>
  <si>
    <t>BT-32</t>
  </si>
  <si>
    <t>Seller tax registration identifier</t>
  </si>
  <si>
    <t>BT-33</t>
  </si>
  <si>
    <t>Seller additional legal information</t>
  </si>
  <si>
    <t>BT-34</t>
  </si>
  <si>
    <t>BG-5</t>
  </si>
  <si>
    <t>SELLER POSTAL ADDRESS</t>
  </si>
  <si>
    <t>BT-35</t>
  </si>
  <si>
    <t>Seller address line 1</t>
  </si>
  <si>
    <t>BT-36</t>
  </si>
  <si>
    <t>Seller address line 2</t>
  </si>
  <si>
    <t>Seller address line 3</t>
  </si>
  <si>
    <t>BT-37</t>
  </si>
  <si>
    <t>Seller city</t>
  </si>
  <si>
    <t>BT-38</t>
  </si>
  <si>
    <t>Seller post code</t>
  </si>
  <si>
    <t>BT-39</t>
  </si>
  <si>
    <t>Seller country subdivision</t>
  </si>
  <si>
    <t>BT-40</t>
  </si>
  <si>
    <t>Seller country code</t>
  </si>
  <si>
    <t>BG-6</t>
  </si>
  <si>
    <t>SELLER CONTACT</t>
  </si>
  <si>
    <t>BT-41</t>
  </si>
  <si>
    <t>Seller contact point</t>
  </si>
  <si>
    <t>BT-42</t>
  </si>
  <si>
    <t>Seller contact telephone number</t>
  </si>
  <si>
    <t>BT-43</t>
  </si>
  <si>
    <t>Seller contact email address</t>
  </si>
  <si>
    <t>BG-7</t>
  </si>
  <si>
    <t>BUYER</t>
  </si>
  <si>
    <t>BT-44</t>
  </si>
  <si>
    <t>Buyer name</t>
  </si>
  <si>
    <t>Buyer trading name</t>
  </si>
  <si>
    <t>BT-46</t>
  </si>
  <si>
    <t>Buyer identifier</t>
  </si>
  <si>
    <t>BT-47</t>
  </si>
  <si>
    <t>Buyer legal registration identifier</t>
  </si>
  <si>
    <t>BT-47A</t>
  </si>
  <si>
    <t>BT-48</t>
  </si>
  <si>
    <t>Buyer VAT identifier</t>
  </si>
  <si>
    <t>BT-49</t>
  </si>
  <si>
    <t>Buyer electronic address</t>
  </si>
  <si>
    <t>BG-8</t>
  </si>
  <si>
    <t>BUYER POSTAL ADDRESS</t>
  </si>
  <si>
    <t>BT-50</t>
  </si>
  <si>
    <t>Buyer address line 1</t>
  </si>
  <si>
    <t>BT-51</t>
  </si>
  <si>
    <t>Buyer address line 2</t>
  </si>
  <si>
    <t>BT-163</t>
  </si>
  <si>
    <t>Buyer address line 3</t>
  </si>
  <si>
    <t>BT-52</t>
  </si>
  <si>
    <t>Buyer city</t>
  </si>
  <si>
    <t>BT-53</t>
  </si>
  <si>
    <t>Buyer post code</t>
  </si>
  <si>
    <t>BT-54</t>
  </si>
  <si>
    <t>Buyer country subdivision</t>
  </si>
  <si>
    <t>BT-55</t>
  </si>
  <si>
    <t>Buyer country code</t>
  </si>
  <si>
    <t>BG-9</t>
  </si>
  <si>
    <t xml:space="preserve">BUYER CONTACT </t>
  </si>
  <si>
    <t>BT-56</t>
  </si>
  <si>
    <t>Buyer contact point</t>
  </si>
  <si>
    <t>BT-57</t>
  </si>
  <si>
    <t>Buyer contact telephone number</t>
  </si>
  <si>
    <t>BT-58</t>
  </si>
  <si>
    <t>Buyer contact email address</t>
  </si>
  <si>
    <t>BG-10</t>
  </si>
  <si>
    <t>BT-59</t>
  </si>
  <si>
    <t>Payee name</t>
  </si>
  <si>
    <t>BT-60</t>
  </si>
  <si>
    <t>Payee identifier</t>
  </si>
  <si>
    <t>BT-61</t>
  </si>
  <si>
    <t>Payee legal registration identifier</t>
  </si>
  <si>
    <t>BT-61A</t>
  </si>
  <si>
    <t>BG-11</t>
  </si>
  <si>
    <t>SELLER TAX REPRESENTATIVE PARTY</t>
  </si>
  <si>
    <t>BT-62</t>
  </si>
  <si>
    <t>Seller tax representative name</t>
  </si>
  <si>
    <t>BT-63</t>
  </si>
  <si>
    <t>Seller tax representative VAT identifier</t>
  </si>
  <si>
    <t>BG-12</t>
  </si>
  <si>
    <t>SELLER TAX REPRESENTATIVE POSTAL ADDRESS</t>
  </si>
  <si>
    <t>BT-64</t>
  </si>
  <si>
    <t>Tax representative address line 1</t>
  </si>
  <si>
    <t>BT-65</t>
  </si>
  <si>
    <t>Tax representative address line 2</t>
  </si>
  <si>
    <t>BT-164</t>
  </si>
  <si>
    <t>Tax representative address line 3</t>
  </si>
  <si>
    <t>BT-66</t>
  </si>
  <si>
    <t>Tax representative city</t>
  </si>
  <si>
    <t>BT-67</t>
  </si>
  <si>
    <t>Tax representative post code</t>
  </si>
  <si>
    <t>BT-68</t>
  </si>
  <si>
    <t>Tax representative country subdivision</t>
  </si>
  <si>
    <t>BT-69</t>
  </si>
  <si>
    <t>Tax representative country code</t>
  </si>
  <si>
    <t>BG-13</t>
  </si>
  <si>
    <t>BT-70</t>
  </si>
  <si>
    <t>Deliver to party name</t>
  </si>
  <si>
    <t>BT-71</t>
  </si>
  <si>
    <t>Deliver to location identifier</t>
  </si>
  <si>
    <t>BT-72</t>
  </si>
  <si>
    <t>Actual delivery date</t>
  </si>
  <si>
    <t>BG-14</t>
  </si>
  <si>
    <t>INVOICING PERIOD</t>
  </si>
  <si>
    <t>BT-73</t>
  </si>
  <si>
    <t>Invoicing period start date</t>
  </si>
  <si>
    <t>BT-74</t>
  </si>
  <si>
    <t>Invoicing period end date</t>
  </si>
  <si>
    <t>BG-15</t>
  </si>
  <si>
    <t>DELIVER TO ADDRESS</t>
  </si>
  <si>
    <t>BT-75</t>
  </si>
  <si>
    <t>Deliver to address line 1</t>
  </si>
  <si>
    <t>BT-76</t>
  </si>
  <si>
    <t>Deliver to address line 2</t>
  </si>
  <si>
    <t>BT-165</t>
  </si>
  <si>
    <t>Deliver to address line 3</t>
  </si>
  <si>
    <t>BT-77</t>
  </si>
  <si>
    <t>Deliver to city</t>
  </si>
  <si>
    <t>BT-78</t>
  </si>
  <si>
    <t>Deliver to post code</t>
  </si>
  <si>
    <t>BT-79</t>
  </si>
  <si>
    <t>Deliver to country subdivision</t>
  </si>
  <si>
    <t>BT-80</t>
  </si>
  <si>
    <t>Deliver to country code</t>
  </si>
  <si>
    <t>BG-16</t>
  </si>
  <si>
    <t>PAYMENT INSTRUCTIONS</t>
  </si>
  <si>
    <t>BT-81</t>
  </si>
  <si>
    <t>Payment means type code</t>
  </si>
  <si>
    <t>BT-82</t>
  </si>
  <si>
    <t>Payment means text</t>
  </si>
  <si>
    <t>BT-83</t>
  </si>
  <si>
    <t>Remittance information</t>
  </si>
  <si>
    <t>BG-17</t>
  </si>
  <si>
    <t>CREDIT TRANSFER</t>
  </si>
  <si>
    <t>BT-84</t>
  </si>
  <si>
    <t>Payment account identifier</t>
  </si>
  <si>
    <t>BT-85</t>
  </si>
  <si>
    <t>Payment account name</t>
  </si>
  <si>
    <t>BT-86</t>
  </si>
  <si>
    <t>Payment service provider identifier</t>
  </si>
  <si>
    <t>BG-18</t>
  </si>
  <si>
    <t>PAYMENT CARD INFORMATION</t>
  </si>
  <si>
    <t>BT-87</t>
  </si>
  <si>
    <t>Payment card primary account number</t>
  </si>
  <si>
    <t>BT-88</t>
  </si>
  <si>
    <t>Payment card holder name</t>
  </si>
  <si>
    <t>BG-19</t>
  </si>
  <si>
    <t>DIRECT DEBIT</t>
  </si>
  <si>
    <t>BT-89</t>
  </si>
  <si>
    <t>Mandate reference identifier</t>
  </si>
  <si>
    <t>BT-90</t>
  </si>
  <si>
    <t>Bank assigned creditor identifier</t>
  </si>
  <si>
    <t>BT-91</t>
  </si>
  <si>
    <t>Debited account identifier</t>
  </si>
  <si>
    <t>BG-20</t>
  </si>
  <si>
    <t>DOCUMENT LEVEL ALLOWANCES</t>
  </si>
  <si>
    <t>BT-92</t>
  </si>
  <si>
    <t>Document level allowance amount</t>
  </si>
  <si>
    <t>Document level allowance base amount</t>
  </si>
  <si>
    <t>BT-94</t>
  </si>
  <si>
    <t>Percentage</t>
  </si>
  <si>
    <t>Document level allowance percentage</t>
  </si>
  <si>
    <t>BT-95</t>
  </si>
  <si>
    <t>Document level allowance VAT category code</t>
  </si>
  <si>
    <t>BT-96</t>
  </si>
  <si>
    <t>Document level allowance VAT rate</t>
  </si>
  <si>
    <t>BT-97</t>
  </si>
  <si>
    <t>Document level allowance reason</t>
  </si>
  <si>
    <t>BT-98</t>
  </si>
  <si>
    <t>Document level allowance reason code</t>
  </si>
  <si>
    <t>BG-21</t>
  </si>
  <si>
    <t>DOCUMENT LEVEL CHARGES</t>
  </si>
  <si>
    <t>BT-99</t>
  </si>
  <si>
    <t>Document level charge amount</t>
  </si>
  <si>
    <t>BT-100</t>
  </si>
  <si>
    <t>Document level charge base amount</t>
  </si>
  <si>
    <t>BT-101</t>
  </si>
  <si>
    <t>Document level charge percentage</t>
  </si>
  <si>
    <t>BT-102</t>
  </si>
  <si>
    <t>Document level charge VAT category code</t>
  </si>
  <si>
    <t>BT-103</t>
  </si>
  <si>
    <t>Document level charge VAT rate</t>
  </si>
  <si>
    <t>BT-104</t>
  </si>
  <si>
    <t>Document level charge reason</t>
  </si>
  <si>
    <t>BT-105</t>
  </si>
  <si>
    <t>Document level charge reason code</t>
  </si>
  <si>
    <t>BG-22</t>
  </si>
  <si>
    <t>DOCUMENT TOTALS</t>
  </si>
  <si>
    <t>BT-106</t>
  </si>
  <si>
    <t>Sum of Invoice line net amount</t>
  </si>
  <si>
    <t>BT-107</t>
  </si>
  <si>
    <t>Sum of allowances on document level</t>
  </si>
  <si>
    <t>BT-108</t>
  </si>
  <si>
    <t>Sum of charges on document level</t>
  </si>
  <si>
    <t>BT-109</t>
  </si>
  <si>
    <t>Invoice total amount without VAT</t>
  </si>
  <si>
    <t>BT-110</t>
  </si>
  <si>
    <t>Invoice total VAT amount</t>
  </si>
  <si>
    <t>Invoice total VAT amount in accounting currency</t>
  </si>
  <si>
    <t>BT-112</t>
  </si>
  <si>
    <t>Invoice total amount with VAT</t>
  </si>
  <si>
    <t>BT-113</t>
  </si>
  <si>
    <t>Paid amount</t>
  </si>
  <si>
    <t>BT-114</t>
  </si>
  <si>
    <t>Rounding amount</t>
  </si>
  <si>
    <t>BT-115</t>
  </si>
  <si>
    <t>Amount due for payment</t>
  </si>
  <si>
    <t>BG-23</t>
  </si>
  <si>
    <t>1..n</t>
  </si>
  <si>
    <t>VAT BREAKDOWN</t>
  </si>
  <si>
    <t>BT-116</t>
  </si>
  <si>
    <t>VAT category taxable amount</t>
  </si>
  <si>
    <t>BT-117</t>
  </si>
  <si>
    <t>VAT category tax amount</t>
  </si>
  <si>
    <t>BT-118</t>
  </si>
  <si>
    <t xml:space="preserve">VAT category code </t>
  </si>
  <si>
    <t>BT-119</t>
  </si>
  <si>
    <t>VAT category rate</t>
  </si>
  <si>
    <t>BT-120</t>
  </si>
  <si>
    <t>VAT exemption reason text</t>
  </si>
  <si>
    <t>BT-121</t>
  </si>
  <si>
    <t>VAT exemption reason code</t>
  </si>
  <si>
    <t>BG-24</t>
  </si>
  <si>
    <t>ADDITIONAL SUPPORTING DOCUMENTS</t>
  </si>
  <si>
    <t>BT-122</t>
  </si>
  <si>
    <t>Supporting document reference</t>
  </si>
  <si>
    <t>BT-123</t>
  </si>
  <si>
    <t>Supporting document description</t>
  </si>
  <si>
    <t>BT-124</t>
  </si>
  <si>
    <t>External document location</t>
  </si>
  <si>
    <t>BT-125</t>
  </si>
  <si>
    <t>Binaryobject</t>
  </si>
  <si>
    <t>Attached document</t>
  </si>
  <si>
    <t>BT-125A</t>
  </si>
  <si>
    <t>Attached document Mime code</t>
  </si>
  <si>
    <t>BT-125B</t>
  </si>
  <si>
    <t>Attached document Filename</t>
  </si>
  <si>
    <t>BG-25</t>
  </si>
  <si>
    <t>INVOICE LINE</t>
  </si>
  <si>
    <t>BT-126</t>
  </si>
  <si>
    <t>Invoice line identifier</t>
  </si>
  <si>
    <t>BT-127</t>
  </si>
  <si>
    <t>Invoice line note</t>
  </si>
  <si>
    <t>BT-128</t>
  </si>
  <si>
    <t>Invoice line object identifier</t>
  </si>
  <si>
    <t>BT-129</t>
  </si>
  <si>
    <t>Quantity</t>
  </si>
  <si>
    <t>Invoiced quantity</t>
  </si>
  <si>
    <t>BT-130</t>
  </si>
  <si>
    <t>Invoiced quantity unit of measure code</t>
  </si>
  <si>
    <t>BT-131</t>
  </si>
  <si>
    <t>Invoice line net amount</t>
  </si>
  <si>
    <t>BT-132</t>
  </si>
  <si>
    <t>Referenced purchase order line reference</t>
  </si>
  <si>
    <t>BT-133</t>
  </si>
  <si>
    <t>Invoice line Buyer accounting reference</t>
  </si>
  <si>
    <t>BG-26</t>
  </si>
  <si>
    <t>INVOICE LINE PERIOD</t>
  </si>
  <si>
    <t>BT-134</t>
  </si>
  <si>
    <t>Invoice line period start date</t>
  </si>
  <si>
    <t>BT-135</t>
  </si>
  <si>
    <t>Invoice line period end date</t>
  </si>
  <si>
    <t>BG-27</t>
  </si>
  <si>
    <t>INVOICE LINE ALLOWANCES</t>
  </si>
  <si>
    <t>BT-136</t>
  </si>
  <si>
    <t>Invoice line allowance amount</t>
  </si>
  <si>
    <t>BT-137</t>
  </si>
  <si>
    <t>Invoice line allowance base amount</t>
  </si>
  <si>
    <t>BT-138</t>
  </si>
  <si>
    <t>Invoice line allowance percentage</t>
  </si>
  <si>
    <t>BT-139</t>
  </si>
  <si>
    <t>Invoice line allowance reason</t>
  </si>
  <si>
    <t>BT-140</t>
  </si>
  <si>
    <t>Invoice line allowance reason code</t>
  </si>
  <si>
    <t>BG-28</t>
  </si>
  <si>
    <t>INVOICE LINE CHARGES</t>
  </si>
  <si>
    <t>BT-141</t>
  </si>
  <si>
    <t>Invoice line charge amount</t>
  </si>
  <si>
    <t>BT-142</t>
  </si>
  <si>
    <t>Invoice line charge base amount</t>
  </si>
  <si>
    <t>BT-143</t>
  </si>
  <si>
    <t>Invoice line charge percentage</t>
  </si>
  <si>
    <t>BT-144</t>
  </si>
  <si>
    <t>Invoice line charge reason</t>
  </si>
  <si>
    <t>BT-145</t>
  </si>
  <si>
    <t>Invoice line charge reason code</t>
  </si>
  <si>
    <t>BG-29</t>
  </si>
  <si>
    <t>PRICE DETAILS</t>
  </si>
  <si>
    <t>BT-146</t>
  </si>
  <si>
    <t>UnitPriceAmount</t>
  </si>
  <si>
    <t>Item net price</t>
  </si>
  <si>
    <t>BT-147</t>
  </si>
  <si>
    <t>Item price discount</t>
  </si>
  <si>
    <t>BT-148</t>
  </si>
  <si>
    <t>Item gross price</t>
  </si>
  <si>
    <t>BT-149</t>
  </si>
  <si>
    <t>Item price base quantity</t>
  </si>
  <si>
    <t>BT-150</t>
  </si>
  <si>
    <t>Item price base quantity unit of measure code</t>
  </si>
  <si>
    <t>BG-30</t>
  </si>
  <si>
    <t>LINE VAT INFORMATION</t>
  </si>
  <si>
    <t>BT-151</t>
  </si>
  <si>
    <t>BT-152</t>
  </si>
  <si>
    <t>Percent</t>
  </si>
  <si>
    <t>Invoiced item VAT rate</t>
  </si>
  <si>
    <t>BG-31</t>
  </si>
  <si>
    <t>ITEM INFORMATION</t>
  </si>
  <si>
    <t>BT-153</t>
  </si>
  <si>
    <t>Item name</t>
  </si>
  <si>
    <t>BT-154</t>
  </si>
  <si>
    <t>Item description</t>
  </si>
  <si>
    <t>BT-155</t>
  </si>
  <si>
    <t>Item Seller's identifier</t>
  </si>
  <si>
    <t>BT-156</t>
  </si>
  <si>
    <t>Item Buyer's identifier</t>
  </si>
  <si>
    <t>BT-157</t>
  </si>
  <si>
    <t>Item standard identifier</t>
  </si>
  <si>
    <t>BT-157A</t>
  </si>
  <si>
    <t>BT-158</t>
  </si>
  <si>
    <t>Item classification identifier</t>
  </si>
  <si>
    <t>BT-159</t>
  </si>
  <si>
    <t>Item country of origin</t>
  </si>
  <si>
    <t>BG-32</t>
  </si>
  <si>
    <t>ITEM ATTRIBUTES</t>
  </si>
  <si>
    <t>BT-160</t>
  </si>
  <si>
    <t>Item attribute name</t>
  </si>
  <si>
    <t>BT-161</t>
  </si>
  <si>
    <t>Item attribute value</t>
  </si>
  <si>
    <t>Code</t>
    <phoneticPr fontId="3"/>
  </si>
  <si>
    <t>Label</t>
    <phoneticPr fontId="3"/>
  </si>
  <si>
    <t>srcd-17</t>
  </si>
  <si>
    <t>srcd-18</t>
  </si>
  <si>
    <t>srcd-19</t>
  </si>
  <si>
    <t>type</t>
    <phoneticPr fontId="3"/>
  </si>
  <si>
    <t>module</t>
    <phoneticPr fontId="3"/>
  </si>
  <si>
    <t>label</t>
    <phoneticPr fontId="3"/>
  </si>
  <si>
    <t>Description</t>
  </si>
  <si>
    <t>【会計仕訳】</t>
  </si>
  <si>
    <t>Document Information</t>
  </si>
  <si>
    <t>【文書情報】</t>
  </si>
  <si>
    <t>文書種別</t>
  </si>
  <si>
    <t>Audit Number</t>
  </si>
  <si>
    <t>監査番号</t>
  </si>
  <si>
    <t>改訂前監査番号</t>
  </si>
  <si>
    <t>Action to Take with Previous Data</t>
  </si>
  <si>
    <t>改訂前データ処置</t>
  </si>
  <si>
    <t>言語</t>
  </si>
  <si>
    <t>作成日付</t>
  </si>
  <si>
    <t>作成者</t>
  </si>
  <si>
    <t>Document Comment</t>
  </si>
  <si>
    <t>文書コメント</t>
  </si>
  <si>
    <t>対象期間開始日付</t>
  </si>
  <si>
    <t>対象期間終了日付</t>
  </si>
  <si>
    <t>期間数</t>
  </si>
  <si>
    <t>Type of periods covered by periodCount</t>
  </si>
  <si>
    <t>期間単位</t>
  </si>
  <si>
    <t>期間単位説明</t>
  </si>
  <si>
    <t>作成元アプリケーション</t>
  </si>
  <si>
    <t>対象アプリケーション</t>
  </si>
  <si>
    <t>既定通貨</t>
  </si>
  <si>
    <t>Identifies and provides information about one or more target reporting taxonomies to which the data represented in the document rolls up to.</t>
  </si>
  <si>
    <t>【集約報告タクソノミ】</t>
  </si>
  <si>
    <t>summaryReportingTaxonomyIDItemType</t>
  </si>
  <si>
    <t>summaryReportingTaxonomyID</t>
  </si>
  <si>
    <t>Summary Reporting Taxonomy ID</t>
  </si>
  <si>
    <t>Identifies a target reporting taxonomy so that, for example, it can be referenced in the [summaryReportingTaxonomyIDRef] data field at [xbrlInfo] level.</t>
  </si>
  <si>
    <t>集約報告タクソノミ識別子</t>
  </si>
  <si>
    <t>summaryReportingTaxonomySchemaRefHrefItemType</t>
  </si>
  <si>
    <t>summaryReportingTaxonomySchemaRefHref</t>
  </si>
  <si>
    <t>Summary Reporting Taxonomy Schema Reference Href Attribute</t>
  </si>
  <si>
    <t>Value of the href attribute of schemaRef in the target reporting taxonomy.</t>
  </si>
  <si>
    <t>集約報告タクソノミスキーマ参照情報</t>
  </si>
  <si>
    <t>summaryReportingTaxonomyHeaderItemType</t>
  </si>
  <si>
    <t>summaryReportingTaxonomyHeader</t>
  </si>
  <si>
    <t>Summary Reporting Taxonomy Header</t>
  </si>
  <si>
    <t>An all-purpose data field where all the information necessary when it is too complex to be defined otherwise.</t>
  </si>
  <si>
    <t>集約報告タクソノミヘッダ</t>
  </si>
  <si>
    <t>summaryReportingTaxonomyDescriptionItemType</t>
  </si>
  <si>
    <t>summaryReportingTaxonomyDescription</t>
  </si>
  <si>
    <t>Summary Reporting Taxonomy Description</t>
  </si>
  <si>
    <t>A description of the taxonomy for human use.</t>
  </si>
  <si>
    <t>集約報告タクソノミ説明</t>
  </si>
  <si>
    <t>Entity Information section</t>
  </si>
  <si>
    <t>【事業体情報】</t>
  </si>
  <si>
    <t>事業体情報（報告組織に関する情報）の入れ物。</t>
  </si>
  <si>
    <t>【事業体電話番号】</t>
  </si>
  <si>
    <t>Entity Phone Number Description</t>
  </si>
  <si>
    <t>Entity Phone Number Description such as Main, Investor relations.</t>
  </si>
  <si>
    <t>事業体電話番号説明</t>
  </si>
  <si>
    <t>事業体電話番号</t>
  </si>
  <si>
    <t>【事業体FAX番号】</t>
  </si>
  <si>
    <t>事業体FAX番号用途</t>
  </si>
  <si>
    <t>事業体FAX番号</t>
  </si>
  <si>
    <t>【事業体Eメールアドレス】</t>
  </si>
  <si>
    <t>事業体Eメールアドレス用途</t>
  </si>
  <si>
    <t>事業体Eメールアドレス</t>
  </si>
  <si>
    <t>Default Accounting Method Purpose</t>
  </si>
  <si>
    <t>既定会計処理方法目的</t>
  </si>
  <si>
    <t>Default Accounting Method Purpose Description</t>
  </si>
  <si>
    <t>既定会計処理方法目的説明</t>
  </si>
  <si>
    <t>Identifiers</t>
  </si>
  <si>
    <t>【識別子】</t>
  </si>
  <si>
    <t>事業体識別子</t>
  </si>
  <si>
    <t>事業体説明</t>
  </si>
  <si>
    <t>Address</t>
  </si>
  <si>
    <t>【住所】</t>
  </si>
  <si>
    <t>Address Name</t>
  </si>
  <si>
    <t>住所名</t>
  </si>
  <si>
    <t>Address Description</t>
  </si>
  <si>
    <t>住所説明</t>
  </si>
  <si>
    <t>住所目的</t>
  </si>
  <si>
    <t>Location Identifier</t>
  </si>
  <si>
    <t>所在地識別子</t>
  </si>
  <si>
    <t>建物番号</t>
  </si>
  <si>
    <t>Street</t>
  </si>
  <si>
    <t>通り</t>
  </si>
  <si>
    <t>住所詳細</t>
  </si>
  <si>
    <t>都市</t>
  </si>
  <si>
    <t>State or Province</t>
  </si>
  <si>
    <t>州</t>
  </si>
  <si>
    <t>Zip or Postal Code</t>
  </si>
  <si>
    <t>郵便番号</t>
  </si>
  <si>
    <t>国</t>
  </si>
  <si>
    <t>Address Active</t>
  </si>
  <si>
    <t>住所有効性</t>
  </si>
  <si>
    <t>【事業体Webサイト】</t>
  </si>
  <si>
    <t>Webサイト説明</t>
  </si>
  <si>
    <t>WebサイトURL</t>
  </si>
  <si>
    <t>【担当者情報】</t>
  </si>
  <si>
    <t>Prefix</t>
  </si>
  <si>
    <t>敬称</t>
  </si>
  <si>
    <t>Last Name</t>
  </si>
  <si>
    <t>姓</t>
  </si>
  <si>
    <t>First Name</t>
  </si>
  <si>
    <t>名</t>
  </si>
  <si>
    <t>Suffix</t>
  </si>
  <si>
    <t>付加名称</t>
  </si>
  <si>
    <t>Position/Role</t>
  </si>
  <si>
    <t>地位/役職</t>
  </si>
  <si>
    <t>【担当者電話番号】</t>
  </si>
  <si>
    <t>Contact Phone Number Description such as Main, Investor relations, etc.</t>
  </si>
  <si>
    <t>担当者電話番号説明</t>
  </si>
  <si>
    <t>担当者電話番号</t>
  </si>
  <si>
    <t>【担当者FAX番号】</t>
  </si>
  <si>
    <t>担当者FAX番号用途</t>
  </si>
  <si>
    <t>担当者FAX番号</t>
  </si>
  <si>
    <t>Contact Email Address Structure</t>
  </si>
  <si>
    <t>【担当者Eメールアドレス】</t>
  </si>
  <si>
    <t>担当者Eメールアドレス用途</t>
  </si>
  <si>
    <t>担当者Eメールアドレス</t>
  </si>
  <si>
    <t>Role of Contact</t>
  </si>
  <si>
    <t>担当者役割</t>
  </si>
  <si>
    <t>Location ID cross reference</t>
  </si>
  <si>
    <t>所在地相互参照情報</t>
  </si>
  <si>
    <t>担当者有効性</t>
  </si>
  <si>
    <t>業種説明</t>
  </si>
  <si>
    <t>会計年度開始日付</t>
  </si>
  <si>
    <t>会計年度終了日付</t>
  </si>
  <si>
    <t>Accounting Method Structure</t>
  </si>
  <si>
    <t>【会計処理方法】</t>
  </si>
  <si>
    <t>Accounting Method</t>
  </si>
  <si>
    <t>会計処理方法</t>
  </si>
  <si>
    <t>Accounting Method Description</t>
  </si>
  <si>
    <t>会計処理方法説明</t>
  </si>
  <si>
    <t>Accounting Method Purpose</t>
  </si>
  <si>
    <t>会計処理方法目的</t>
  </si>
  <si>
    <t>Accounting Method Purpose Description</t>
  </si>
  <si>
    <t>会計処理方法目的説明</t>
  </si>
  <si>
    <t>会計処理方法開始日付</t>
  </si>
  <si>
    <t>会計処理方法終了日付</t>
  </si>
  <si>
    <t>accountantInformation</t>
  </si>
  <si>
    <t>【会計士情報】</t>
  </si>
  <si>
    <t>会計士名</t>
  </si>
  <si>
    <t>【会計士住所】</t>
  </si>
  <si>
    <t>会計士住所名</t>
  </si>
  <si>
    <t>会計士住所説明</t>
  </si>
  <si>
    <t>会計士住所目的</t>
  </si>
  <si>
    <t>Accountant Location Identifier</t>
  </si>
  <si>
    <t>会計士所在地識別子</t>
  </si>
  <si>
    <t>会計士住所建物番号</t>
  </si>
  <si>
    <t>会計士住所通り</t>
  </si>
  <si>
    <t>会計士住所詳細</t>
  </si>
  <si>
    <t>会計士住所都市</t>
  </si>
  <si>
    <t>会計士住所州</t>
  </si>
  <si>
    <t>会計士住所国</t>
  </si>
  <si>
    <t>会計士住所郵便番号</t>
  </si>
  <si>
    <t>会計士住所有効性</t>
  </si>
  <si>
    <t>Type of Engagement</t>
  </si>
  <si>
    <t>契約種別</t>
  </si>
  <si>
    <t>Type of Engagement Description</t>
  </si>
  <si>
    <t>契約種別説明</t>
  </si>
  <si>
    <t>【会計士担当者情報】</t>
  </si>
  <si>
    <t>会計士担当者敬称</t>
  </si>
  <si>
    <t>会計士担当者姓</t>
  </si>
  <si>
    <t>First  Name</t>
  </si>
  <si>
    <t>会計士担当者名</t>
  </si>
  <si>
    <t>会計士担当者付加名称</t>
  </si>
  <si>
    <t>会計士担当者アテンションライン</t>
  </si>
  <si>
    <t>会計士担当者地位/役職</t>
  </si>
  <si>
    <t>【会計士担当者電話番号】</t>
  </si>
  <si>
    <t>Accountant Contact Phone Number Description such as Main, Investor relations, etc.</t>
  </si>
  <si>
    <t>会計士担当者電話番号説明</t>
  </si>
  <si>
    <t>会計士担当者電話番号</t>
  </si>
  <si>
    <t>【会計士担当者FAX番号】</t>
  </si>
  <si>
    <t>会計士担当者FAX番号</t>
  </si>
  <si>
    <t>会計士担当者FAX番号用途</t>
  </si>
  <si>
    <t>【会計士担当者Eメールアドレス】</t>
  </si>
  <si>
    <t>会計士担当者Eメールアドレス用途</t>
  </si>
  <si>
    <t>会計士担当者Eメールアドレス</t>
  </si>
  <si>
    <t>会計士担当者役割</t>
  </si>
  <si>
    <t>Accountant Location ID cross reference</t>
  </si>
  <si>
    <t>会計士所在地相互参照情報</t>
  </si>
  <si>
    <t>会計士担当者有効性</t>
  </si>
  <si>
    <t>【報告カレンダー】</t>
  </si>
  <si>
    <t>報告カレンダーコード</t>
  </si>
  <si>
    <t>報告カレンダー説明</t>
  </si>
  <si>
    <t>報告カレンダータイトル</t>
  </si>
  <si>
    <t>reportingCalendarPeriodType</t>
  </si>
  <si>
    <t>Code Related to Type of Periods</t>
  </si>
  <si>
    <t>期間種別コード</t>
  </si>
  <si>
    <t>Description of periods</t>
  </si>
  <si>
    <t>期間種別説明</t>
  </si>
  <si>
    <t>Closed status</t>
  </si>
  <si>
    <t>締状態</t>
  </si>
  <si>
    <t>報告目的</t>
  </si>
  <si>
    <t>報告目的説明</t>
  </si>
  <si>
    <t>reportingCalendarPeriod</t>
  </si>
  <si>
    <t>【報告カレンダー期間】</t>
  </si>
  <si>
    <t>Reporting Period Identifier</t>
  </si>
  <si>
    <t>報告期間識別子</t>
  </si>
  <si>
    <t>期間説明</t>
  </si>
  <si>
    <t>Period Start Date</t>
  </si>
  <si>
    <t>期間開始日付</t>
  </si>
  <si>
    <t>Period End Date</t>
  </si>
  <si>
    <t>期間終了日付</t>
  </si>
  <si>
    <t>期間締日付</t>
  </si>
  <si>
    <t>Entry Information</t>
  </si>
  <si>
    <t>【仕訳情報】</t>
  </si>
  <si>
    <t>Date Posted</t>
  </si>
  <si>
    <t>転記済日付</t>
  </si>
  <si>
    <t>Entry Creator</t>
  </si>
  <si>
    <t>仕訳作成者</t>
  </si>
  <si>
    <t>Entry Last Modifier</t>
  </si>
  <si>
    <t>仕訳最終更新者</t>
  </si>
  <si>
    <t>Entry Date</t>
  </si>
  <si>
    <t>入力日付</t>
  </si>
  <si>
    <t>Responsible Person</t>
  </si>
  <si>
    <t>責任者</t>
  </si>
  <si>
    <t>Source Journal</t>
  </si>
  <si>
    <t>元仕訳帳種別</t>
  </si>
  <si>
    <t>Journal Description</t>
  </si>
  <si>
    <t>元仕訳帳説明</t>
  </si>
  <si>
    <t>Type Identifier</t>
  </si>
  <si>
    <t>種別識別子</t>
  </si>
  <si>
    <t>仕訳起源</t>
  </si>
  <si>
    <t>Entry Identifier</t>
  </si>
  <si>
    <t>仕訳識別子</t>
  </si>
  <si>
    <t>Entry Description</t>
  </si>
  <si>
    <t>仕訳説明</t>
  </si>
  <si>
    <t>Entry Qualifier</t>
  </si>
  <si>
    <t>仕訳修飾子</t>
  </si>
  <si>
    <t>Entry Qualifier Description</t>
  </si>
  <si>
    <t>仕訳修飾子説明</t>
  </si>
  <si>
    <t>転記コード</t>
  </si>
  <si>
    <t>Batch ID for Entry Group</t>
  </si>
  <si>
    <t>仕訳グループ識別子</t>
  </si>
  <si>
    <t>仕訳グループ説明</t>
  </si>
  <si>
    <t>Number of Entries</t>
  </si>
  <si>
    <t>仕訳総数</t>
  </si>
  <si>
    <t>Total Debits</t>
  </si>
  <si>
    <t>借方合計</t>
  </si>
  <si>
    <t>Total Credits</t>
  </si>
  <si>
    <t>貸方合計</t>
  </si>
  <si>
    <t>Type of Difference Between Book and Tax</t>
  </si>
  <si>
    <t>帳簿価税務簿価差異種別</t>
  </si>
  <si>
    <t>相殺消去コード</t>
  </si>
  <si>
    <t>予算シナリオ期間開始日付</t>
  </si>
  <si>
    <t>予算シナリオ期間終了日付</t>
  </si>
  <si>
    <t>Scenario Description</t>
  </si>
  <si>
    <t>シナリオ説明</t>
  </si>
  <si>
    <t>Scenario Code</t>
  </si>
  <si>
    <t>シナリオコード</t>
  </si>
  <si>
    <t>予算配分コード</t>
  </si>
  <si>
    <t>ID for Reversing, Standard or Master Entry</t>
  </si>
  <si>
    <t>反対/通常/マスタ仕訳識別子</t>
  </si>
  <si>
    <t>Recurring Standard Description</t>
  </si>
  <si>
    <t>反復通常仕訳説明</t>
  </si>
  <si>
    <t>頻度間隔</t>
  </si>
  <si>
    <t>頻度単位</t>
  </si>
  <si>
    <t>反復残回数</t>
  </si>
  <si>
    <t>次回反復日付</t>
  </si>
  <si>
    <t>前回反復日付</t>
  </si>
  <si>
    <t>End Date of Repeating Entry</t>
  </si>
  <si>
    <t>反復仕訳終了日付</t>
  </si>
  <si>
    <t>反対仕訳要否</t>
  </si>
  <si>
    <t>反対仕訳日付</t>
  </si>
  <si>
    <t>仕訳番号カウンタ</t>
  </si>
  <si>
    <t>【仕訳明細】</t>
  </si>
  <si>
    <t>明細行番号</t>
  </si>
  <si>
    <t>明細行番号カウンタ</t>
  </si>
  <si>
    <t>Account Identifier</t>
  </si>
  <si>
    <t>【科目識別子】</t>
  </si>
  <si>
    <t>Main Account Number</t>
  </si>
  <si>
    <t>主勘定科目コード</t>
  </si>
  <si>
    <t>Main Account Description</t>
  </si>
  <si>
    <t>主勘定科目説明</t>
  </si>
  <si>
    <t>Account Classification</t>
  </si>
  <si>
    <t>主勘定科目区分</t>
  </si>
  <si>
    <t>Account Classification Description</t>
  </si>
  <si>
    <t>主勘定科目区分説明</t>
  </si>
  <si>
    <t>Parent Account Number</t>
  </si>
  <si>
    <t>親勘定科目コード</t>
  </si>
  <si>
    <t>Purpose of Account</t>
  </si>
  <si>
    <t>勘定科目目的</t>
  </si>
  <si>
    <t>Description of Purpose of Account</t>
  </si>
  <si>
    <t>勘定科目目的説明</t>
  </si>
  <si>
    <t>Type of account</t>
  </si>
  <si>
    <t>科目種別</t>
  </si>
  <si>
    <t>科目種別説明</t>
  </si>
  <si>
    <t>仕訳会計処理方法</t>
  </si>
  <si>
    <t>仕訳会計処理方法説明</t>
  </si>
  <si>
    <t>仕訳会計処理方法目的</t>
  </si>
  <si>
    <t>仕訳会計処理方法目的説明</t>
  </si>
  <si>
    <t>Subaccount Information</t>
  </si>
  <si>
    <t>【サブ科目情報】</t>
  </si>
  <si>
    <t>Subaccount Description</t>
  </si>
  <si>
    <t>サブ科目説明</t>
  </si>
  <si>
    <t>Subaccount</t>
  </si>
  <si>
    <t>サブ科目コード</t>
  </si>
  <si>
    <t>Type of Subaccount</t>
  </si>
  <si>
    <t>サブ科目種別</t>
  </si>
  <si>
    <t>Segment Parent Information</t>
  </si>
  <si>
    <t>【親セグメント情報】</t>
  </si>
  <si>
    <t>親サブ科目コード</t>
  </si>
  <si>
    <t>親サブ科目種別</t>
  </si>
  <si>
    <t>報告系統識別子</t>
  </si>
  <si>
    <t>Parent Subaccount Percentage</t>
  </si>
  <si>
    <t>親サブ科目配分パーセンテージ</t>
  </si>
  <si>
    <t>科目有効性</t>
  </si>
  <si>
    <t>Monetary 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</si>
  <si>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</si>
  <si>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金額</t>
  </si>
  <si>
    <t>Currency</t>
  </si>
  <si>
    <t>The currency related to the amount can be entered here instead of the XBRL instance specified way, especially important in multi-currency situations. Recommend ISO 4217 coding.</t>
  </si>
  <si>
    <t>通貨</t>
  </si>
  <si>
    <t>Original Exchange Rate Date</t>
  </si>
  <si>
    <t>原取引通貨換算レート日付</t>
  </si>
  <si>
    <t>Amount in Original Currency</t>
  </si>
  <si>
    <t>原取引通貨換算額</t>
  </si>
  <si>
    <t>Original Currency</t>
  </si>
  <si>
    <t>原取引通貨</t>
  </si>
  <si>
    <t>Original Exchange Rate</t>
  </si>
  <si>
    <t>原取引通貨換算レート</t>
  </si>
  <si>
    <t>Original Exchange Rate Source</t>
  </si>
  <si>
    <t>原取引通貨換算レート情報源</t>
  </si>
  <si>
    <t>Original Exchange Rate Comment</t>
  </si>
  <si>
    <t>原取引通貨換算レートコメント</t>
  </si>
  <si>
    <t>Original Amount in Triangulation Currency</t>
  </si>
  <si>
    <t>原取引トライアンギュレーション通貨換算額</t>
  </si>
  <si>
    <t>Original Triangulation Currency</t>
  </si>
  <si>
    <t>原取引トライアンギュレーション通貨</t>
  </si>
  <si>
    <t>National to Triangulation Currency Exchange Rate</t>
  </si>
  <si>
    <t>自国通貨トライアンギュレーション通貨換算レート</t>
  </si>
  <si>
    <t>National to Triangulation Currency Exchange Rate Source</t>
  </si>
  <si>
    <t>自国通貨トライアンギュレーション通貨換算レート情報源</t>
  </si>
  <si>
    <t>National to Triangulation Currency Exchange Rate Type</t>
  </si>
  <si>
    <t>自国通貨トライアンギュレーション通貨換算レート種別</t>
  </si>
  <si>
    <t>Original to Triangulation Currency Exchange Rate</t>
  </si>
  <si>
    <t>原取引通貨トライアンギュレーション通貨換算レート</t>
  </si>
  <si>
    <t>Original to Triangulation Currency Exchange Rate Source</t>
  </si>
  <si>
    <t>原取引通貨トライアンギュレーション通貨換算レート情報源</t>
  </si>
  <si>
    <t>Original to Triangulation Currency Exchange Rate Type</t>
  </si>
  <si>
    <t>原取引通貨トライアンギュレーション通貨換算レート種別</t>
  </si>
  <si>
    <t>Sign Indication for Amount</t>
  </si>
  <si>
    <t>金額符号</t>
  </si>
  <si>
    <t>Debit/Credit Identifier</t>
  </si>
  <si>
    <t>貸借区分コード</t>
  </si>
  <si>
    <t>転記日付</t>
  </si>
  <si>
    <t>Memo Line</t>
  </si>
  <si>
    <t>メモ行フラグ</t>
  </si>
  <si>
    <t>配分コード</t>
  </si>
  <si>
    <t>【多通貨明細】</t>
  </si>
  <si>
    <t>Date of Exchange Rate</t>
  </si>
  <si>
    <t>換算レート日付</t>
  </si>
  <si>
    <t>Restated Amount</t>
  </si>
  <si>
    <t>換算額</t>
  </si>
  <si>
    <t>Currency of Restated Amount</t>
  </si>
  <si>
    <t>換算通貨</t>
  </si>
  <si>
    <t>Restated Amount Exchange Rate</t>
  </si>
  <si>
    <t>換算レート</t>
  </si>
  <si>
    <t>Restated Amount Exchange Rate Source</t>
  </si>
  <si>
    <t>換算レート情報源</t>
  </si>
  <si>
    <t>Restated Amount Exchange Rate Type</t>
  </si>
  <si>
    <t>換算レート種別</t>
  </si>
  <si>
    <t>Amount in Triangulation Currency</t>
  </si>
  <si>
    <t>トライアンギュレーション通貨換算額</t>
  </si>
  <si>
    <t>Triangulation Currency</t>
  </si>
  <si>
    <t>トライアンギュレーション通貨</t>
  </si>
  <si>
    <t>Triangulation Exchange Rate</t>
  </si>
  <si>
    <t>トライアンギュレーション通貨換算レート</t>
  </si>
  <si>
    <t>Triangulation Exchange Rate Source</t>
  </si>
  <si>
    <t>トライアンギュレーション通貨換算レート情報源</t>
  </si>
  <si>
    <t>Triangulation Exchange Rate Type</t>
  </si>
  <si>
    <t>トライアンギュレーション通貨換算レート種別</t>
  </si>
  <si>
    <t>換算通貨トライアンギュレーション通貨換算レート</t>
  </si>
  <si>
    <t>Restated Triangulation Exchange Rate Source</t>
  </si>
  <si>
    <t>換算通貨トライアンギュレーション通貨換算レート情報源</t>
  </si>
  <si>
    <t>Restated Triangulation Exchange Rate Type</t>
  </si>
  <si>
    <t>換算通貨トライアンギュレーション通貨換算レート種別</t>
  </si>
  <si>
    <t>多通貨明細コメント</t>
  </si>
  <si>
    <t>【CVE情報】</t>
  </si>
  <si>
    <t>ID Number (internal)</t>
  </si>
  <si>
    <t>CVE識別番号（内部）</t>
  </si>
  <si>
    <t>External Authority</t>
  </si>
  <si>
    <t>【外部機関】</t>
  </si>
  <si>
    <t>External Authority ID Number</t>
  </si>
  <si>
    <t>外部機関付与識別番号</t>
  </si>
  <si>
    <t>外部機関名</t>
  </si>
  <si>
    <t>identifierAuthorityVerificationDate</t>
  </si>
  <si>
    <t>External Authority Verification Date</t>
  </si>
  <si>
    <t>外部機関認証日付</t>
  </si>
  <si>
    <t>CVE組織種別</t>
  </si>
  <si>
    <t>CVE組織種別説明</t>
  </si>
  <si>
    <t>CVE説明</t>
  </si>
  <si>
    <t>Entity type (enumerated): e.g., customer, vendor, employee.</t>
  </si>
  <si>
    <t>CVE種別</t>
  </si>
  <si>
    <t>CVEカテゴリ</t>
  </si>
  <si>
    <t>【Eメールアドレス】</t>
  </si>
  <si>
    <t>Identifer Email Address Usage</t>
  </si>
  <si>
    <t>CVEEメールアドレス用途</t>
  </si>
  <si>
    <t>CVEEメールアドレス</t>
  </si>
  <si>
    <t>【電話番号】</t>
  </si>
  <si>
    <t>Identifier Phone Number Usage (e.g. Main, Investor relations, etc.)</t>
  </si>
  <si>
    <t>CVE電話番号用途</t>
  </si>
  <si>
    <t>CVE電話番号</t>
  </si>
  <si>
    <t>Fax Number Structure</t>
  </si>
  <si>
    <t>【FAX番号】</t>
  </si>
  <si>
    <t>Identifer Fax Number Usage</t>
  </si>
  <si>
    <t>CVEFAX番号用途</t>
  </si>
  <si>
    <t>CVEFAX番号</t>
  </si>
  <si>
    <t>CVE目的</t>
  </si>
  <si>
    <t>【CVE住所】</t>
  </si>
  <si>
    <t>CVE住所説明</t>
  </si>
  <si>
    <t>CVE住所目的</t>
  </si>
  <si>
    <t>CVE住所建物番号</t>
  </si>
  <si>
    <t>CVE住所通り</t>
  </si>
  <si>
    <t>CVE住所詳細</t>
  </si>
  <si>
    <t>CVE住所都市</t>
  </si>
  <si>
    <t>CVE住所州</t>
  </si>
  <si>
    <t>CVE住所国</t>
  </si>
  <si>
    <t>CVE住所郵便番号</t>
  </si>
  <si>
    <t>Identifier Address Location ID</t>
  </si>
  <si>
    <t>A code used to identify the identifier and to associate it with contacts</t>
  </si>
  <si>
    <t>CVE所在地識別子</t>
  </si>
  <si>
    <t>【CVE担当者情報】</t>
  </si>
  <si>
    <t>CVE担当者敬称</t>
  </si>
  <si>
    <t>CVE担当者姓</t>
  </si>
  <si>
    <t>CVE担当者名</t>
  </si>
  <si>
    <t>CVE担当者アテンションライン</t>
  </si>
  <si>
    <t>Identifier Contact Position/Role</t>
  </si>
  <si>
    <t>CVE担当者地位/役職</t>
  </si>
  <si>
    <t>【CVE担当者電話番号】</t>
  </si>
  <si>
    <t>Identifier Contact Phone Number Usage</t>
  </si>
  <si>
    <t>Identifier Contact Phone Number Usage (Main, Investor Relations, etc.)</t>
  </si>
  <si>
    <t>CVE担当者電話番号用途</t>
  </si>
  <si>
    <t>CVE担当者電話番号</t>
  </si>
  <si>
    <t>【CVE担当者FAX番号】</t>
  </si>
  <si>
    <t>Identifer Contact Fax Number Usage</t>
  </si>
  <si>
    <t>CVE担当者FAX番号用途</t>
  </si>
  <si>
    <t>CVE担当者FAX番号</t>
  </si>
  <si>
    <t>【CVE担当者Eメールアドレス】</t>
  </si>
  <si>
    <t>Identifer Contact Email Address Usage</t>
  </si>
  <si>
    <t>CVE担当者Eメールアドレス用途</t>
  </si>
  <si>
    <t>CVE担当者Eメールアドレス</t>
  </si>
  <si>
    <t>CVE担当者種別</t>
  </si>
  <si>
    <t>Identifier Address Location ID Cross Reference</t>
  </si>
  <si>
    <t>CVE所在地相互参照情報</t>
  </si>
  <si>
    <t>CVE有効性</t>
  </si>
  <si>
    <t>An enumerated field describing the original source document, with invoice, voucher, check and other enumerated entries</t>
  </si>
  <si>
    <t>元文書種別</t>
  </si>
  <si>
    <t>元文書種別説明</t>
  </si>
  <si>
    <t>請求書種別</t>
  </si>
  <si>
    <t>元文書番号</t>
  </si>
  <si>
    <t>Apply To Number</t>
  </si>
  <si>
    <t>適用先番号</t>
  </si>
  <si>
    <t>元文書参照情報</t>
  </si>
  <si>
    <t>元文書日付</t>
  </si>
  <si>
    <t>Received Date</t>
  </si>
  <si>
    <t>元文書受領日付</t>
  </si>
  <si>
    <t>Chargeable or Reimbursable</t>
  </si>
  <si>
    <t>請求支払可能フラグ</t>
  </si>
  <si>
    <t>元文書格納場所</t>
  </si>
  <si>
    <t>支払方法</t>
  </si>
  <si>
    <t>転記状態</t>
  </si>
  <si>
    <t>転記状態説明</t>
  </si>
  <si>
    <t>XBRL Information</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</si>
  <si>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</si>
  <si>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</si>
  <si>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XBRL Allocation</t>
  </si>
  <si>
    <t>XBRL割当</t>
  </si>
  <si>
    <t>集約報告エレメント</t>
  </si>
  <si>
    <t>明細対応エレメント</t>
  </si>
  <si>
    <t>summaryTuplePath</t>
  </si>
  <si>
    <t>Specific filter for parent tuple structure. This value must be valid XPath. And the result of the XPath must be resolved to a node.</t>
  </si>
  <si>
    <t>集約タプルパス</t>
  </si>
  <si>
    <t>detailedContentFilter</t>
  </si>
  <si>
    <t>明細コンテントフィルタ</t>
  </si>
  <si>
    <t>This holds the concepts in GL data to create FS contexts.  The value must be a list of QName. Each QName must be resolved to GL items. Order of the items defines priority to access.</t>
  </si>
  <si>
    <t>報告日付セレクタ</t>
  </si>
  <si>
    <t>This structure allows to explicitly indicate the value for the precision or decimals attributes for a fact in an FR instance. Only one of the four elements in the structure has to be used.</t>
  </si>
  <si>
    <t>【集約有効桁数】</t>
  </si>
  <si>
    <t>summaryPrecisionItemType</t>
  </si>
  <si>
    <t>summaryPrecision</t>
  </si>
  <si>
    <t>Summary Precision</t>
  </si>
  <si>
    <t>This item indicates that the fact in the FR instance has a precision attribute with the value specified in this item value.</t>
  </si>
  <si>
    <t>集約有効桁数</t>
  </si>
  <si>
    <t>summaryPrecisionINFItemType</t>
  </si>
  <si>
    <t>summaryPrecisionINF</t>
  </si>
  <si>
    <t>Summary Precision INF</t>
  </si>
  <si>
    <t>This item, when used, has no value. Its only presence indicates that the fact in the FR instance  has a precision attribute  and its value is INF.</t>
  </si>
  <si>
    <t>集約有効桁数無限</t>
  </si>
  <si>
    <t>summaryDecimalsItemType</t>
  </si>
  <si>
    <t>summaryDecimals</t>
  </si>
  <si>
    <t>Summary Decimals</t>
  </si>
  <si>
    <t>This item indicates that the fact in the FR instance has a decimals attribute with the value specified in this item value.</t>
  </si>
  <si>
    <t>集約小数部有効桁数</t>
  </si>
  <si>
    <t>summaryDecimalsINFItemType</t>
  </si>
  <si>
    <t>summaryDecimalsINF</t>
  </si>
  <si>
    <t>Summary Decimals INF</t>
  </si>
  <si>
    <t>This item, when used, has no value. Its only presence indicates that the fact in the FR instance  has a decimals attribute  and its value is INF.</t>
  </si>
  <si>
    <t>集約小数部有効桁数無限</t>
  </si>
  <si>
    <t>This structure allows to explicitly indicate the context information for a fact in the FR instance.</t>
  </si>
  <si>
    <t>【集約コンテキスト】</t>
  </si>
  <si>
    <t>This structure allows to explicitly indicate the entity information for a fact in the FR instance.</t>
  </si>
  <si>
    <t>【集約エンティティ】</t>
  </si>
  <si>
    <t>summaryIdentifier</t>
  </si>
  <si>
    <t>Summary Entity Identifier</t>
  </si>
  <si>
    <t>The value of the entity identifier.</t>
  </si>
  <si>
    <t>集約エンティティ識別子</t>
  </si>
  <si>
    <t>summaryScheme</t>
  </si>
  <si>
    <t>Summary Entity Scheme</t>
  </si>
  <si>
    <t>The value of the entity scheme.</t>
  </si>
  <si>
    <t>集約エンティティスキーム</t>
  </si>
  <si>
    <t>Summary Entity Segment</t>
  </si>
  <si>
    <t>This structure allows to explicitly indicate the information related to the segment in the context for a fact in the FR instance.</t>
  </si>
  <si>
    <t>【集約エンティティセグメント】</t>
  </si>
  <si>
    <t>This structure allows to explicitly indicate the information related to an explicit dimension in the context for a fact in the FR instance.</t>
  </si>
  <si>
    <t>【集約エクスプリシットディメンション】</t>
  </si>
  <si>
    <t>The QName value must be resolved to a valid dimension item.</t>
  </si>
  <si>
    <t>集約ディメンション</t>
  </si>
  <si>
    <t>The QName value must be resolved to valid member item.</t>
  </si>
  <si>
    <t>集約エクスプリシットディメンション値</t>
  </si>
  <si>
    <t>This structure allows to explicitly indicate the information related to a typed dimension in the context for a fact in the FR instance.</t>
  </si>
  <si>
    <t>【集約タイプトディメンション】</t>
  </si>
  <si>
    <t>The value must be CDATA and a valid XML fragment and also schema valid against an appropriate typed dimension schema.</t>
  </si>
  <si>
    <t>集約タイプトディメンション値</t>
  </si>
  <si>
    <t>This structure allows to explicitly indicate the information related to a simple elemtn in the context for a fact in the FR instance.</t>
  </si>
  <si>
    <t>【集約シンプルエレメントコンテント】</t>
  </si>
  <si>
    <t>QName for the simple element, if appropriate.</t>
  </si>
  <si>
    <t>集約シンプルエレメント名</t>
  </si>
  <si>
    <t>集約シンプルエレメントの記述のQName</t>
  </si>
  <si>
    <t>The value of the simple element.</t>
  </si>
  <si>
    <t>集約シンプルエレメント値</t>
  </si>
  <si>
    <t>The value must be CDATA and a valid XML fragment.</t>
  </si>
  <si>
    <t>集約非ディメンションコンテント</t>
  </si>
  <si>
    <t>This structure allows to explicitly indicate the period information for a fact in the FR instance. Instant, Period Start/End and Forever are alternative.</t>
  </si>
  <si>
    <t>【集約ピリオド】</t>
  </si>
  <si>
    <t>Summary Period Instant</t>
  </si>
  <si>
    <t>The value of the instant date.</t>
  </si>
  <si>
    <t>集約ピリオドインスタント</t>
  </si>
  <si>
    <t>Summary Period Start Date</t>
  </si>
  <si>
    <t>The value of the start date of the period.</t>
  </si>
  <si>
    <t>集約ピリオド開始日付</t>
  </si>
  <si>
    <t>Summary Period End Date</t>
  </si>
  <si>
    <t>The value of the end date of the period.</t>
  </si>
  <si>
    <t>集約ピリオド終了日付</t>
  </si>
  <si>
    <t>summaryForeverItemType</t>
  </si>
  <si>
    <t>summaryForever</t>
  </si>
  <si>
    <t>Summary Period Forever</t>
  </si>
  <si>
    <t>If the context should indicate "forever", this concept must be used. It accepts no value.</t>
  </si>
  <si>
    <t>集約ピリオド無期限</t>
  </si>
  <si>
    <t>This structure allows to explicitly indicate the scenario information for a fact in the FR instance.</t>
  </si>
  <si>
    <t>【集約シナリオ】</t>
  </si>
  <si>
    <t>This structure allows to explicitly indicate the information related to the unit for a fact in the FR instance..</t>
  </si>
  <si>
    <t>【集約ユニット】</t>
  </si>
  <si>
    <t>summaryNumeratorItemType</t>
  </si>
  <si>
    <t>summaryNumerator</t>
  </si>
  <si>
    <t>Summary Unit Numerator</t>
  </si>
  <si>
    <t>This holds the list of measure information for unit numerator. The value must be a list of QName. Each QName must be resolved to be measure information such as iso4217:usd.</t>
  </si>
  <si>
    <t>集約ユニット分子</t>
  </si>
  <si>
    <t>summaryDenominatorItemType</t>
  </si>
  <si>
    <t>summaryDenominator</t>
  </si>
  <si>
    <t>Summary Unit Denominator</t>
  </si>
  <si>
    <t>This holds the list of measure information for unit denominator. The value must be a list of QName. Each QName must be resolved to be measure information such as iso4217:usd.</t>
  </si>
  <si>
    <t>集約ユニット分母</t>
  </si>
  <si>
    <t>Summary Reporting Taxonomy ID Reference</t>
  </si>
  <si>
    <t>Reference to the ID of the relevant target reporting taxonomy, defined in the [summaryReportingTaxonomies] structure at [documentInfo] level. Allows consuming applications to identify sets of [xbrlInfo] structures that point to a specific taxonomy.</t>
  </si>
  <si>
    <t>集約報告タクソノミ識別子参照情報</t>
  </si>
  <si>
    <t>説明</t>
  </si>
  <si>
    <t>Acknowledgement Date</t>
  </si>
  <si>
    <t>承認日付</t>
  </si>
  <si>
    <t>Confirmation Date</t>
  </si>
  <si>
    <t>確認日付</t>
  </si>
  <si>
    <t>出荷元</t>
  </si>
  <si>
    <t>Date Shipped/Received</t>
  </si>
  <si>
    <t>出荷/受領日付</t>
  </si>
  <si>
    <t>Maturity Date or Date Due</t>
  </si>
  <si>
    <t>支払期日</t>
  </si>
  <si>
    <t>Payment Terms</t>
  </si>
  <si>
    <t>支払条件</t>
  </si>
  <si>
    <t>【計測可能物情報】</t>
  </si>
  <si>
    <t>計測可能物コード</t>
  </si>
  <si>
    <t>計測可能物コード説明</t>
  </si>
  <si>
    <t>計測可能物カテゴリ</t>
  </si>
  <si>
    <t>Measurable Identification</t>
  </si>
  <si>
    <t>計測可能物識別子</t>
  </si>
  <si>
    <t>Schema for Measurable Identification</t>
  </si>
  <si>
    <t>計測可能物識別子スキーマ</t>
  </si>
  <si>
    <t>Secondary Measurable Identifier</t>
  </si>
  <si>
    <t>計測可能物第二識別子</t>
  </si>
  <si>
    <t>Schema for Secondary Measurable Identification</t>
  </si>
  <si>
    <t>計測可能物第二識別子スキーマ</t>
  </si>
  <si>
    <t>計測可能物説明</t>
  </si>
  <si>
    <t>数量</t>
  </si>
  <si>
    <t>Qualifier</t>
  </si>
  <si>
    <t>修飾子</t>
  </si>
  <si>
    <t>Unit of Measure</t>
  </si>
  <si>
    <t>計量単位</t>
  </si>
  <si>
    <t>Per Unit Cost/Price</t>
  </si>
  <si>
    <t>単価</t>
  </si>
  <si>
    <t>Start Time</t>
  </si>
  <si>
    <t>開始日時</t>
  </si>
  <si>
    <t>End Time</t>
  </si>
  <si>
    <t>終了日時</t>
  </si>
  <si>
    <t>計測可能物有効性</t>
  </si>
  <si>
    <t>Job Information</t>
  </si>
  <si>
    <t>【ジョブ情報】</t>
  </si>
  <si>
    <t>Job Identifier</t>
  </si>
  <si>
    <t>ジョブ識別子</t>
  </si>
  <si>
    <t>ジョブ説明</t>
  </si>
  <si>
    <t>Job Phase</t>
  </si>
  <si>
    <t>ジョブフェーズ</t>
  </si>
  <si>
    <t>ジョブフェーズ説明</t>
  </si>
  <si>
    <t>ジョブ有効性</t>
  </si>
  <si>
    <t>depreciationMortgage</t>
  </si>
  <si>
    <t>【減価償却/抵当債務情報】</t>
  </si>
  <si>
    <t>Mortgage Jurisdiction</t>
  </si>
  <si>
    <t>抵当債務管轄</t>
  </si>
  <si>
    <t>Depreciation Method</t>
  </si>
  <si>
    <t>減価償却方法</t>
  </si>
  <si>
    <t>Mortgage Life</t>
  </si>
  <si>
    <t>抵当債務期間</t>
  </si>
  <si>
    <t>債務説明</t>
  </si>
  <si>
    <t>Start Date</t>
  </si>
  <si>
    <t>開始日付</t>
  </si>
  <si>
    <t>End Date</t>
  </si>
  <si>
    <t>終了日付</t>
  </si>
  <si>
    <t>手数料</t>
  </si>
  <si>
    <t>Enter a relevant location for this item. Format can be either:\n- Degrees, minutes, and seconds (DMS): 41°24'12.2"N 2°10'26.5"E\n- Degrees and decimal minutes (DMM): 41 24.2028, 2 10.4418\n- Decimal degrees (DD): 41.40338, 2.17403</t>
  </si>
  <si>
    <t>Tax Information</t>
  </si>
  <si>
    <t>【税情報】</t>
  </si>
  <si>
    <t>課税庁</t>
  </si>
  <si>
    <t>税率表コード</t>
  </si>
  <si>
    <t>課税庁説明</t>
  </si>
  <si>
    <t>Amount of Taxes</t>
  </si>
  <si>
    <t>税額</t>
  </si>
  <si>
    <t>Basis for Taxation</t>
  </si>
  <si>
    <t>課税基準</t>
  </si>
  <si>
    <t>[非推奨] 税額換算用レート</t>
  </si>
  <si>
    <t>税率</t>
  </si>
  <si>
    <t>Tax Category</t>
  </si>
  <si>
    <t>税区分</t>
  </si>
  <si>
    <t>Tax Comment/Exemption Reason</t>
  </si>
  <si>
    <t>税コメント/免税理由</t>
  </si>
  <si>
    <t>Tax Amount in Foreign Currency</t>
  </si>
  <si>
    <t>外貨建税額</t>
  </si>
  <si>
    <t>Tax Foreign Currency</t>
  </si>
  <si>
    <t>外貨建税額通貨</t>
  </si>
  <si>
    <t>税額換算レート日付</t>
  </si>
  <si>
    <t>税額換算レート</t>
  </si>
  <si>
    <t>税額換算レート情報源</t>
  </si>
  <si>
    <t>税額換算レート種別</t>
  </si>
  <si>
    <t>税額換算レートコメント</t>
  </si>
  <si>
    <t>Tax Amount in Triangulation Currency</t>
  </si>
  <si>
    <t>税額トライアンギュレーション通貨換算額</t>
  </si>
  <si>
    <t>税額換算トライアンギュレーション通貨</t>
  </si>
  <si>
    <t>Tax Triangulation Currency Exchange Rate</t>
  </si>
  <si>
    <t>税額トライアンギュレーション通貨換算レート</t>
  </si>
  <si>
    <t>Tax Triangulation Currency Exchange Rate Source</t>
  </si>
  <si>
    <t>税額トライアンギュレーション通貨換算レート情報源</t>
  </si>
  <si>
    <t>Tax Triangulation Currency Exchange Rate Type</t>
  </si>
  <si>
    <t>税額トライアンギュレーション通貨換算レート種別</t>
  </si>
  <si>
    <t>Tax Foreign to Triangulation Currency Exchange Rate</t>
  </si>
  <si>
    <t>税額外貨トライアンギュレーション通貨換算レート</t>
  </si>
  <si>
    <t>Tax Foreign to Triangulation Currency Exchange Rate Source</t>
  </si>
  <si>
    <t>税額外貨トライアンギュレーション通貨換算レート情報源</t>
  </si>
  <si>
    <t>Tax Foreign to Triangulation Currency Exchange Rate Type</t>
  </si>
  <si>
    <t>税額外貨トライアンギュレーション通貨換算レート種別</t>
  </si>
  <si>
    <t>チェック欄</t>
  </si>
  <si>
    <t>文書上残高</t>
  </si>
  <si>
    <t>UCR</t>
  </si>
  <si>
    <t>UCRコード</t>
  </si>
  <si>
    <t>Originating Document  - Heading</t>
  </si>
  <si>
    <t>【発生元文書情報】</t>
  </si>
  <si>
    <t>Originating document type - order, acknowledgement, confirmation, shipment, delivery/receipt, invoice, payment, etc.</t>
  </si>
  <si>
    <t>発生元文書種別</t>
  </si>
  <si>
    <t>発生元文書番号</t>
  </si>
  <si>
    <t>発生元文書日付</t>
  </si>
  <si>
    <t>Originating document identifier type: e.g. Customer, Vendor, Employee, Other</t>
  </si>
  <si>
    <t>発生元文書対象CVE種別</t>
  </si>
  <si>
    <t>発生元文書対象CVEコード</t>
  </si>
  <si>
    <t>発生元文書対象CVE納税者コード</t>
  </si>
  <si>
    <t>Accepts text in rich text format, including XHTML. It can be used for different purposes, such as to create footnotes in XBRL instances or to create a comment for a document or an entry.</t>
  </si>
  <si>
    <t>【リッチテキストコメント】</t>
  </si>
  <si>
    <t>richTextCommentCodeItemType</t>
  </si>
  <si>
    <t>richTextCommentCode</t>
  </si>
  <si>
    <t>Rich Text Comment Code</t>
  </si>
  <si>
    <t>An enumerated code that identifies the purpose of the rich text comment. Enumerated values: link_footnote, footnote, source_document, source_journal, batch, other.</t>
  </si>
  <si>
    <t>リッチテキストコメントコード</t>
  </si>
  <si>
    <t>richTextCommentDescriptionItemType</t>
  </si>
  <si>
    <t>Rich Text Comment Description</t>
  </si>
  <si>
    <t>Free format description of the Rich text Comment Code.</t>
  </si>
  <si>
    <t>リッチテキストコメント説明</t>
  </si>
  <si>
    <t>richTextCommentContentItemType</t>
  </si>
  <si>
    <t>Rich Text Comment Content</t>
  </si>
  <si>
    <t>Content of the Rich Text Comment.</t>
  </si>
  <si>
    <t>リッチテキストコメント内容</t>
  </si>
  <si>
    <t>richTextCommentLocatorItemType</t>
  </si>
  <si>
    <t>Rich Text Comment Locator</t>
  </si>
  <si>
    <t>An XPath expression that identifies the item that the comment relates to.</t>
  </si>
  <si>
    <t>リッチテキストコメントロケータ</t>
  </si>
  <si>
    <t>seq</t>
    <phoneticPr fontId="3"/>
  </si>
  <si>
    <t>Revises Audit Number\n</t>
  </si>
  <si>
    <t>periodCountで対象とする期間の種別。\n[設定値のリスト]\n(daily：日次)、(weekly：週次)、(bi-weekly：隔週)、(semi-monthly：半月ごと)、(monthly：月次)、(quarterly：四半期ごと)、(thirdly：年3回)、(semiannual：半年ごと)、(annual：年次)、(ad-hoc：随時)、(current-period-only：当期)、(other：その他) \n</t>
  </si>
  <si>
    <t>事業体のFAX番号の用途。(注文、本社、IRなど)\n</t>
  </si>
  <si>
    <t>事業体のEメールアドレスの用途。(注文、本社、IRなど)\n</t>
  </si>
  <si>
    <t>付加名称(MD、CPA、Jr.など)\n</t>
  </si>
  <si>
    <t>担当者のEメールアドレスの構造体。\n</t>
  </si>
  <si>
    <t>担当者のEメールアドレスの用途。(注文、本社、IRなど)\n</t>
  </si>
  <si>
    <t>事業体の会計処理方法を表す。発生基準、現金基準、修正現金基準、修正発生基準、債務基準、特別な方法、混合方法、その他\n[設定値のリスト]\n(accrual：発生基準)、(cash：現金基準)、(modified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</si>
  <si>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会計士の担当者の敬称(Dr.、Mr.、Mrs.など)\n</t>
  </si>
  <si>
    <t>会計士の担当者の姓\n</t>
  </si>
  <si>
    <t>会計士の担当者の名、クリスチャンネーム\n</t>
  </si>
  <si>
    <t>会計士の担当者のアテンションライン\n</t>
  </si>
  <si>
    <t>会計士の担当者の地位や役職\n</t>
  </si>
  <si>
    <t>会計士の担当者の電話番号\n</t>
  </si>
  <si>
    <t>説明で示される会計士の担当者の電話番号。\n</t>
  </si>
  <si>
    <t>会計士の担当者のFAX番号の用途。(注文、本社、IRなど)\n</t>
  </si>
  <si>
    <t>会計士の担当者のEメールアドレスの用途。(注文、本社、IRなど)\n</t>
  </si>
  <si>
    <t>会計士の担当者の種別\n</t>
  </si>
  <si>
    <t>報告期間の種別コード。月次、四半期ごと、半期ごと、4-5-4、随時、その他\n[設定値のリスト]\n(monthly：月次)、(quarterly：四半期ごと)、(semi-annually：半期ごと)、(4-5-4：4-5-4)、(ad-hoc：随時)、(other：その他) \n</t>
  </si>
  <si>
    <t>報告カレンダーがオープンかどうかを示す識別子。オープン、締切り済み、保留中\n[設定値のリスト]\n(open：オープン)、(closed：締切り済み)、(pending：保留中) \n</t>
  </si>
  <si>
    <t>期間の開始日付/時刻\n</t>
  </si>
  <si>
    <t>期間の終了日付/時刻\n</t>
  </si>
  <si>
    <t>このエントリヘッダーによって説明された仕訳の説明(例えば、期首残高)\n</t>
  </si>
  <si>
    <t>この仕訳の会計処理方法を表す。発生基準、現金基準、修正現金基準、修正発生基準、債務基準、特別な方法、混合方法、その他\n[設定値のリスト]\n(accrual：発生基準)、(cash：現金基準)、(modified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</si>
  <si>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仕訳の報告の目的を表す。帳簿、税、管理、スタチュトリ、その他\n[設定値のリスト]\n(book：帳簿)、(tax：税)、(management：管理)、(statutory：スタチュトリ)、(other：その他)\n</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</si>
  <si>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t>
  </si>
  <si>
    <t>amountRestatedAmountの算出に用いられた、multicurrencyDetailExchangeRateDate時点の換算レート。（自国通貨を外貨通貨で割った値）\n</t>
  </si>
  <si>
    <t>CVE担当者付加名称\n</t>
  </si>
  <si>
    <t>計測可能物の説明。（たとえば、在庫やその他の識別子）\n</t>
  </si>
  <si>
    <t>税が外貨建てで、トライアンギュレーション取引の場合の、換算レートの情報源。たとえば、Reuters, Bloomberg\n</t>
  </si>
  <si>
    <t>税が外貨建てで、トライアンギュレーション取引の場合の、換算レートの種別。たとえば、スポット・レート、先物など\n</t>
  </si>
  <si>
    <t>・科目:科目体系ファイルの情報。\n・残高:特定の期間について、勘定科目(または勘定科目リスト)の、完了し検証された仕訳リストの累算結果。時に総勘定元帳と呼ばれる。\n・仕訳:個々の勘定記入のリスト。転記/検証されていることもあり、されていないこともある。\n・仕訳帳:特定の期間における、その期間の開始残高を含む貸借が一致(Dr=Cr)した仕訳のリスト 。\n・元帳:特定の期間における特定の勘定科目(または勘定科目リスト)についての、仕訳の全リスト 。注意－貸借が一致する必要はない。\n・資産:仕訳記入の一部として必ずしも含まれていないが、そこから抽出可能な売掛金、買掛金、在庫、固定資産、その他の情報のリスト。\n・試算表:事業体に対する、特定期間の全勘定科目リストでの、完了し検証された仕訳リストの、貸借が一致（Dr=Cr)した累算結果。\n・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n多くの場合、日付または科目によりソートされる。会計処理方法や用語は慣行により適合させる。\n[設定値のリスト]\n(account：科目)、(balance：残高)、(entries：仕訳)、(journal：仕訳帳)、(ledger：元帳)、(assets：資産)、(trialbalance：試算表)、(taxtables：税率表)、(other：その他)</t>
  </si>
  <si>
    <t>この仕訳の束が以前の仕訳の束を改訂する場合に、以前の束を示す。元の文書のuniqueIDが指定される。開発者は、例外報告を考慮すべきである。</t>
  </si>
  <si>
    <t>以前のデータの束に対する操作のガイダンス。 取替え-古いデータを無効にし上書きする。\n補完-元々含まれていたかのように、そのデータに所属させる。\n[設定値のリスト]\n(supplement：補完)、(supersede：取替え)</t>
  </si>
  <si>
    <t>主要言語。 実用的には、このフィールドの内容はISO639-1988言語コードに一致すべきである。</t>
  </si>
  <si>
    <t>ファイルが作成された日付/時間。</t>
  </si>
  <si>
    <t>ファイルの作成者の識別子。</t>
  </si>
  <si>
    <t>文書全体に対する説明文。</t>
  </si>
  <si>
    <t>内容の日付範囲の開始日。 残高の開始日付などの、データに関する多くの仮定の基礎として使用される。</t>
  </si>
  <si>
    <t>内容の日付範囲の終了日。 残高の開始日付などの、データに関する多くの仮定の基礎として使用される。</t>
  </si>
  <si>
    <t>postingCodeで使用される期間又はバケットの数。 転記日付を説明するために使用される。対象期間の仕訳を個々の報告期間に限定することが望ましいかもしれない。</t>
  </si>
  <si>
    <t>対象期間単位の説明。</t>
  </si>
  <si>
    <t>このファイルを作り出した製品又はサービス。 多くのシステム(例えば、VATなど)で、使用される。 バージョン番号を含むことも可能。</t>
  </si>
  <si>
    <t>ファイルが作成された用途。</t>
  </si>
  <si>
    <t>XBRLインスタンス内に指定する方法のかわりに、金額の既定の通貨を指定可能。多通貨環境で特に重要。ISO4217コード体系を推奨。</t>
  </si>
  <si>
    <t>この文書で示されたデータのロールアップ先となる、1つ以上の報告タクソノミの情報を、識別し提供する。</t>
  </si>
  <si>
    <t>たとえばxbrlInfo内のsummaryReportingTaxonomyIDRefで参照できるように、報告タクソノミを識別する。</t>
  </si>
  <si>
    <t>報告タクソノミ内の、schemaRef要素のhref属性の値。</t>
  </si>
  <si>
    <t>必要なすべての情報が、複雑すぎて他の方法では定義できないときに、それらを記述する汎用的なデータ域。</t>
  </si>
  <si>
    <t>人が利用するための、タクソノミの説明文。</t>
  </si>
  <si>
    <t>事業体の主要電話番号情報。</t>
  </si>
  <si>
    <t xml:space="preserve">代表、IR用などの、事業体の電話番号の説明。\n[設定値のリスト]\n(bookkeeper：記帳係)、(controller：会計責任者)、(direct：直通)、(fax：FAX)、(investor-relations：IR窓口)、(main：代表)、(switchboard：交換台)、(other：その他) </t>
  </si>
  <si>
    <t>phoneNumberDescriptionで示される電話番号。</t>
  </si>
  <si>
    <t>事業体のFAX番号情報のタプル。</t>
  </si>
  <si>
    <t>事業体のFAX番号。</t>
  </si>
  <si>
    <t>事業体のEメールアドレス情報のタプル。</t>
  </si>
  <si>
    <t>事業体のEメールアドレス。</t>
  </si>
  <si>
    <t>明細レベルで明確に指定しない場合の、既定の報告目的を表す。帳簿、税、管理、スタチュトリ、その他から選択する。\n[設定値のリスト]\n(book：帳簿)、(tax：税)、(management：管理)、(statutory：スタチュトリ)、(other：その他)</t>
  </si>
  <si>
    <t>既定の会計処理方法目的の説明。</t>
  </si>
  <si>
    <t>組織に関する様々な識別子を含むセクション。</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</si>
  <si>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</si>
  <si>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organizationIdentifierによって特定された組織の説明文。 コードに関するなんらかの記述情報。</t>
  </si>
  <si>
    <t>報告事業体の住所構造体。</t>
  </si>
  <si>
    <t>この住所で使用される組織の名前。</t>
  </si>
  <si>
    <t>住所の説明。郵送先、実体、投資家向けなど。</t>
  </si>
  <si>
    <t>配送、請求、郵送のような、住所レベルのコードの自由記述。個々の識別子により、住所の用途を識別する。</t>
  </si>
  <si>
    <t>位置を識別したり、窓口や取引と関係付けるコード。</t>
  </si>
  <si>
    <t>建物番号。</t>
  </si>
  <si>
    <t>住所の通り。</t>
  </si>
  <si>
    <t>住所詳細。</t>
  </si>
  <si>
    <t>住所の都市や町。</t>
  </si>
  <si>
    <t>住所の州や地方。</t>
  </si>
  <si>
    <t>住所の郵便番号。</t>
  </si>
  <si>
    <t>住所の国。</t>
  </si>
  <si>
    <t>住所が有効か無効かを示すブール値。</t>
  </si>
  <si>
    <t>事業体の代表ウェブサイト。</t>
  </si>
  <si>
    <t>ウェブサイトの説明。</t>
  </si>
  <si>
    <t>ウェブサイトの有効なURL。 完全なURLであるべき。</t>
  </si>
  <si>
    <t>担当者に関する情報。</t>
  </si>
  <si>
    <t>地位や役職。</t>
  </si>
  <si>
    <t>担当者の電話番号。</t>
  </si>
  <si>
    <t xml:space="preserve">代表、IR用などの、担当者電話番号の説明。\n[設定値のリスト]\n(bookkeeper：記帳係)、(controller：会計責任者)、(direct：直通)、(fax：FAX)、(investor-relations：IR担当者)、(main：代表)、(switchboard：交換台)、(other：その他) </t>
  </si>
  <si>
    <t>敬称(Dr.、Mr.、Mrs.など)</t>
  </si>
  <si>
    <t>名、クリスチャンネーム</t>
  </si>
  <si>
    <t>付加名称(MD、CPA、Jr.など)</t>
  </si>
  <si>
    <t>アテンションライン</t>
  </si>
  <si>
    <t>説明で示される担当者の電話番号。</t>
  </si>
  <si>
    <t>担当者のFAX番号の構造体。</t>
  </si>
  <si>
    <t>担当者のFAX番号の用途。(注文、本社、IRなど)</t>
  </si>
  <si>
    <t>担当者のFAX番号。</t>
  </si>
  <si>
    <t>担当者のEメールアドレス。</t>
  </si>
  <si>
    <t>担当者の役割。例：ソースサービス、送付元、受取人、請求先、監査人、会計士。</t>
  </si>
  <si>
    <t>担当者と事業体の位置情報を関係付けるためのコード。organizationAddressLocationIdentifierと同じ値であるべき。</t>
  </si>
  <si>
    <t>担当者が有効か無効かを示すブール値。</t>
  </si>
  <si>
    <t>事業体の事業の種類についての説明。</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</si>
  <si>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</si>
  <si>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</si>
  <si>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異なる報告目的に応じて事業体が使用する会計処理方法を識別するためのセクション。</t>
  </si>
  <si>
    <t>会計処理方法の説明。</t>
  </si>
  <si>
    <t>事業体の報告の目的を表す。帳簿、税、管理、スタチュトリ、その他から選択する。\n[設定値のリスト]\n(book：帳簿)、(tax：税)、(management：管理)、(statutory：スタチュトリ)、(other：その他)</t>
  </si>
  <si>
    <t>会計処理方法の目的の説明。</t>
  </si>
  <si>
    <t>会計処理方法の開始日。</t>
  </si>
  <si>
    <t>会計処理方法の終了日。</t>
  </si>
  <si>
    <t>関連する外部会計士に関する情報。</t>
  </si>
  <si>
    <t>会計士の名前。</t>
  </si>
  <si>
    <t>会計士の住所情報を含むセクション。</t>
  </si>
  <si>
    <t>会計士の住所の名前。</t>
  </si>
  <si>
    <t>会計士の住所の説明。</t>
  </si>
  <si>
    <t>住所の目的。</t>
  </si>
  <si>
    <t>会計士の所在地を識別したり、窓口や取引と関係付けるコード。</t>
  </si>
  <si>
    <t>会計士の建物番号。</t>
  </si>
  <si>
    <t>会計士の住所の通り。</t>
  </si>
  <si>
    <t>会計士の住所詳細。</t>
  </si>
  <si>
    <t>会計士の住所の都市。</t>
  </si>
  <si>
    <t>会計士の住所の州や地方。</t>
  </si>
  <si>
    <t>会計士の住所の国。</t>
  </si>
  <si>
    <t>会計士の住所の郵便番号。</t>
  </si>
  <si>
    <t>会計士の住所が有効か無効かを示すブール値。</t>
  </si>
  <si>
    <t xml:space="preserve">外部会計士によって実行される契約の種別。\n[設定値のリスト]\n(audit：監査)、(review：検査)、(compilation：調整)、(tax：税)、(other：その他) </t>
  </si>
  <si>
    <t>契約種別の説明。</t>
  </si>
  <si>
    <t>会計士の担当者情報の構造体。</t>
  </si>
  <si>
    <t xml:space="preserve">代表、IR用などの、会計士の担当者の電話番号の説明。\n[設定値のリスト]\n(bookkeeper：記帳係)、(controller：会計責任者)、(direct：直通)、(fax：FAX)、(investor-relations：IR担当者)、(main：代表)、(switchboard：交換台)、(other：その他) </t>
  </si>
  <si>
    <t>会計士の担当者のFAX番号の構造体。</t>
  </si>
  <si>
    <t>会計士の担当者のFAX番号。</t>
  </si>
  <si>
    <t>会計士の担当者のEメールアドレスの構造体。</t>
  </si>
  <si>
    <t>会計士の担当者のEメールアドレス。</t>
  </si>
  <si>
    <t>担当者と会計士の所在地情報を関係付けるためのコード。\naccountantAddressLocationIdentifierと同じ値であるべき。</t>
  </si>
  <si>
    <t>取引の結果をまとめるための期間を集めるもの。</t>
  </si>
  <si>
    <t>この報告カレンダーを識別するコード。複数期間にわたって一意。</t>
  </si>
  <si>
    <t>報告カレンダーの説明（reportingCalendarCodeと関係付けられる）。</t>
  </si>
  <si>
    <t>報告期間の説明。実際の開始日及び終了日はreportingCalendarPeriodに記述する。</t>
  </si>
  <si>
    <t>報告期間の種別の説明。</t>
  </si>
  <si>
    <t>帳簿の集合の説明。会計処理方法の目的の列挙値を使用する。\n[設定値のリスト]\n(book：帳簿)、(tax：税)、(management：管理)、(statutory：スタチュトリ)、(other：その他)</t>
  </si>
  <si>
    <t>報告目的の説明。</t>
  </si>
  <si>
    <t>取引の結果をまとめるための特定の期間を集めるもの。</t>
  </si>
  <si>
    <t>このカレンダーにおけるこの期間の識別子。</t>
  </si>
  <si>
    <t>このカレンダーにおけるこの特定の期間の説明。</t>
  </si>
  <si>
    <t>この期間の活動が締め切られた日付/時刻。この値がニル値(xsi:nill="true")であれば、この期間は、締め切られていない。</t>
  </si>
  <si>
    <t>エントリヘッダー/仕訳記入ヘッダーの親タグ。</t>
  </si>
  <si>
    <t>この仕訳が総勘定元帳に転記された(検証された)日付。 postingDateで示されるような会計上意味のある日付を表さないかもしれない。</t>
  </si>
  <si>
    <t>最初に入力したオペレータのイニシャル/名前。</t>
  </si>
  <si>
    <t>転記前に最後にこの仕訳を修正した者の識別子。</t>
  </si>
  <si>
    <t>コンピュータへ入力した実際の日付/時刻(システム日付から自動的に与えられ、システム時計の変更により、しばしば誤った値になる)を示す。 転記日付とは別に管理される。</t>
  </si>
  <si>
    <t>仕訳を作成したか、仕訳に責任を持つ者の識別子。</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</si>
  <si>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</si>
  <si>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元仕訳帳(一般仕訳、給与台帳、会計士入力の完全な説明)。 よりわかりやすい仕訳帳の指標。 最も一般的な仕訳帳は、次の通り。 仕入、売上、現金、一般仕訳。</t>
  </si>
  <si>
    <t>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t>
  </si>
  <si>
    <t>仕訳の起源。発生、手入力、インポート入力、為替換算による損益。</t>
  </si>
  <si>
    <t>元仕訳帳中の識別子。</t>
  </si>
  <si>
    <t>仕訳の修飾子の説明。</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</si>
  <si>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</si>
  <si>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この仕訳の集合に付ける、束の識別子。</t>
  </si>
  <si>
    <t>この仕訳の束の説明。</t>
  </si>
  <si>
    <t>仕訳の総数。</t>
  </si>
  <si>
    <t>借方金額の合計値。</t>
  </si>
  <si>
    <t>貸方金額の合計値。</t>
  </si>
  <si>
    <t>帳簿と税務会計処理方法との差異の種別を示す値。永久か一時的かまたは無し。値の省略時は「無し」と同じ。\n[設定値のリスト]\n(permanent：永久)、(temporary：一時的)、(none：無し)</t>
  </si>
  <si>
    <t>連結決算時に消去される連結会社間仕訳であることを、受取側の元帳に通知する。</t>
  </si>
  <si>
    <t>関係付けられたbudgetScenarioがカバーする期間の開始日。</t>
  </si>
  <si>
    <t>関係付けられたbudgetScenarioがカバーする期間の終了日。</t>
  </si>
  <si>
    <t>budgetScenarioに関する記述。</t>
  </si>
  <si>
    <t>予算シナリオの識別コード。例えば、「PB」（予備予算）、「RB」（補正予算）、または他の仕訳種別の識別子。</t>
  </si>
  <si>
    <t>通常、反対、マスタ、取消または他の仕訳のための、それらの仕訳を関連付けるID。</t>
  </si>
  <si>
    <t>通常仕訳または反復仕訳のIDの説明。</t>
  </si>
  <si>
    <t>通常または反復仕訳において、仕訳が記入される頻度。frequencyInterval、frequencyUnitごと、たとえば7(interval)日(unit)ごと、1(interval)四半期(unit)ごとなどにおける、intervalを示す。</t>
  </si>
  <si>
    <t>通常または反復仕訳において、仕訳が記入される頻度。frequencyInterval、frequencyUnitごと、たとえば7(interval)日(unit)ごと、1(interval)四半期(unit)ごとなどにおける、unitを示す。</t>
  </si>
  <si>
    <t>反復仕訳の繰り返し予定数。</t>
  </si>
  <si>
    <t>次回の反復あるいは通常の転記日。</t>
  </si>
  <si>
    <t>前回の反復あるいは通常の転記日。</t>
  </si>
  <si>
    <t>通常仕訳または反復仕訳のための、反復入力の終了日付/時刻。</t>
  </si>
  <si>
    <t>仕訳が取り消されるべきか。</t>
  </si>
  <si>
    <t>この仕訳が取り消されるべき日付。</t>
  </si>
  <si>
    <t>仕訳明細の親タグ。</t>
  </si>
  <si>
    <t>仕訳明細の識別子。</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</si>
  <si>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</si>
  <si>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t>
  </si>
  <si>
    <t>主勘定科目コードの説明。主勘定科目コードとして使用されるコードについての、人が読める記述。</t>
  </si>
  <si>
    <t xml:space="preserve">主勘定科目の種別。FASB Concepts 6および、同様の国際的な様式。xbrlInfoが他のXBRL項目と関係付けられる場合、データ交換より現存システム(audit)を示すべき。\n[設定値のリスト]\n(asset：資産)、(liability：負債)、(equity：資本)、(income：収益)、(gain：利得)、(expense：費用)、(loss：損失)、(contr-to-equity：資本増加)、(distr-from-equity：資本減少)、(comprehensive-income：包括利益)、(other：その他) </t>
  </si>
  <si>
    <t>主勘定科目の区分の説明。</t>
  </si>
  <si>
    <t>子勘定科目から親勘定科目に包み込む科目。</t>
  </si>
  <si>
    <t>勘定科目群の使用法を示すコード。連結、European, IFRS, 見返、プライマリ, 税, USGAAP, Japanese,その他。日本企業では、見返仕訳で要求される税務処理に利用するかもしれない。空白の場合、企業の既定の勘定方法とみなす。\n[設定値のリスト]\n(consolidating：連結)、(european：ヨーロッパ)、(ifrs：IFRS)、(offsetting：見返)、(primary：プライマリ)、(tax：税)、(usgaap：US GAAP)、(japanese：日本)、(other：その他)</t>
  </si>
  <si>
    <t>勘定科目群の使用法の説明。</t>
  </si>
  <si>
    <t xml:space="preserve">科目の種別。\n[設定値のリスト]\n(account：勘定科目)、(bank：銀行)、(employee：従業員)、(customer：顧客)、(job：ジョブ)、(vendor：仕入先)、(measurable：計測可能物)、(statistical：統計)、(other：その他) </t>
  </si>
  <si>
    <t>科目の種別の説明。</t>
  </si>
  <si>
    <t>仕訳の会計処理方法の説明。</t>
  </si>
  <si>
    <t>仕訳の会計処理方法の目的の説明。</t>
  </si>
  <si>
    <t>複数のaccountSubIDと説明文を含むタプル。</t>
  </si>
  <si>
    <t>accountSubIDに関する説明。</t>
  </si>
  <si>
    <t>主勘定科目をaccountMainIDに指定したときに、各プロフィットセンタ、事業部、事業体、基金、プログラム、支店、プロジェクト、クラス、su-クラス又は他の修飾子に使用されるコードはここに指定する。</t>
  </si>
  <si>
    <t>セグメント（小勘定科目の種別）間のロールアップ時に必要な詳細情報を示すタプル。</t>
  </si>
  <si>
    <t>この小勘定科目のロールアップ先の小勘定科目の番号-ロールアップ先の小勘定科目の種別も参照。</t>
  </si>
  <si>
    <t>この小勘定科目のロールアップ先のセグメントの説明。</t>
  </si>
  <si>
    <t>報告系統の説明に使用される。</t>
  </si>
  <si>
    <t>異なる親科目に配分する場合に、親科目に割り当てるパーセンテージ。</t>
  </si>
  <si>
    <t>科目が有効か無効かを示すブール値。</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</si>
  <si>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</si>
  <si>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XBRLインスタンス内に指定する方法のかわりに、金額の通貨を指定可能。多通貨環境で特に重要。ISO4217コード体系を推奨。</t>
  </si>
  <si>
    <t>原取引の記録に使われた通貨換算レートの日付。</t>
  </si>
  <si>
    <t>多通貨取引のための、(自国通貨に対する)原取引通貨での金額。</t>
  </si>
  <si>
    <t>自国通貨に対する、原取引通貨。ISO4217コードを推奨。</t>
  </si>
  <si>
    <t>通貨換算レートの情報源。たとえば、Reuters, Bloomberg。</t>
  </si>
  <si>
    <t>原取引の記録に使用された通貨換算レートに関するコメント。</t>
  </si>
  <si>
    <t>トライアンギュレーション取引の場合に、トライアンギュレーション通貨での金額を指定する。借方は正、貸方は負の値を指定。</t>
  </si>
  <si>
    <t>トライアンギュレーション取引時の通貨。EUR、USDなど。ISO4217コードを推奨。</t>
  </si>
  <si>
    <t>原取引時の、トライアンギュレーション取引金額の換算レートの情報源。たとえば、Reuters, Bloomberg。</t>
  </si>
  <si>
    <t>原取引時の、トライアンギュレーション取引金額の換算レートの種別。たとえば、スポット・レート、先物など。</t>
  </si>
  <si>
    <t>原取引時の、原取引通貨からトライアンギュレーション通貨への換算レートの情報源。たとえば、Reuters, Bloomberg。</t>
  </si>
  <si>
    <t>原取引時の、原取引通貨からトライアンギュレーション通貨への換算レートの種別。たとえば、スポット・レート、先物など。</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</si>
  <si>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D+は借方を増加させる。D-は借方を減少させる。C+は貸方を減少させる。C-は貸方を増加させる。\n[設定値のリスト]\n(+)、(-)、(plus：プラス)、(minus：マイナス) </t>
  </si>
  <si>
    <t xml:space="preserve">金額が借方か貸方か不定かを示す識別子。\n[設定値のリスト]\n(D)、(C)、(debit：借方)、(credit：貸方)、(undefined：不定) </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</si>
  <si>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</si>
  <si>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明細行が単に追加の詳細を与えるものであり、転記金額に含めるべきでないことを示すブール値。</t>
  </si>
  <si>
    <t>計算方式に関するコード。例えば、(D)期間数で分割、(T)与えられた期間の合計。</t>
  </si>
  <si>
    <t>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t>
  </si>
  <si>
    <t>（原取引の日付ではなく）、amountRestatedAmountまたはamountTriangulationAmountが示された換算レートの日付。</t>
  </si>
  <si>
    <t>amountRestatedCurrencyで指定された外貨での、multicurrencyDetailExchangeRateDate時点の、換算額。</t>
  </si>
  <si>
    <t>amountRestatedAmountで使用される通貨。ISO4217コードを推奨。</t>
  </si>
  <si>
    <t>外貨換算額の換算レートの情報源。たとえば、Reuters, Bloomberg。</t>
  </si>
  <si>
    <t>外貨換算額の換算レートの種別。たとえば、スポット・レート、先物など。</t>
  </si>
  <si>
    <t>amountTriangulationCurrencyで指定されたトライアンギュレーション通貨での、multicurrencyDetailExchangeRateDate時点の換算額。</t>
  </si>
  <si>
    <t>amountRestatedCurrencyと自国通貨間のトライアンギュレーション取引で使用される通貨。ISO4217コードを推奨。</t>
  </si>
  <si>
    <t>トライアンギュレーション通貨換算額の換算レートの情報源。たとえば、Reuters, Bloomberg。</t>
  </si>
  <si>
    <t>トライアンギュレーション通貨換算額の換算レートの種別。たとえば、スポット・レート、先物など。</t>
  </si>
  <si>
    <t>外貨通貨とトライアンギュレーション通貨の間の換算レートの情報源。たとえば、Reuters, Bloomberg。</t>
  </si>
  <si>
    <t>外貨通貨とトライアンギュレーション通貨の間の換算レートの種別。たとえば、スポット・レート、先物など。</t>
  </si>
  <si>
    <t>multicurrencyDetailの内容のコメント。原取引時以外の、追加の換算レートを記録する理由などを記述。</t>
  </si>
  <si>
    <t>顧客、仕入先、従業員のための識別子。</t>
  </si>
  <si>
    <t>identifierReferenceに関係付けられた、内部ID番号。</t>
  </si>
  <si>
    <t>識別子と関係付けられる外部機関への参照情報を含む構造体。</t>
  </si>
  <si>
    <t>identifierReferenceと関係付けられる、外部機関（たとえば、税務署）によるID番号。</t>
  </si>
  <si>
    <t>外部機関が最後に認証した日付。</t>
  </si>
  <si>
    <t xml:space="preserve">CVE識別子の組織種別。\n[設定値のリスト]\n(individual：個人)、(organization：組織)、(other：その他) </t>
  </si>
  <si>
    <t>CVE識別子の組織種別の説明。</t>
  </si>
  <si>
    <t>identifierReferenceの説明。</t>
  </si>
  <si>
    <t xml:space="preserve">実体の種別。例えば、顧客、仕入先、従業員。\n[設定値のリスト]\n(C)、(customer：顧客)、(E)、(employee：従業員)、(V)、(vendor：仕入先)、(O)、(other：その他)、(I)、(salesperson-internal：店舗内販売員)、(X)、(salesperson-external：外交販売員)、(N)、(contractor：請負者) </t>
  </si>
  <si>
    <t>顧客、仕入先、従業員の分類に使用する。　（住居/商業/機関/政府や、小売/卸や、ビジネスで使用されるその他の分類）。</t>
  </si>
  <si>
    <t>CVE識別子のEメールアドレス。</t>
  </si>
  <si>
    <t>CVE識別子の電話番号。</t>
  </si>
  <si>
    <t>CVE識別子のFAX番号の構造体。</t>
  </si>
  <si>
    <t>CVE識別子のFAX番号。</t>
  </si>
  <si>
    <t>購買、請求、製造などの、CVE識別子のレベルのコードの自由記述。</t>
  </si>
  <si>
    <t>統合目的やVATのための、顧客、仕入先、従業員の住所(ブロック)。</t>
  </si>
  <si>
    <t>この住所の宛先が、識別されたCVEの組織の代表記述と異なる場合に使用。</t>
  </si>
  <si>
    <t>配送、請求、郵送のような、住所レベルのコードの自由記述。個々のCVE識別子に対して、複数の住所の用途を識別する。</t>
  </si>
  <si>
    <t>CVE識別子の住所の建物番号。</t>
  </si>
  <si>
    <t>CVE識別子の住所の詳細。</t>
  </si>
  <si>
    <t>都市。</t>
  </si>
  <si>
    <t>州や地方。</t>
  </si>
  <si>
    <t>国。</t>
  </si>
  <si>
    <t>郵便番号。</t>
  </si>
  <si>
    <t>CVE識別子を識別したり、担当者と関係付けるコード。</t>
  </si>
  <si>
    <t>CVE識別子の担当者情報の構造体。</t>
  </si>
  <si>
    <t>CVE識別子の担当者の電話番号。</t>
  </si>
  <si>
    <t>FAX番号。</t>
  </si>
  <si>
    <t>CVE識別子の担当者のFAX番号。</t>
  </si>
  <si>
    <t>Eメールアドレス。</t>
  </si>
  <si>
    <t>CVE識別子の担当者のEメールアドレス。</t>
  </si>
  <si>
    <t>担当者とCVE識別子の所在地を関係付けるためのコード。identifierAddressLocationIdentifierと同じ値であるべき。</t>
  </si>
  <si>
    <t>CVE識別子が有効か無効かを示すブール値。</t>
  </si>
  <si>
    <t>顧客への請求書、ベンダからの請求書、小切手、その他の列挙値による、元文書の説明。\n[設定値のリスト]\n(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</si>
  <si>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元文書の種別の説明。</t>
  </si>
  <si>
    <t>請求書、小切手、証憑、その他の元文書の識別子。</t>
  </si>
  <si>
    <t>支払、借方、貸方の相殺に使用される、一次請求書の文書番号。請求書では通常documentNumberと等しい。未決済の請求書残高や、未決済の支払金額の計算時に、利用できる。</t>
  </si>
  <si>
    <t>上の文書のための内部参照情報。文書を追跡するために内部的に割り当てた番号。</t>
  </si>
  <si>
    <t>実際の文書（請求書、証憑、小切手）の日付（および、紙の世界ではありそうにないが、電子的には時刻）。 転記の情報は別の日付で管理する。</t>
  </si>
  <si>
    <t>（必要であれば）文書の受領が記録された日付/時刻。実際に受領された日付をあらわす。転記日付は別に管理される。</t>
  </si>
  <si>
    <t>この仕訳は顧客に請求、支払可能か。いくつかのシステムでは転記/検証対象の科目が顧客や仕入先の科目に転記されるべきかどうかを示すために使用される。</t>
  </si>
  <si>
    <t>文書の格納場所である、URI、ファイル名またはその他の参照情報。代わりに、文書のテキストも記述可能。</t>
  </si>
  <si>
    <t>支払いのために使用された、または使用される方法。</t>
  </si>
  <si>
    <t>・据置：入力されたが、まだ転記できない。\n・転記済：転記済み。\n・提案済：検証が必要な項目。\n・シミュレーション：仮定のためにシミュレートされた項目。\n・税：税項目。\n・未転記：入力されたが、まだ検証も転記もされていない。\n・取消済：入力されたが、取り消された。\n・その他：その他の状態。postingStatusDescriptionで説明されるべき。\n[設定値のリスト]\n(deferred：据置)、(posted：転記済)、(proposed：提案済)、(simulated：シミュレーション)、(tax：税)、(unposted：未転記)、(cancelled：取消済)、(other：その他)</t>
  </si>
  <si>
    <t>転記状態の説明。</t>
  </si>
  <si>
    <t>与えられた情報が、期首残高、期末残高、期中増減のいずれであるかを示す。\n[設定値のリスト]\n(beginning_balance：期首残高)、(ending_balance：期末残高)、(period_change：期中増減)</t>
  </si>
  <si>
    <t>関係付けられた、XMLタクソノミ中のXBRL要素または、XML要素。XBRLコンセプトへのマッピング。</t>
  </si>
  <si>
    <t>関係付けられた、XBRL-GLインスタンス中のXBRL要素。</t>
  </si>
  <si>
    <t>親タグ構造を特定するフィルタ。妥当なXPath記述でなければならない。XPathの結果はノードでなければならない。</t>
  </si>
  <si>
    <t>フィルタリング手段。妥当なXPath記述でなければならない。XPathの結果はブール値でなければならない。結果がfalseの場合は、仕訳はF/S内の特定のfactsにマッピングされてはならない。</t>
  </si>
  <si>
    <t>F/Sのコンテキストを生成するためのGLデータの概念を示す。QNameのリストでなければならない。個々のQNameはGL項目を示さなければならない。項目の並びはアクセスの優先度を示す。</t>
  </si>
  <si>
    <t>集約の有効桁数と小数部有効桁数の記述の指定場所。</t>
  </si>
  <si>
    <t>集約の有効桁数の記述の指定場所。</t>
  </si>
  <si>
    <t>F/Sが、有効桁数属性を持っており、その値がINF(無限大)であること示す。</t>
  </si>
  <si>
    <t>F/Sが、ここで指定する値の小数部有効桁数属性を持っていることを示す。</t>
  </si>
  <si>
    <t>F/Sが、小数部有効桁数属性を持っており、その値がINF(無限大)であることを示す。</t>
  </si>
  <si>
    <t>集約のコンテキストの記述の指定場所。</t>
  </si>
  <si>
    <t>集約のエンティティの記述の指定場所。</t>
  </si>
  <si>
    <t>集約のエンティティ識別子の記述の指定場所。</t>
  </si>
  <si>
    <t>集約のエンティティスキームの記述の指定場所。</t>
  </si>
  <si>
    <t>集約のエンティティセグメントの記述の指定場所。</t>
  </si>
  <si>
    <t>集約のエクスプリシットディメンションの記述の指定場所。</t>
  </si>
  <si>
    <t>QNameの値は妥当なディメンション項目を示さなければならない。</t>
  </si>
  <si>
    <t>QNameの値は妥当なメンバ項目を示さなければならない。</t>
  </si>
  <si>
    <t>集約のタイプトディメンションの記述の指定場所。</t>
  </si>
  <si>
    <t>CDATAであり、妥当なXML記述でなければならない。スキーマは、入力されたディメンションスキーマに対して妥当でなければならない。</t>
  </si>
  <si>
    <t>セグメントまたはシナリオの、空要素を表現するためのタプル。</t>
  </si>
  <si>
    <t>シンプルエレメントの値。</t>
  </si>
  <si>
    <t>CDATAであり、妥当なXML記述でなければならない。</t>
  </si>
  <si>
    <t>集約のピリオドの記述の指定場所。</t>
  </si>
  <si>
    <t>集約のピリオドの特定の日付の記述の指定場所。</t>
  </si>
  <si>
    <t>集約のピリオドの開始日の記述の指定場所。</t>
  </si>
  <si>
    <t>集約のピリオドの終了日の記述の指定場所。</t>
  </si>
  <si>
    <t>集約のピリオドが無期限であることを示す指定場所。</t>
  </si>
  <si>
    <t>集約のシナリオの記述の指定場所。</t>
  </si>
  <si>
    <t>集約のユニットの記述の指定場所。</t>
  </si>
  <si>
    <t>集約のユニットの分子の測定情報のリスト。QNameのリストでなければならない。QNameはiso4217:usdのような、解決される測定情報でなければならない。</t>
  </si>
  <si>
    <t>集約のユニットの分母の測定情報のリスト。QNameのリストでなければならない。QNameはiso4217:usdのような、解決される測定情報でなければならない。</t>
  </si>
  <si>
    <t>関連する報告タクソノミの識別子への参照情報。documentInfo内のsummaryReportingTaxonomies構造体で定義される。特定のタクソノミを示すxbrlInfo構造体の集合を、アプリケーションが識別できるようにする。</t>
  </si>
  <si>
    <t>この明細行のみに対する説明。</t>
  </si>
  <si>
    <t>出荷/受領済みの物品/サービスを承認した日付。</t>
  </si>
  <si>
    <t>出荷/受領を確認した日付。</t>
  </si>
  <si>
    <t>organizationAddressLocationIdentifierの参照情報。または自由記述。</t>
  </si>
  <si>
    <t>物品/サービスを出荷/受領した日付。</t>
  </si>
  <si>
    <t>支払期日やその他の期日。</t>
  </si>
  <si>
    <t>割引/支払い条件。</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</si>
  <si>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</si>
  <si>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計測可能物のコードの説明。</t>
  </si>
  <si>
    <t>計測可能物のカテゴリ。</t>
  </si>
  <si>
    <t>計測可能物の社内在庫部分またはSKU番号またはその他のコード識別子。</t>
  </si>
  <si>
    <t>計測可能物のIDを検証するスキーマの、URIまたはその他の識別子。</t>
  </si>
  <si>
    <t>第二識別子。（例えば、ベンダーでの品目番号）。</t>
  </si>
  <si>
    <t>計測可能物の第二IDを検証するスキーマの、URIまたはその他の識別子。</t>
  </si>
  <si>
    <t>この取引における、単位数量。金額計算用ではない。平方フィート、人数など。</t>
  </si>
  <si>
    <t>PKI又はバランススコアカード情報を適正に把握するための、等級付け、検査コード、格付けその他の修飾子を示す。</t>
  </si>
  <si>
    <t>単位の説明。たとえば、個、箱、ダースなど。ISO標準のコードを推奨。</t>
  </si>
  <si>
    <t>計測可能物の単価。measurableQuantity * measurableCostPerUnit = amountであることを期待するかもしれないが、外部規則がなければ必須ではない。</t>
  </si>
  <si>
    <t>計量期間の開始時刻。</t>
  </si>
  <si>
    <t>計量期間の終了時刻。</t>
  </si>
  <si>
    <t>計測可能物が有効か無効かを示すブール値。</t>
  </si>
  <si>
    <t>科目識別子で表現されるジョブとは別の、ジョブに関係する情報のタプル。個々の明細行に対してひとつだけ存在すると思われるが、複数必要かもしれない。</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</si>
  <si>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</si>
  <si>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ジョブの説明。</t>
  </si>
  <si>
    <t>ジョブコード、フェーズ、活動。 簡単なジョブ番号より詳細な定義が可能。基本的には、ジョブからフェーズを導くのみだが、コストコードにまでいたるように拡張可能。</t>
  </si>
  <si>
    <t>ジョブコード、フェーズ、活動の説明。</t>
  </si>
  <si>
    <t>ジョブが有効か無効かを示すブール値。</t>
  </si>
  <si>
    <t>減価償却、抵当債務等に関連する情報の親タグ。</t>
  </si>
  <si>
    <t>管轄地区。（連邦、州、ローカル、等）。たとえば、米国連邦政府、ケベック州、その他の識別子。[設定値のリスト]\n(F)、(federal：連邦)、(S)、(state：州)、(L)、(local：地域)、(other：その他)\n</t>
  </si>
  <si>
    <t>減価償却方法のタイプ。ローンのパーセンテージや減価償却方法に関する情報を含む。単なる情報提供を目的とする。たとえば、20%、5年、DDB(倍額定率)。</t>
  </si>
  <si>
    <t>存在する期間数。</t>
  </si>
  <si>
    <t>減価償却や債権債務、ローン、信用供与等に関する項目の説明。</t>
  </si>
  <si>
    <t>減価償却や債権債務、ローン、信用供与等に関する項目の、適用期間の開始日。</t>
  </si>
  <si>
    <t>減価償却や債権債務、ローン、信用供与等に関する項目の、適用期間の終了日。</t>
  </si>
  <si>
    <t>減価償却や債権債務、ローン、信用供与等で請求されるコストや手数料。</t>
  </si>
  <si>
    <t>税関連の情報のタプル。</t>
  </si>
  <si>
    <t>関係する課税庁の名前。</t>
  </si>
  <si>
    <t>関係する課税庁で使用される税率表のコード。</t>
  </si>
  <si>
    <t>課税庁の説明。</t>
  </si>
  <si>
    <t>税額。</t>
  </si>
  <si>
    <t>課税基準。</t>
  </si>
  <si>
    <t>VAT(物品税)またはその他の税のパーセント比率。0から1.0の間の値。たとえば50%は0.5とあらわす。</t>
  </si>
  <si>
    <t>税のクラス又はカテゴリ。</t>
  </si>
  <si>
    <t>免税理由やその他のコメントのための、追加の文またはコード。</t>
  </si>
  <si>
    <t>税が外貨建ての場合の、税額。</t>
  </si>
  <si>
    <t>税が外貨建ての場合の、通貨。</t>
  </si>
  <si>
    <t>税が外貨建ての場合の、換算レートの日付または日付/時刻。</t>
  </si>
  <si>
    <t>税が外貨建ての場合の、換算レートの種別。たとえば、スポット・レート、先物など。</t>
  </si>
  <si>
    <t>税が外貨建ての場合の、換算レートに関するコメント。</t>
  </si>
  <si>
    <t>税が外貨建てで、トライアンギュレーション取引の場合の、トライアンギュレーション通貨での税額。</t>
  </si>
  <si>
    <t>税が外貨建てで、トライアンギュレーション取引の場合の、トライアンギュレーション通貨。</t>
  </si>
  <si>
    <t>税が外貨建てで、トライアンギュレーション取引の場合の、換算レート。自国通貨をトライアンギュレーション通貨で割った値。</t>
  </si>
  <si>
    <t>税が外貨建てで、トライアンギュレーション取引の場合の、換算レート。外貨をトライアンギュレーション通貨で割った値。</t>
  </si>
  <si>
    <t>税が外貨建てで、トライアンギュレーション取引の場合の、換算レートの種別。たとえば、スポット・レート、先物など。</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</si>
  <si>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</si>
  <si>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文書上の残高。</t>
  </si>
  <si>
    <t>Unique Consignment ReferenceまたはUCR。国際委託販売のための"origin to destination"参照コード。World Customs OrganizationとEAN International (EAN)が共同で開発している。\n(http://www.wcoomd.org/ie/EN/press/UCR_new_e.pdf)</t>
  </si>
  <si>
    <t>業務プロセス上の、関連文書の流れを捕捉するためのもの。特にVAT監査では、エンドユーザの要求として、取引に関係する文書の履歴が必要とされる。関連文書情報の構造の繰り返しを含む。</t>
  </si>
  <si>
    <t>発生元文書の種別。発注、通知、確認、出荷、配送/受領、請求、支払、など。</t>
  </si>
  <si>
    <t>発生元文書の番号。</t>
  </si>
  <si>
    <t>発生元文書の日付。</t>
  </si>
  <si>
    <t xml:space="preserve">発生元文書の対象となるCVEの種別。例えば、顧客、仕入先、従業員、その他。\n[設定値のリスト]\n(C)、(customer：顧客)、(E)、(employee：従業員)、(V)、(vendor：仕入先)、(O)、(other：その他)、(I)、(salesperson-internal：店舗内販売員)、(X)、(salesperson-external：外交販売員)、(N)、(contractor：請負者) </t>
  </si>
  <si>
    <t>発生元文書の対象となるCVEのコード。</t>
  </si>
  <si>
    <t>発生元文書の対象となるCVEの納税者コード。</t>
  </si>
  <si>
    <t>XHTMLを含む、リッチテキスト形式のテキストを受け入れる。XBRLインスタンスのフットノートの生成や、文書や伝票のコメントの生成などの、さまざまな目的で利用可能。</t>
  </si>
  <si>
    <t>リッチテキストコメントコードの説明。</t>
  </si>
  <si>
    <t>リッチテキストコメントの内容。</t>
  </si>
  <si>
    <t>コメントが関係する項目を識別する、XPath表現。</t>
  </si>
  <si>
    <t>仕訳の一意なリファレンス　　カウンタ</t>
  </si>
  <si>
    <t>明細行の一意なリファレンス　　カウンタ</t>
  </si>
  <si>
    <t xml:space="preserve">計算式に関係付けられたコード。例えば、期間数での分割、与えられた期間の合計\n[設定値のリスト]\n(D：期間数での分割)、(T：与えられた期間の合計) </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</si>
  <si>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t>
  </si>
  <si>
    <t>原取引時の通貨換算レート。（自国通貨を原取引通貨で割った値）</t>
  </si>
  <si>
    <t>原取引時の、自国通貨とトライアンギュレーション通貨との換算レート。（自国通貨をトライアンギュレーション通貨で割った値）</t>
  </si>
  <si>
    <t>原取引時の、原取引通貨とトライアンギュレーション通貨との換算レート。（原取引通貨をトライアンギュレーション通貨で割った値）</t>
  </si>
  <si>
    <t>amountTriangulationAmountの算出に用いられた、multicurrencyDetailExchangeRateDate時点の換算レート。（自国通貨をトライアンギュレーション通貨で割った値）</t>
  </si>
  <si>
    <t>amountRestatedAmountからamountTriangulationAmountへの、multicurrencyDetailExchangeRateDate時点の換算レート。（外貨通貨をトライアンギュレーション通貨で割った値）</t>
  </si>
  <si>
    <t>外部機関の名前（たとえば、税務署）</t>
  </si>
  <si>
    <t>CVE識別子のEメールアドレスの用途。(注文、本社、IRなど)</t>
  </si>
  <si>
    <t xml:space="preserve">CVE識別子の電話番号の用途。(代表、IR用など)\n[設定値のリスト]\n(bookkeeper：記帳係)、(controller：会計責任者)、(direct：直通)、(fax：FAX)、(investor-relations：IR窓口)、(main：代表)、(switchboard：交換台)、(other：その他) </t>
  </si>
  <si>
    <t>CVE識別子のFAX番号の用途。(注文、本社、IRなど)</t>
  </si>
  <si>
    <t>CVE識別子の担当者の姓</t>
  </si>
  <si>
    <t>地位や役職</t>
  </si>
  <si>
    <t>電話番号</t>
  </si>
  <si>
    <t xml:space="preserve">CVE識別子の担当者の電話番号の用途。(代表、IR用など)\n[設定値のリスト]\n(bookkeeper：記帳係)、(controller：会計責任者)、(direct：直通)、(fax：FAX)、(investor-relations：IR担当者)、(main：代表)、(switchboard：交換台)、(other：その他) </t>
  </si>
  <si>
    <t>CVE識別子の担当者のFAX番号の用途。(注文、本社、IRなど)</t>
  </si>
  <si>
    <t>CVE識別子の担当者のEメールアドレスの用途。(注文、本社、IRなど)</t>
  </si>
  <si>
    <t>CVE識別子の担当者の種別</t>
  </si>
  <si>
    <t>請求書の種別。(self-billed、ePoS)\n[設定値のリスト]\n(ePos：POSシステムからの発行)、(self-billed：手動発行)</t>
  </si>
  <si>
    <t>計測可能物のコード。ビジネスプロセス、固定資産/資産化項目、在庫、測定基準、無形資産、貯蔵品、従業員/提供元/請負者によるサービス、装置/機械によるサービス、その他\n[設定値のリスト]\n(BP：ビジネスプロセス)、(FA：固定資産/資産化項目)、(IN：在庫)、(KPI：測定基準)、(NT：無形資産)、(SP：貯蔵品)、(SV-P：従業員/提供元/請負者によるサービス)、(SV-M：装置/機械によるサービス)、(OT：その他)</t>
  </si>
  <si>
    <t>税が外貨建ての場合の、換算レートの情報源。たとえば、Reuters, Bloomberg</t>
  </si>
  <si>
    <t>税が外貨建てで、トライアンギュレーション取引の場合の、換算レートの情報源。たとえば、Reuters, Bloomberg</t>
  </si>
  <si>
    <t>リッチテキストコメントの用途を識別する、列挙コード。[設定値のリスト]\nlink_footnote：リンクフットノート、footnote：フットノート、source_document：元文書、source_journal：元仕訳帳、batch：仕訳の束、other：その他</t>
  </si>
  <si>
    <t>account: information to fill in a chart of accounts file. \nbalance: the results of accumulation of a complete and validated list of entries for an account (or a list of account) in a specific period - sometimes called general ledger \nentries:  a list of individual accounting entries, which might be posted/validated or nonposted/validated  \njournal: a self-balancing (Dr = Cr) list of entries for a specific period including beginning balance for that period.  \nledger: a complete list of entries for a specific account (or list of accounts) for a specific period; note - debits do not have to equal credits.   \nassets: a listing of open receivables, payables, inventory, fixed assets or other information that can be extracted from but are not necessarily included as part of a journal entry.  \ntrialBalance: the self-balancing (Dr = Cr) result of accumulation of a complete and validated list of entries for the entity in a complete list of accounts in a specific period. \ntaxtables: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\nOften sorted by date or by account, these terms have specific, and sometimes different, meanings in different areas. Common practice will drive accounting method/term matches.</t>
  </si>
  <si>
    <t>If this batch of information revises a previous batch of information, this field identifies the previous batch that is being revised. 'uniqueID' of the previous batch goes here. Developers should consider exception reporting.</t>
  </si>
  <si>
    <t>code</t>
  </si>
  <si>
    <t>module</t>
  </si>
  <si>
    <t>description</t>
  </si>
  <si>
    <t>label-ja</t>
  </si>
  <si>
    <t>description-ja</t>
  </si>
  <si>
    <t>_</t>
  </si>
  <si>
    <t>XBRL GLのルート要素。 この要素にはデータは登録されない。</t>
  </si>
  <si>
    <t>この会計仕訳に関する情報の親タグ。</t>
  </si>
  <si>
    <t>このファイルの一意識別子。</t>
  </si>
  <si>
    <t>Type of engagement being performed by external accountant</t>
  </si>
  <si>
    <t>Represents the actual date/time of entry into computer (automated from system date, often misrepresented by changing system clock). Posting dates are maintained separately.</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</si>
  <si>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</si>
  <si>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For standard or recurring journals, how often entry may be made: every frequencyInterval frequencyUnit, such as every 7 (interval) days (unit) or every 1 (interval) quarter (unit). This field represents the interval.\n</t>
  </si>
  <si>
    <t>For standard or recurring journals, how often entry may be made: every frequencyInterval frequencyUnit, such as every 7 (interval) days (unit) or every 1 (interval) quarter (unit). This field represents the unit.\n</t>
  </si>
  <si>
    <t>Identifier for a particular entry detail\n</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</si>
  <si>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t>
  </si>
  <si>
    <t>Account type - FASB Concepts 6 and similar international designs. When xbrlInfo is used to associate other XBRL reporting items, this field is more suited to representing existing systems (audit) than data interchange.</t>
  </si>
  <si>
    <t>Amount in original (as opposed to home) currency, for multi-currency tracking.</t>
  </si>
  <si>
    <t>Identifier Phone Number Usage</t>
  </si>
  <si>
    <t>This code is used to associate the contact with a specific location for the Identifier. Its value should be the same as that of the identifierAddressLocationIdentifier</t>
  </si>
  <si>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</si>
  <si>
    <t>Filtering mechanism. This value must be valid XPath. And the result of the XPath must be resolved to boolean. If the resulting value is false, the entry  must not mapped into specified facts in F/S.</t>
  </si>
  <si>
    <t>srcdG-4</t>
  </si>
  <si>
    <t>srcdG-5</t>
  </si>
  <si>
    <t>srcdG-6</t>
  </si>
  <si>
    <t>srcdG-7</t>
  </si>
  <si>
    <t>srcd-16</t>
  </si>
  <si>
    <t>srcdG-8</t>
  </si>
  <si>
    <t>srcd-20</t>
  </si>
  <si>
    <t>srcdG-9</t>
  </si>
  <si>
    <t>srcd-21</t>
  </si>
  <si>
    <t>srcd-22</t>
  </si>
  <si>
    <t>srcd-23</t>
  </si>
  <si>
    <t>srcd-24</t>
  </si>
  <si>
    <t>srcdG-10</t>
  </si>
  <si>
    <t>srcdG-11</t>
  </si>
  <si>
    <t>srcd-25</t>
  </si>
  <si>
    <t>srcd-26</t>
  </si>
  <si>
    <t>srcdG-12</t>
  </si>
  <si>
    <t>srcd-27</t>
  </si>
  <si>
    <t>srcd-28</t>
  </si>
  <si>
    <t>srcdG-13</t>
  </si>
  <si>
    <t>srcd-29</t>
  </si>
  <si>
    <t>srcd-30</t>
  </si>
  <si>
    <t>srcd-31</t>
  </si>
  <si>
    <t>srcdG-14</t>
  </si>
  <si>
    <t>srcd-32</t>
  </si>
  <si>
    <t>srcd-33</t>
  </si>
  <si>
    <t>srcd-34</t>
  </si>
  <si>
    <t>Jurisdiction (e.g. federal, state, local): e.g. US Federal, Province of Québec, other identifier</t>
  </si>
  <si>
    <t>If the tax is in a foreign currency, comment about exchange rate used</t>
  </si>
  <si>
    <t>Signifies that an item has been cleared, finished, finalized. When checking accounts are called for, the tick or letter showing this was done appears in this field. Can also be used for identifying that the\noriginal document against which a payment or DR/CR memo applies has been reconciled.</t>
  </si>
  <si>
    <t>srcdG-15</t>
  </si>
  <si>
    <t>srcd-35</t>
  </si>
  <si>
    <t>srcd-36</t>
  </si>
  <si>
    <t>srcd-37</t>
  </si>
  <si>
    <t>srcd-38</t>
  </si>
  <si>
    <t>corG-14</t>
    <phoneticPr fontId="3"/>
  </si>
  <si>
    <t>cen</t>
  </si>
  <si>
    <t>codeItemType</t>
  </si>
  <si>
    <t>identifierItemType</t>
  </si>
  <si>
    <t>textItemType</t>
  </si>
  <si>
    <t>amountItemType</t>
  </si>
  <si>
    <t>percentageItemType</t>
  </si>
  <si>
    <t>binaryobjectItemType</t>
  </si>
  <si>
    <t>unitPriceAmountItemType</t>
  </si>
  <si>
    <t>DOCUMENT LEVEL ALLOWANCES</t>
    <phoneticPr fontId="3"/>
  </si>
  <si>
    <t>Date this entry should be reversed</t>
    <phoneticPr fontId="3"/>
  </si>
  <si>
    <t>corG-10</t>
    <phoneticPr fontId="3"/>
  </si>
  <si>
    <t>commentItemType</t>
    <phoneticPr fontId="3"/>
  </si>
  <si>
    <t>cen</t>
    <phoneticPr fontId="3"/>
  </si>
  <si>
    <t>_</t>
    <phoneticPr fontId="3"/>
  </si>
  <si>
    <t>cenG-14</t>
  </si>
  <si>
    <t>cenG-1</t>
  </si>
  <si>
    <t>cenG-2</t>
  </si>
  <si>
    <t>cenG-16</t>
  </si>
  <si>
    <t>cenG-17</t>
  </si>
  <si>
    <t>cenG-18</t>
  </si>
  <si>
    <t>cenG-19</t>
  </si>
  <si>
    <t>cenG-20</t>
  </si>
  <si>
    <t>cenG-21</t>
  </si>
  <si>
    <t>cenG-22</t>
  </si>
  <si>
    <t>cenG-23</t>
  </si>
  <si>
    <t>cenG-24</t>
  </si>
  <si>
    <t>cenG-26</t>
  </si>
  <si>
    <t>cenG-27</t>
  </si>
  <si>
    <t>cenG-28</t>
  </si>
  <si>
    <t>cenG-32</t>
  </si>
  <si>
    <t>cen-162</t>
  </si>
  <si>
    <t>cen-21</t>
  </si>
  <si>
    <t>cen-22</t>
  </si>
  <si>
    <t>cen-23</t>
  </si>
  <si>
    <t>cen-24</t>
  </si>
  <si>
    <t>cen-28</t>
  </si>
  <si>
    <t>cen-33</t>
  </si>
  <si>
    <t>cen-82</t>
  </si>
  <si>
    <t>cen-83</t>
  </si>
  <si>
    <t>cen-84</t>
  </si>
  <si>
    <t>cen-85</t>
  </si>
  <si>
    <t>cen-86</t>
  </si>
  <si>
    <t>cen-87</t>
  </si>
  <si>
    <t>cen-88</t>
  </si>
  <si>
    <t>cen-89</t>
  </si>
  <si>
    <t>cen-90</t>
  </si>
  <si>
    <t>cen-91</t>
  </si>
  <si>
    <t>cen-93</t>
  </si>
  <si>
    <t>cen-94</t>
  </si>
  <si>
    <t>cen-97</t>
  </si>
  <si>
    <t>cen-98</t>
  </si>
  <si>
    <t>cen-100</t>
  </si>
  <si>
    <t>cen-101</t>
  </si>
  <si>
    <t>cen-104</t>
  </si>
  <si>
    <t>cen-105</t>
  </si>
  <si>
    <t>cen-107</t>
  </si>
  <si>
    <t>cen-108</t>
  </si>
  <si>
    <t>cen-109</t>
  </si>
  <si>
    <t>cen-111</t>
  </si>
  <si>
    <t>cen-112</t>
  </si>
  <si>
    <t>cen-113</t>
  </si>
  <si>
    <t>cen-114</t>
  </si>
  <si>
    <t>cen-115</t>
  </si>
  <si>
    <t>cen-120</t>
  </si>
  <si>
    <t>cen-121</t>
  </si>
  <si>
    <t>cen-122</t>
  </si>
  <si>
    <t>cen-123</t>
  </si>
  <si>
    <t>cen-124</t>
  </si>
  <si>
    <t>cen-125</t>
  </si>
  <si>
    <t>cen-8</t>
  </si>
  <si>
    <t>cen-18</t>
  </si>
  <si>
    <t>cen-137</t>
  </si>
  <si>
    <t>cen-138</t>
  </si>
  <si>
    <t>cen-139</t>
  </si>
  <si>
    <t>cen-140</t>
  </si>
  <si>
    <t>cen-142</t>
  </si>
  <si>
    <t>cen-143</t>
  </si>
  <si>
    <t>cen-144</t>
  </si>
  <si>
    <t>cen-145</t>
  </si>
  <si>
    <t>cen-154</t>
  </si>
  <si>
    <t>cen-160</t>
  </si>
  <si>
    <t>cen-161</t>
  </si>
  <si>
    <t>cen-146</t>
  </si>
  <si>
    <t>cen-147</t>
  </si>
  <si>
    <t>cen-148</t>
  </si>
  <si>
    <t>cen-125A</t>
  </si>
  <si>
    <t>cen-125B</t>
  </si>
  <si>
    <t>Segment Explicit Dimension</t>
    <phoneticPr fontId="3"/>
  </si>
  <si>
    <t>Segment Typed Dimension</t>
    <phoneticPr fontId="3"/>
  </si>
  <si>
    <t>Segment Simple Element Content</t>
    <phoneticPr fontId="3"/>
  </si>
  <si>
    <t>Segment Explicit</t>
    <phoneticPr fontId="3"/>
  </si>
  <si>
    <t>Segment Explicit Dimension Value</t>
    <phoneticPr fontId="3"/>
  </si>
  <si>
    <t>Segment Typed</t>
    <phoneticPr fontId="3"/>
  </si>
  <si>
    <t>Segment Typed Dimension Value</t>
    <phoneticPr fontId="3"/>
  </si>
  <si>
    <t>Segment Simple Element</t>
    <phoneticPr fontId="3"/>
  </si>
  <si>
    <t>Segment Simple Element Value</t>
    <phoneticPr fontId="3"/>
  </si>
  <si>
    <t>Segment Non Dimensional Contents</t>
    <phoneticPr fontId="3"/>
  </si>
  <si>
    <t>Senario Explicit Dimension</t>
    <phoneticPr fontId="3"/>
  </si>
  <si>
    <t>Senario Explicit Dimension Value</t>
  </si>
  <si>
    <t>Senario Simple Element Value</t>
  </si>
  <si>
    <t>Senario Non Dimensional Contents</t>
  </si>
  <si>
    <t>Senario Typed Dimension</t>
    <phoneticPr fontId="3"/>
  </si>
  <si>
    <t>Senario Typed Dimension Value</t>
    <phoneticPr fontId="3"/>
  </si>
  <si>
    <t>Senario Typed</t>
    <phoneticPr fontId="3"/>
  </si>
  <si>
    <t>Senario Explicit</t>
    <phoneticPr fontId="3"/>
  </si>
  <si>
    <t>Senario Simple Element</t>
    <phoneticPr fontId="3"/>
  </si>
  <si>
    <t>Senario Simple Element Content</t>
    <phoneticPr fontId="3"/>
  </si>
  <si>
    <t>segmentExplicitDimensionItemType</t>
  </si>
  <si>
    <t>segmentTypedDimensionItemType</t>
  </si>
  <si>
    <t>segmentTypedDimensionValueItemType</t>
  </si>
  <si>
    <t>segmentSimpleElementContentItemType</t>
  </si>
  <si>
    <t>segmentSimpleElementValueItemType</t>
  </si>
  <si>
    <t>segmentNonDimensionalContentsItemType</t>
  </si>
  <si>
    <t>senarioExplicitDimensionItemType</t>
  </si>
  <si>
    <t>senarioExplicitDimensionValueItemType</t>
  </si>
  <si>
    <t>senarioTypedDimensionItemType</t>
  </si>
  <si>
    <t>senarioTypedDimensionValueItemType</t>
  </si>
  <si>
    <t>senarioSimpleElementContentItemType</t>
  </si>
  <si>
    <t>senarioSimpleElementValueItemType</t>
  </si>
  <si>
    <t>senarioNonDimensionalContentsItemType</t>
  </si>
  <si>
    <t>segmentExplicitDimensionValueItemType</t>
    <phoneticPr fontId="3"/>
  </si>
  <si>
    <t>muc-35</t>
    <phoneticPr fontId="3"/>
  </si>
  <si>
    <t>exchangeRateItemType</t>
    <phoneticPr fontId="3"/>
  </si>
  <si>
    <t>If the tax is in a foreign currency, the exchange rate used expressed as national currency divided by foreign currency</t>
    <phoneticPr fontId="3"/>
  </si>
  <si>
    <t>税が外貨建ての場合の、換算レート。自国通貨を外貨で割った値。</t>
    <phoneticPr fontId="3"/>
  </si>
  <si>
    <t>itemCountryOfOrigin</t>
  </si>
  <si>
    <t>entityInformation</t>
  </si>
  <si>
    <t>segmentExplicit</t>
  </si>
  <si>
    <t>segmentExplicitDimension</t>
  </si>
  <si>
    <t>segmentExplicitDimensionValue</t>
  </si>
  <si>
    <t>segmentTyped</t>
  </si>
  <si>
    <t>segmentTypedDimension</t>
  </si>
  <si>
    <t>segmentTypedDimensionValue</t>
  </si>
  <si>
    <t>segmentSimpleElement</t>
  </si>
  <si>
    <t>segmentSimpleElementContent</t>
  </si>
  <si>
    <t>segmentSimpleElementValue</t>
  </si>
  <si>
    <t>segmentNonDimensionalContents</t>
  </si>
  <si>
    <t>senarioExplicit</t>
  </si>
  <si>
    <t>senarioExplicitDimension</t>
  </si>
  <si>
    <t>senarioExplicitDimensionValue</t>
  </si>
  <si>
    <t>senarioTyped</t>
  </si>
  <si>
    <t>senarioTypedDimension</t>
  </si>
  <si>
    <t>senarioTypedDimensionValue</t>
  </si>
  <si>
    <t>senarioSimpleElement</t>
  </si>
  <si>
    <t>senarioSimpleElementContent</t>
  </si>
  <si>
    <t>senarioSimpleElementValue</t>
  </si>
  <si>
    <t>senarioNonDimensionalContents</t>
  </si>
  <si>
    <t>term</t>
    <phoneticPr fontId="3"/>
  </si>
  <si>
    <t>ID</t>
    <phoneticPr fontId="3"/>
  </si>
  <si>
    <t>Card.</t>
    <phoneticPr fontId="3"/>
  </si>
  <si>
    <t>Semantic data type</t>
    <phoneticPr fontId="3"/>
  </si>
  <si>
    <t>Invoice number</t>
    <phoneticPr fontId="3"/>
  </si>
  <si>
    <t>The date when the Invoice was issued.</t>
  </si>
  <si>
    <t>Invoice type code</t>
    <phoneticPr fontId="3"/>
  </si>
  <si>
    <t>Invoice currency code</t>
    <phoneticPr fontId="3"/>
  </si>
  <si>
    <t>VAT accounting currency code</t>
    <phoneticPr fontId="3"/>
  </si>
  <si>
    <t>Value added tax point date</t>
    <phoneticPr fontId="3"/>
  </si>
  <si>
    <t>Value added tax point date code</t>
    <phoneticPr fontId="3"/>
  </si>
  <si>
    <t>Payment due date</t>
    <phoneticPr fontId="3"/>
  </si>
  <si>
    <t>Buyer reference</t>
    <phoneticPr fontId="3"/>
  </si>
  <si>
    <t>Document reference</t>
  </si>
  <si>
    <t>BT-12</t>
  </si>
  <si>
    <t>Contract reference</t>
    <phoneticPr fontId="3"/>
  </si>
  <si>
    <t>An identifier of a referenced purchase order, issued by the Buyer.</t>
  </si>
  <si>
    <t>BT-14</t>
  </si>
  <si>
    <t>Sales order reference</t>
  </si>
  <si>
    <t>An identifier of a referenced sales order, issued by the Seller.</t>
  </si>
  <si>
    <t>An identifier of a referenced receiving advice.</t>
  </si>
  <si>
    <t>BT-16</t>
  </si>
  <si>
    <t>Despatch advice reference</t>
  </si>
  <si>
    <t>An identifier of a referenced despatch advice.</t>
  </si>
  <si>
    <t>0..1</t>
    <phoneticPr fontId="3"/>
  </si>
  <si>
    <t>Invoiced object identifier</t>
    <phoneticPr fontId="3"/>
  </si>
  <si>
    <t>BT-18A</t>
    <phoneticPr fontId="3"/>
  </si>
  <si>
    <t>Scheme identifier</t>
    <phoneticPr fontId="3"/>
  </si>
  <si>
    <t>Buyer accounting reference</t>
    <phoneticPr fontId="3"/>
  </si>
  <si>
    <t>A textual value that specifies where to book the relevant data into the Buyer's financial accounts.</t>
  </si>
  <si>
    <t>Payment terms</t>
    <phoneticPr fontId="3"/>
  </si>
  <si>
    <t>INVOICE NOTE</t>
    <phoneticPr fontId="3"/>
  </si>
  <si>
    <t>A group of business terms providing textual notes that are relevant for the invoice, together with an indication of the note subject.</t>
  </si>
  <si>
    <t>Invoice note</t>
    <phoneticPr fontId="3"/>
  </si>
  <si>
    <t>PROCESS CONTROL</t>
    <phoneticPr fontId="3"/>
  </si>
  <si>
    <t>A group of business terms providing information on the business process and rules applicable to the Invoice document.</t>
  </si>
  <si>
    <t>Business process type</t>
    <phoneticPr fontId="3"/>
  </si>
  <si>
    <t>Specification identifier</t>
    <phoneticPr fontId="3"/>
  </si>
  <si>
    <t>PRECEDING INVOICE REFERENCE</t>
    <phoneticPr fontId="3"/>
  </si>
  <si>
    <t>The identification of an Invoice that was previously sent by the Seller.</t>
  </si>
  <si>
    <t>Preceding Invoice issue date</t>
    <phoneticPr fontId="3"/>
  </si>
  <si>
    <t>A group of business terms providing information about the Seller.</t>
  </si>
  <si>
    <t>Seller name</t>
    <phoneticPr fontId="3"/>
  </si>
  <si>
    <t xml:space="preserve">The full formal name by which the Seller is registered in the national registry of legal entities or as a Taxable person or otherwise trades as a person or persons. </t>
  </si>
  <si>
    <t>Seller trading name</t>
    <phoneticPr fontId="3"/>
  </si>
  <si>
    <t>0..n</t>
    <phoneticPr fontId="3"/>
  </si>
  <si>
    <t>Seller identifier</t>
    <phoneticPr fontId="3"/>
  </si>
  <si>
    <t>BT-29A</t>
    <phoneticPr fontId="3"/>
  </si>
  <si>
    <t>Seller legal registration identifier</t>
    <phoneticPr fontId="3"/>
  </si>
  <si>
    <t>BT-30A</t>
    <phoneticPr fontId="3"/>
  </si>
  <si>
    <t>Seller VAT identifier</t>
    <phoneticPr fontId="3"/>
  </si>
  <si>
    <t>Seller tax registration identifier</t>
    <phoneticPr fontId="3"/>
  </si>
  <si>
    <t>Seller electronic address</t>
    <phoneticPr fontId="3"/>
  </si>
  <si>
    <t>BT-34A</t>
    <phoneticPr fontId="3"/>
  </si>
  <si>
    <t>1..1</t>
    <phoneticPr fontId="3"/>
  </si>
  <si>
    <t>SELLER POSTAL ADDRESS</t>
    <phoneticPr fontId="3"/>
  </si>
  <si>
    <t>Seller address line 2</t>
    <phoneticPr fontId="3"/>
  </si>
  <si>
    <t>An additional address line in an address that can be used to give further details supplementing the main line.</t>
  </si>
  <si>
    <t>BT-162</t>
  </si>
  <si>
    <t>Seller address line 3</t>
    <phoneticPr fontId="3"/>
  </si>
  <si>
    <t>Seller city</t>
    <phoneticPr fontId="3"/>
  </si>
  <si>
    <t>The common name of the city, town or village, where the Seller address is located.</t>
  </si>
  <si>
    <t>Seller post code</t>
    <phoneticPr fontId="3"/>
  </si>
  <si>
    <t>Seller country subdivision</t>
    <phoneticPr fontId="3"/>
  </si>
  <si>
    <t>Seller country code</t>
    <phoneticPr fontId="3"/>
  </si>
  <si>
    <t>A group of business terms providing contact information about the Seller.</t>
  </si>
  <si>
    <t>A phone number for the contact point.</t>
  </si>
  <si>
    <t>An e-mail address for the contact point.</t>
  </si>
  <si>
    <t>A group of business terms providing information about the Buyer.</t>
  </si>
  <si>
    <t>The full name of the Buyer.</t>
  </si>
  <si>
    <t>BT-45</t>
  </si>
  <si>
    <t>Buyer trading name</t>
    <phoneticPr fontId="3"/>
  </si>
  <si>
    <t>Buyer identifier</t>
    <phoneticPr fontId="3"/>
  </si>
  <si>
    <t>BT-46A</t>
    <phoneticPr fontId="3"/>
  </si>
  <si>
    <t>Buyer legal registration identifier</t>
    <phoneticPr fontId="3"/>
  </si>
  <si>
    <t>BT-47A</t>
    <phoneticPr fontId="3"/>
  </si>
  <si>
    <t>Buyer VAT identifier</t>
    <phoneticPr fontId="3"/>
  </si>
  <si>
    <t>Buyer electronic address</t>
    <phoneticPr fontId="3"/>
  </si>
  <si>
    <t>BT-49A</t>
    <phoneticPr fontId="3"/>
  </si>
  <si>
    <t>BUYER POSTAL ADDRESS</t>
    <phoneticPr fontId="3"/>
  </si>
  <si>
    <t>Buyer address line 2</t>
    <phoneticPr fontId="3"/>
  </si>
  <si>
    <t>Buyer address line 3</t>
    <phoneticPr fontId="3"/>
  </si>
  <si>
    <t>Buyer city</t>
    <phoneticPr fontId="3"/>
  </si>
  <si>
    <t>The common name of the city, town or village, where the Buyer's address is located.</t>
  </si>
  <si>
    <t>Buyer post code</t>
    <phoneticPr fontId="3"/>
  </si>
  <si>
    <t>Buyer country code</t>
    <phoneticPr fontId="3"/>
  </si>
  <si>
    <t xml:space="preserve">BUYER CONTACT </t>
    <phoneticPr fontId="3"/>
  </si>
  <si>
    <t>PAYEE</t>
    <phoneticPr fontId="3"/>
  </si>
  <si>
    <t>Payee name</t>
    <phoneticPr fontId="3"/>
  </si>
  <si>
    <t>Payee identifier</t>
    <phoneticPr fontId="3"/>
  </si>
  <si>
    <t>BT-60A</t>
    <phoneticPr fontId="3"/>
  </si>
  <si>
    <t>Payee legal registration identifier</t>
    <phoneticPr fontId="3"/>
  </si>
  <si>
    <t>BT-61A</t>
    <phoneticPr fontId="3"/>
  </si>
  <si>
    <t>A group of business terms providing information about the Seller's tax representative.</t>
  </si>
  <si>
    <t>The full name of the Seller's tax representative party.</t>
  </si>
  <si>
    <t>Seller tax representative VAT identifier</t>
    <phoneticPr fontId="3"/>
  </si>
  <si>
    <t>SELLER TAX REPRESENTATIVE POSTAL ADDRESS</t>
    <phoneticPr fontId="3"/>
  </si>
  <si>
    <t>Tax representative address line 2</t>
    <phoneticPr fontId="3"/>
  </si>
  <si>
    <t>Tax representative address line 3</t>
    <phoneticPr fontId="3"/>
  </si>
  <si>
    <t>Tax representative city</t>
    <phoneticPr fontId="3"/>
  </si>
  <si>
    <t>The common name of the city, town or village, where the tax representative address is located.</t>
  </si>
  <si>
    <t>Tax representative post code</t>
    <phoneticPr fontId="3"/>
  </si>
  <si>
    <t>Tax representative country code</t>
    <phoneticPr fontId="3"/>
  </si>
  <si>
    <t>DELIVERY INFORMATION</t>
    <phoneticPr fontId="3"/>
  </si>
  <si>
    <t>A group of business terms providing information about where and when the goods and services invoiced are delivered.</t>
  </si>
  <si>
    <t>Deliver to location identifier</t>
    <phoneticPr fontId="3"/>
  </si>
  <si>
    <t>BT-71A</t>
    <phoneticPr fontId="3"/>
  </si>
  <si>
    <t>Actual delivery date</t>
    <phoneticPr fontId="3"/>
  </si>
  <si>
    <t>the date on which the supply of goods or services was made or completed.</t>
  </si>
  <si>
    <t>INVOICING PERIOD</t>
    <phoneticPr fontId="3"/>
  </si>
  <si>
    <t>DELIVER TO ADDRESS</t>
    <phoneticPr fontId="3"/>
  </si>
  <si>
    <t>Deliver to address line 2</t>
    <phoneticPr fontId="3"/>
  </si>
  <si>
    <t>Deliver to address line 3</t>
    <phoneticPr fontId="3"/>
  </si>
  <si>
    <t>Deliver to city</t>
    <phoneticPr fontId="3"/>
  </si>
  <si>
    <t>The common name of the city, town or village, where the deliver to address is located.</t>
  </si>
  <si>
    <t>Deliver to post code</t>
    <phoneticPr fontId="3"/>
  </si>
  <si>
    <t>Deliver to country code</t>
    <phoneticPr fontId="3"/>
  </si>
  <si>
    <t>A group of business terms providing information about the payment.</t>
  </si>
  <si>
    <t>Payment means type code</t>
    <phoneticPr fontId="3"/>
  </si>
  <si>
    <t>Payment means text</t>
    <phoneticPr fontId="3"/>
  </si>
  <si>
    <t>Remittance information</t>
    <phoneticPr fontId="3"/>
  </si>
  <si>
    <t>A group of business terms to specify credit transfer payments.</t>
  </si>
  <si>
    <t>Payment account identifier</t>
    <phoneticPr fontId="3"/>
  </si>
  <si>
    <t>The name of the payment account, at a payment service provider, to which payment should be made.</t>
  </si>
  <si>
    <t>Payment service provider identifier</t>
    <phoneticPr fontId="3"/>
  </si>
  <si>
    <t>PAYMENT CARD INFORMATION</t>
    <phoneticPr fontId="3"/>
  </si>
  <si>
    <t>Payment card primary account number</t>
    <phoneticPr fontId="3"/>
  </si>
  <si>
    <t>The name of the payment card holder.</t>
  </si>
  <si>
    <t>DIRECT DEBIT</t>
    <phoneticPr fontId="3"/>
  </si>
  <si>
    <t>Bank assigned creditor identifier</t>
    <phoneticPr fontId="3"/>
  </si>
  <si>
    <t>Debited account identifier</t>
    <phoneticPr fontId="3"/>
  </si>
  <si>
    <t>The account to be debited by the direct debit.</t>
  </si>
  <si>
    <t>The amount of an allowance, without VAT.</t>
  </si>
  <si>
    <t>BT-93</t>
  </si>
  <si>
    <t>Document level allowance base amount</t>
    <phoneticPr fontId="3"/>
  </si>
  <si>
    <t>The base amount that may be used, in conjunction with the document level allowance percentage, to calculate the document level allowance amount.</t>
  </si>
  <si>
    <t>Document level allowance percentage</t>
    <phoneticPr fontId="3"/>
  </si>
  <si>
    <t>The percentage that may be used, in conjunction with the document level allowance base amount, to calculate the document level allowance amount.</t>
  </si>
  <si>
    <t>Document level allowance VAT category code</t>
    <phoneticPr fontId="3"/>
  </si>
  <si>
    <t>Document level allowance VAT rate</t>
    <phoneticPr fontId="3"/>
  </si>
  <si>
    <t>The reason for the document level allowance, expressed as text</t>
  </si>
  <si>
    <t>Document level allowance reason code</t>
    <phoneticPr fontId="3"/>
  </si>
  <si>
    <t>DOCUMENT LEVEL CHARGES</t>
    <phoneticPr fontId="3"/>
  </si>
  <si>
    <t>A group of business terms providing information about charges and taxes other than VAT, applicable to the Invoice as a whole.</t>
  </si>
  <si>
    <t>Document level charge amount</t>
    <phoneticPr fontId="3"/>
  </si>
  <si>
    <t>Document level charge base amount</t>
    <phoneticPr fontId="3"/>
  </si>
  <si>
    <t>The base amount that may be used, in conjunction with the document level charge percentage, to calculate the document level charge amount.</t>
  </si>
  <si>
    <t>Document level charge percentage</t>
    <phoneticPr fontId="3"/>
  </si>
  <si>
    <t>The percentage that may be used, in conjunction with the document level charge base amount, to calculate the document level charge amount</t>
  </si>
  <si>
    <t>Document level charge VAT category code</t>
    <phoneticPr fontId="3"/>
  </si>
  <si>
    <t>Document level charge VAT rate</t>
    <phoneticPr fontId="3"/>
  </si>
  <si>
    <t>The VAT rate, represented as percentage that applies to the document level charge.</t>
  </si>
  <si>
    <t>The reason for the document level charge, expressed as text.</t>
  </si>
  <si>
    <t>Document level charge reason code</t>
    <phoneticPr fontId="3"/>
  </si>
  <si>
    <t>A group of business terms providing the monetary totals for the Invoice.</t>
  </si>
  <si>
    <t>Sum of all Invoice line net amounts in the Invoice.</t>
  </si>
  <si>
    <t>Sum of charges on document level</t>
    <phoneticPr fontId="3"/>
  </si>
  <si>
    <t>Invoice total amount without VAT</t>
    <phoneticPr fontId="3"/>
  </si>
  <si>
    <t>BT-111</t>
  </si>
  <si>
    <t>Invoice total VAT amount in accounting currency</t>
    <phoneticPr fontId="3"/>
  </si>
  <si>
    <t>Invoice total amount with VAT</t>
    <phoneticPr fontId="3"/>
  </si>
  <si>
    <t>Paid amount</t>
    <phoneticPr fontId="3"/>
  </si>
  <si>
    <t>Rounding amount</t>
    <phoneticPr fontId="3"/>
  </si>
  <si>
    <t>The amount to be added to the invoice total to round the amount to be paid.</t>
  </si>
  <si>
    <t>Amount due for payment</t>
    <phoneticPr fontId="3"/>
  </si>
  <si>
    <t>VAT BREAKDOWN</t>
    <phoneticPr fontId="3"/>
  </si>
  <si>
    <t>VAT category taxable amount</t>
    <phoneticPr fontId="3"/>
  </si>
  <si>
    <t>VAT category tax amount</t>
    <phoneticPr fontId="3"/>
  </si>
  <si>
    <t>BT-118</t>
    <phoneticPr fontId="3"/>
  </si>
  <si>
    <t xml:space="preserve">VAT category code </t>
    <phoneticPr fontId="3"/>
  </si>
  <si>
    <t>BT-119</t>
    <phoneticPr fontId="3"/>
  </si>
  <si>
    <t>VAT category rate</t>
    <phoneticPr fontId="3"/>
  </si>
  <si>
    <t>VAT exemption reason text</t>
    <phoneticPr fontId="3"/>
  </si>
  <si>
    <t>VAT exemption reason code</t>
    <phoneticPr fontId="3"/>
  </si>
  <si>
    <t>ADDITIONAL SUPPORTING DOCUMENTS</t>
    <phoneticPr fontId="3"/>
  </si>
  <si>
    <t>Supporting document reference</t>
    <phoneticPr fontId="3"/>
  </si>
  <si>
    <t>External document location</t>
    <phoneticPr fontId="3"/>
  </si>
  <si>
    <t>Attached document</t>
    <phoneticPr fontId="3"/>
  </si>
  <si>
    <t>BT-125A</t>
    <phoneticPr fontId="3"/>
  </si>
  <si>
    <t>Attached document Mime code</t>
    <phoneticPr fontId="3"/>
  </si>
  <si>
    <t>BT-125B</t>
    <phoneticPr fontId="3"/>
  </si>
  <si>
    <t>Attached document Filename</t>
    <phoneticPr fontId="3"/>
  </si>
  <si>
    <t>INVOICE LINE</t>
    <phoneticPr fontId="3"/>
  </si>
  <si>
    <t>A unique identifier for the individual line within the Invoice.</t>
  </si>
  <si>
    <t>Invoice line note</t>
    <phoneticPr fontId="3"/>
  </si>
  <si>
    <t>A textual note that gives unstructured information that is relevant to the Invoice line.</t>
  </si>
  <si>
    <t>Invoice line object identifier</t>
    <phoneticPr fontId="3"/>
  </si>
  <si>
    <t>BT-128A</t>
    <phoneticPr fontId="3"/>
  </si>
  <si>
    <t>Scheme identifier</t>
    <phoneticPr fontId="7"/>
  </si>
  <si>
    <t>Invoiced quantity</t>
    <phoneticPr fontId="3"/>
  </si>
  <si>
    <t>The quantity of items (goods or services) that is charged in the Invoice line.</t>
  </si>
  <si>
    <t>Invoiced quantity unit of measure code</t>
    <phoneticPr fontId="3"/>
  </si>
  <si>
    <t>INVOICE LINE PERIOD</t>
    <phoneticPr fontId="3"/>
  </si>
  <si>
    <t>INVOICE LINE ALLOWANCES</t>
    <phoneticPr fontId="3"/>
  </si>
  <si>
    <t>A group of business terms providing information about allowances applicable to the individual Invoice line.</t>
  </si>
  <si>
    <t>Invoice line allowance base amount</t>
    <phoneticPr fontId="3"/>
  </si>
  <si>
    <t>The base amount that may be used, in conjunction with the Invoice line allowance percentage, to calculate the Invoice line allowance amount.</t>
  </si>
  <si>
    <t>Invoice line allowance percentage</t>
    <phoneticPr fontId="3"/>
  </si>
  <si>
    <t>The percentage that may be used, in conjunction with the Invoice line allowance base amount, to calculate the Invoice line allowance amount</t>
  </si>
  <si>
    <t>The reason for the Invoice line allowance, expressed as text.</t>
  </si>
  <si>
    <t>Invoice line allowance reason code</t>
    <phoneticPr fontId="3"/>
  </si>
  <si>
    <t>INVOICE LINE CHARGES</t>
    <phoneticPr fontId="3"/>
  </si>
  <si>
    <t>The amount of a charge, without VAT.</t>
  </si>
  <si>
    <t>Invoice line charge base amount</t>
    <phoneticPr fontId="3"/>
  </si>
  <si>
    <t>The base amount that may be used, in conjunction with the Invoice line charge percentage, to calculate the Invoice line charge amount.</t>
  </si>
  <si>
    <t>Invoice line charge percentage</t>
    <phoneticPr fontId="3"/>
  </si>
  <si>
    <t>The percentage that may be used, in conjunction with the Invoice line charge base amount, to calculate the Invoice line charge amount.</t>
  </si>
  <si>
    <t>The reason for the Invoice line charge, expressed as text.</t>
  </si>
  <si>
    <t>Invoice line charge reason code</t>
    <phoneticPr fontId="3"/>
  </si>
  <si>
    <t>PRICE DETAILS</t>
    <phoneticPr fontId="3"/>
  </si>
  <si>
    <t>A group of business terms providing information about the price applied for the goods and services invoiced on the Invoice line.</t>
  </si>
  <si>
    <t>Item net price</t>
    <phoneticPr fontId="3"/>
  </si>
  <si>
    <t>Unit price amount</t>
  </si>
  <si>
    <t>Item price discount</t>
    <phoneticPr fontId="3"/>
  </si>
  <si>
    <t>Item gross price</t>
    <phoneticPr fontId="3"/>
  </si>
  <si>
    <t>The unit price, exclusive of VAT, before subtracting Item price discount.</t>
  </si>
  <si>
    <t>The number of item units to which the price applies.</t>
  </si>
  <si>
    <t>LINE VAT INFORMATION</t>
    <phoneticPr fontId="3"/>
  </si>
  <si>
    <t>A group of business terms providing information about the VAT applicable for the goods and services invoiced on the Invoice line.</t>
  </si>
  <si>
    <t>Invoiced item VAT category code</t>
    <phoneticPr fontId="3"/>
  </si>
  <si>
    <t>The VAT rate, represented as percentage that applies to the invoiced item.</t>
  </si>
  <si>
    <t>ITEM INFORMATION</t>
    <phoneticPr fontId="3"/>
  </si>
  <si>
    <t>A name for an item.</t>
  </si>
  <si>
    <t>Item description</t>
    <phoneticPr fontId="3"/>
  </si>
  <si>
    <t>An identifier, assigned by the Seller, for the item.</t>
  </si>
  <si>
    <t>Item Buyer's identifier</t>
    <phoneticPr fontId="3"/>
  </si>
  <si>
    <t>Item standard identifier</t>
    <phoneticPr fontId="3"/>
  </si>
  <si>
    <t>BT-157A</t>
    <phoneticPr fontId="3"/>
  </si>
  <si>
    <t>Item classification identifier</t>
    <phoneticPr fontId="3"/>
  </si>
  <si>
    <t>BT-158A</t>
    <phoneticPr fontId="3"/>
  </si>
  <si>
    <t>BT-158B</t>
    <phoneticPr fontId="3"/>
  </si>
  <si>
    <t>Scheme version identifier</t>
    <phoneticPr fontId="3"/>
  </si>
  <si>
    <t>Item country of origin</t>
    <phoneticPr fontId="3"/>
  </si>
  <si>
    <t>ITEM ATTRIBUTES</t>
    <phoneticPr fontId="3"/>
  </si>
  <si>
    <t>A group of business terms providing information about properties of the goods and services invoiced.</t>
  </si>
  <si>
    <t>level</t>
    <phoneticPr fontId="3"/>
  </si>
  <si>
    <t>organizationIdentifiers</t>
    <phoneticPr fontId="3"/>
  </si>
  <si>
    <t>documentNumber</t>
    <phoneticPr fontId="3"/>
  </si>
  <si>
    <t>Tax Exchange Rate Item Type</t>
    <phoneticPr fontId="3"/>
  </si>
  <si>
    <t>exchangeRateDateItemType</t>
    <phoneticPr fontId="3"/>
  </si>
  <si>
    <t>dateItemType</t>
  </si>
  <si>
    <t>cen-34</t>
  </si>
  <si>
    <t>cen-106</t>
  </si>
  <si>
    <t>cen-116</t>
  </si>
  <si>
    <t>cen-117</t>
  </si>
  <si>
    <t>cen-118</t>
  </si>
  <si>
    <t>cen-119</t>
  </si>
  <si>
    <t>cen-131</t>
  </si>
  <si>
    <t>cen-136</t>
  </si>
  <si>
    <t>cen-141</t>
  </si>
  <si>
    <t>cen-155</t>
  </si>
  <si>
    <t>cen-156</t>
  </si>
  <si>
    <t>cen-159</t>
  </si>
  <si>
    <t>cen-35</t>
  </si>
  <si>
    <t>cen-50</t>
  </si>
  <si>
    <t>cen-64</t>
  </si>
  <si>
    <t>cen-75</t>
  </si>
  <si>
    <t>cen-36</t>
  </si>
  <si>
    <t>cen-51</t>
  </si>
  <si>
    <t>cen-65</t>
  </si>
  <si>
    <t>cen-76</t>
  </si>
  <si>
    <t>cen-37</t>
  </si>
  <si>
    <t>cen-52</t>
  </si>
  <si>
    <t>cen-66</t>
  </si>
  <si>
    <t>cen-77</t>
  </si>
  <si>
    <t>cen-39</t>
  </si>
  <si>
    <t>cen-54</t>
  </si>
  <si>
    <t>cen-68</t>
  </si>
  <si>
    <t>cen-79</t>
  </si>
  <si>
    <t>cen-40</t>
  </si>
  <si>
    <t>cen-55</t>
  </si>
  <si>
    <t>cen-69</t>
  </si>
  <si>
    <t>cen-80</t>
  </si>
  <si>
    <t>cen-38</t>
  </si>
  <si>
    <t>cen-53</t>
  </si>
  <si>
    <t>cen-67</t>
  </si>
  <si>
    <t>cen-78</t>
  </si>
  <si>
    <t>cen-26</t>
  </si>
  <si>
    <t>cen-132</t>
  </si>
  <si>
    <t>cen-133</t>
  </si>
  <si>
    <t>cenG-4</t>
  </si>
  <si>
    <t>cen-29</t>
  </si>
  <si>
    <t>cen-30</t>
  </si>
  <si>
    <t>cen-31</t>
  </si>
  <si>
    <t>cen-32</t>
  </si>
  <si>
    <t>cen-27</t>
  </si>
  <si>
    <t>cenG-5</t>
  </si>
  <si>
    <t>cenG-6</t>
  </si>
  <si>
    <t>cen-41</t>
  </si>
  <si>
    <t>cen-42</t>
  </si>
  <si>
    <t>cen-43</t>
  </si>
  <si>
    <t>cen-63</t>
  </si>
  <si>
    <t>cen-62</t>
  </si>
  <si>
    <t>cenG-12</t>
  </si>
  <si>
    <t>cen-164</t>
  </si>
  <si>
    <t>cen-46</t>
  </si>
  <si>
    <t>cen-47</t>
  </si>
  <si>
    <t>cen-48</t>
  </si>
  <si>
    <t>cen-47A</t>
  </si>
  <si>
    <t>cen-44</t>
  </si>
  <si>
    <t>cen-45</t>
  </si>
  <si>
    <t>cenG-8</t>
  </si>
  <si>
    <t>cen-163</t>
  </si>
  <si>
    <t>cenG-9</t>
  </si>
  <si>
    <t>cen-56</t>
  </si>
  <si>
    <t>cen-57</t>
  </si>
  <si>
    <t>cen-49</t>
  </si>
  <si>
    <t>cen-58</t>
  </si>
  <si>
    <t>cen-60</t>
  </si>
  <si>
    <t>cen-61</t>
  </si>
  <si>
    <t>cen-61A</t>
  </si>
  <si>
    <t>cen-59</t>
  </si>
  <si>
    <t>cen-70</t>
  </si>
  <si>
    <t>cenG-15</t>
  </si>
  <si>
    <t>cen-165</t>
  </si>
  <si>
    <t>cen-71</t>
  </si>
  <si>
    <t>cen-92</t>
  </si>
  <si>
    <t>cen-95</t>
  </si>
  <si>
    <t>cen-96</t>
  </si>
  <si>
    <t>cen-99</t>
  </si>
  <si>
    <t>cen-102</t>
  </si>
  <si>
    <t>cen-103</t>
  </si>
  <si>
    <t>cenG-29</t>
  </si>
  <si>
    <t>cen-149</t>
  </si>
  <si>
    <t>cen-150</t>
  </si>
  <si>
    <t>cenG-31</t>
  </si>
  <si>
    <t>cen-129</t>
  </si>
  <si>
    <t>cen-130</t>
  </si>
  <si>
    <t>cen-110</t>
  </si>
  <si>
    <t>cen-152</t>
  </si>
  <si>
    <t>code</t>
    <phoneticPr fontId="3"/>
  </si>
  <si>
    <t>Desc</t>
    <phoneticPr fontId="3"/>
  </si>
  <si>
    <t>A unique identification of the Invoice.\nThe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</si>
  <si>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A code specifying the functional type of the Invoice.\nCommercial invoices and credit notes are defined according the entries in UNTDID 1001 [6]. Other entries of UNTDID 1001 [6] with specific invoices or credit notes may be used if applicable.</t>
  </si>
  <si>
    <t>The currency in which all Invoice amounts are given, except for the Total VAT amount in accounting currency.\nOnly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</si>
  <si>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The currency used for VAT accounting and reporting purposes as accepted or required in the country of the Seller.\nShall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</si>
  <si>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The date when the VAT becomes accountable for the Seller and for the Buyer in so far as that date can be determined and differs from the date of issue of the invoice, according to the VAT directive.\nThe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</si>
  <si>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The code of the date when the VAT becomes accountable for the Seller and for the Buyer.\nThe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</si>
  <si>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The date when the payment is due.\nThe payment due date reflects the due date of the net payment. For partial payments it states the first net due date. The corresponding description of more complex payment terms can be stated in BT-20 Payment terms.</t>
  </si>
  <si>
    <t>An identifier assigned by the Buyer used for internal routing purposes.\nThe identifier is defined by the Buyer (e.g. contact ID, department, office id, project code), but provided by the Seller in the Invoice.</t>
  </si>
  <si>
    <t>The identification of the project the invoice refers to</t>
  </si>
  <si>
    <t>The identification of a contract.\nThe contract identifier should be unique in the context of the specific trading relationship and for a defined time period.</t>
  </si>
  <si>
    <t>The identification of the call for tender or lot the invoice relates to.\nIn some countries a reference to the call for tender that has led to the contract shall be provided.</t>
  </si>
  <si>
    <t>An identifier for an object on which the invoice is based, given by the Seller.\nIt may be a subscription number, telephone number, meter point, vehicle, person etc., as applicable.</t>
  </si>
  <si>
    <t>The identification scheme identifier of the Invoiced object identifier.\nIf it may be not clear for the receiver what scheme is used for the identifier, a conditional scheme identifier should be used that shall be chosen from the UNTDID 1153 code list [6] entries.</t>
  </si>
  <si>
    <t>A textual description of the payment terms that apply to the amount due for payment (Including description of possible penalties).\nThis element may contain multiple lines and multiple terms.</t>
  </si>
  <si>
    <t>The subject of the textual note in BT-22.\nTo be chosen from the entries in UNTDID 4451 [6].</t>
  </si>
  <si>
    <t>A textual note that gives unstructured information that is relevant to the Invoice as a whole.\nSuch as the reason for any correction or assignment note in case the invoice has been factored</t>
  </si>
  <si>
    <t>Identifies the business process context in which the transaction appears, to enable the Buyer to process the Invoice in an appropriate way.\nTo be specified by the Buyer.</t>
  </si>
  <si>
    <t>An identification of the specification containing the total set of rules regarding semantic content, cardinalities and business rules to which the data contained in the instance document conforms.\nThis identifies compliance or conformance to this document. Compliant invoices specify: urn:cen.eu:enl6931:2017. Invoices, compliant to a user specification may identify that user specification here. No identification scheme is to be used.</t>
  </si>
  <si>
    <t>A group of business terms providing information on one or more preceding Invoices.\nTo be used in case: - a preceding invoice is corrected - preceding partial invoices are referred to from a final invoice -preceding pre-payment invoices are referred to from a final invoice</t>
  </si>
  <si>
    <t>The date when the Preceding Invoice was issued.\nThe Preceding Invoice issue date shall be provided in case the Preceding Invoice identifier is not unique.</t>
  </si>
  <si>
    <t>A name by which the Seller is known, other than Seller name (also known as Business name].\nThis may be used if different from the Seller name.</t>
  </si>
  <si>
    <t>An identification of the Seller.\nFor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t>
  </si>
  <si>
    <t>The identification scheme identifier of the Seller identifier.\nIf used, the identification scheme identifier shall be chosen from the entries of the list published by the ISO/IEC 6523 maintenance agency.</t>
  </si>
  <si>
    <t>An identifier issued by an official registrar that identifies the Seller as a legal entity or person.\nIf no identification scheme is specified, it should be known by Buyer and Seller.</t>
  </si>
  <si>
    <t>The identification scheme identifier of the Seller legal registration identifier.\nIf used, the identification scheme shall be chosen from the entries of the list published by the ISO/IEC 6523 maintenance agency.</t>
  </si>
  <si>
    <t>The Seller's VAT identifier (also known as Seller VAT identification number).\nVAT number prefixed by a country code. A VAT registered Supplier shall include his VAT ID, except when he uses a tax representative.</t>
  </si>
  <si>
    <t>The local identification (defined by the Seller's address) of the Seller for tax purposes or a reference that enables the Seller to state his registered tax status.\nThis information may affect how the Buyer settles the payment (such as for social security fees). E.g. in some countries, if the Seller is not registered as a tax paying entity then the Buyer is required to withhold the amount of the tax and pay it on behalf of the Seller.</t>
  </si>
  <si>
    <t>Additional legal information relevant for the Seller.\nSuch as share capital.</t>
  </si>
  <si>
    <t>Identifies the Seller's electronic address to which the application level response to the invoice may be delivered.</t>
  </si>
  <si>
    <t>The identification scheme identifier of the Seller electronic address.\nThe scheme identifier shall be chosen from a list to be maintained by the Connecting Europe Facility.</t>
  </si>
  <si>
    <t>A group of business terms providing information about the address of the Seller.\nSufficient components of the address are to be filled to comply with legal requirements.</t>
  </si>
  <si>
    <t>The main address line in an address.\nUsually the street name and number or post office box.</t>
  </si>
  <si>
    <t>The identifier for an addressable group of properties according to the relevant postal service.\nSuch as a ZIP code or a post code.</t>
  </si>
  <si>
    <t>The subdivision of a country.\nSuch as a region, a county, a state, a province, etc.</t>
  </si>
  <si>
    <t xml:space="preserve">A code that identifies the country.\nIf no tax representative is specified, this is the country where VAT is liable. The lists of valid countries are registered with the EN ISO 3166-1 Maintenance agency, 'Codes for the representation of names of countries and their subdivisions'. </t>
  </si>
  <si>
    <t>A contact point for a legal entity or person.\nSuch as person name, contact identification, department or office identification.</t>
  </si>
  <si>
    <t>A name by which the Buyer is known, other than Buyer name (also known as Business name).\nThis may be used if different from the Buyer name.</t>
  </si>
  <si>
    <t>An identifier of the Buyer.\nIf no scheme is specified, it should be known by Buyer and Seller, e.g. a previously exchanged Seller assigned identifier of the Buyer.</t>
  </si>
  <si>
    <t>The identification scheme identifier of the Buyer identifier.\nIf used, the identification scheme shall be chosen from the entries of the list published by the ISO/IEC 6523 maintenance agency.</t>
  </si>
  <si>
    <t>An identifier issued by an official registrar that identifies the Buyer as a legal entity or person.\nIf no identification scheme is specified, it should be known by Buyer and Seller, e.g. the identifier that is exclusively used in the applicable legal environment.</t>
  </si>
  <si>
    <t>The identification scheme identifier of the Buyer legal registration identifier.\nIf used, the identification scheme shall be chosen from the entries of the list published by the ISO/1EC 6523 maintenance agency.</t>
  </si>
  <si>
    <t>The Buyer's VAT identifier (also known as Buyer VAT identification number).\nVAT number prefixed by a country code based on EN ISO 3166-1 'Codes for the representation of names of countries and their subdivisions'</t>
  </si>
  <si>
    <t>Identifies the Buyer's electronic address to which the invoice is delivered.</t>
  </si>
  <si>
    <t>The identification scheme identifier of the Buyer electronic address.\nThe scheme identifier shall be chosen from a list to be maintained by the Connecting Europe Facility.</t>
  </si>
  <si>
    <t>A group of business terms providing information about the postal address for the Buyer.\nSufficient components of the address are to be filled to comply with legal requirements.</t>
  </si>
  <si>
    <t>A code that identifies the country.\nThe lists of valid countries are registered with the EN ISO 3166-1 Maintenance agency, 'Codes for the representation of names of countries and their subdivisions'.</t>
  </si>
  <si>
    <t>A group of business terms providing contact information relevant for the Buyer.\nContact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</si>
  <si>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A group of business terms providing information about the Payee, i.e. the role that receives the payment.\nThe role of Payee may be fulfilled by another party than the Seller, e.g. a factoring service.</t>
  </si>
  <si>
    <t>The name of the Payee.\nShall be used when the Payee is different from the Seller. The Payee name may however be the same as the Seller name.</t>
  </si>
  <si>
    <t>An identifier for the Payee.\nIf no scheme is specified, it should be known by Buyer and Seller, e.g. a previously exchanged Buyer or Seller assigned identifier.</t>
  </si>
  <si>
    <t>The identification scheme identifier of the Payee identifier.\nIf used, the identification scheme shall be chosen from the entries of the list published by the ISO/IEC 6523 maintenance agency.</t>
  </si>
  <si>
    <t>An identifier issued by an official registrar that identifies the Payee as a legal entity or person.\nIf no scheme is specified, it should be known by Buyer and Seller, e.g. the identifier that is exclusively used in the applicable legal environment.</t>
  </si>
  <si>
    <t>The identification scheme identifier of the Payee legal registration identifier.\nIf used, the identification scheme shall be chosen from the entries of the list published by the ISO/IEC 6523 maintenance agency.</t>
  </si>
  <si>
    <t>The VAT identifier of the Seller's tax representative party.\nVAT number prefixed by a country code based on EN ISO 3166-1 'Codes for the representation of names of countries and their subdivisions'.</t>
  </si>
  <si>
    <t>A group of business terms providing information about the postal address for the tax representative party.\nThe Seller tax representative name/postal address shall be provided in the invoice, if the Seller has a tax representative who is liable to pay the VAT due. Sufficient components of the address are to be filled to comply with legal requirements.</t>
  </si>
  <si>
    <t>The main address line in an address.\nUsually the street name and number post office box.</t>
  </si>
  <si>
    <t>The subdivision of a country. \nSuch as a region, a county, a state, a province, etc.</t>
  </si>
  <si>
    <t>A code that identifies the country.\nCountry where VAT is liable. The lists of valid countries are registered with the EN ISO 3166-1 Maintenance agency, 'Codes for the representation of names of countries and their subdivisions'.</t>
  </si>
  <si>
    <t>The name of the party to which the goods and services are delivered.\nShall be used if the Deliver to party is different from the Buyer.</t>
  </si>
  <si>
    <t>An identifier for the location at which the goods and services are delivered.\nIf no scheme is specified, it should be known by Buyer and Seller, e.g. a previously exchanged Buyer or Seller assigned identifier.</t>
  </si>
  <si>
    <t>The identification scheme identifier of the Deliver to location identifier.\nIf used, the identification scheme shall be chosen from the entries of the list published by the ISO/IEC 6523 maintenance agency.</t>
  </si>
  <si>
    <t>A group of business terms providing information on the invoice period.\nUsed to indicate when the period covered by the invoice starts and when it ends. Also called delivery period.</t>
  </si>
  <si>
    <t>The date when the Invoice period starts.\nThe initial date of delivery of goods or services.</t>
  </si>
  <si>
    <t>The date when the Invoice period ends.\nThe date on which the delivery of goods or services was completed.</t>
  </si>
  <si>
    <t>A group of business terms providing information about the address to which goods and services invoiced were or are delivered.\nIn the case of pick-up, the deliver to address is the pick-up address. Sufficient components of the address are to be filled to comply with legal requirements.</t>
  </si>
  <si>
    <t>The main address line in an address.\nUsually the street name and number.</t>
  </si>
  <si>
    <t>The means, expressed as code, for how a payment is expected to be or has been settled.\nEntries from the UNTDID 4461 code list [6] shall be used. Distinction should be made between SEPA and non-SEPA payments, and between credit payments, direct debits, card payments and other instruments.</t>
  </si>
  <si>
    <t xml:space="preserve">The means, expressed as text, for how a payment is expected to be or has been settled.\nSuch as cash, credit transfer, direct debit, credit card, etc. </t>
  </si>
  <si>
    <t>A textual value used to establish a link between the payment and the Invoice, issued by the Seller.\nUsed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</si>
  <si>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A unique identifier of the financial payment account, at a payment service provider, to which payment should be made.\nSuch as IBAN (in case of a SEPA payment) or a national account number.</t>
  </si>
  <si>
    <t>An identifier for the payment service provider where a payment account is located.\nSuch as a BIC or a national clearing code where required. No identification scheme to be used.</t>
  </si>
  <si>
    <t>A group of business terms providing information about card used for payment contemporaneous with invoice issuance.\nOnly used if the Buyer had opted to pay by using a payment card such as a credit or debit card.</t>
  </si>
  <si>
    <t>The Primary Account Number (PAN) of the card used for payment.\nIn accordance with card payments security standards an invoice should never include a full card primary account number. At the moment PCI Security Standards Council has defined that the first 6 digits and last 4 digits are the maximum number of digits to be shown.</t>
  </si>
  <si>
    <t>A group of business terms to specify a direct debit.\nThis group may be used to give prior notice in the invoice that payment will be made through a SEPA or other direct debit initiated by the Seller, in accordance with the rules of the SEPA or other direct debit scheme.</t>
  </si>
  <si>
    <t>Unique identifier assigned by the Payee for referencing the direct debit mandate.\nUsed in order to pre-notify the Buyer of a SEPA direct debit.</t>
  </si>
  <si>
    <t>Unique banking reference identifier of the Payee or Seller assigned by the Payee or Seller bank. \nUsed in order to pre-notify the Buyer of a SEPA direct debit.</t>
  </si>
  <si>
    <t>A group of business terms providing information about allowances applicable to the Invoice as a whole.\nDeductions, such as withheld tax may also be specified in this group.</t>
  </si>
  <si>
    <t>A coded identification of what VAT category applies to the document level allowance.\nThe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</si>
  <si>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rate, represented as percentage that applies to the document level allowance.</t>
  </si>
  <si>
    <t>The reason for the document level allowance, expressed as a code.\nUse entries of the UNTDID 5189 code list [6]. The Document level allowance reason code and the Document level allowance reason shall indicate the same allowance reason.</t>
  </si>
  <si>
    <t xml:space="preserve">A coded identification of what VAT category applies to the document level charge.\nThe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</si>
  <si>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The reason for the document level charge, expressed as a code.\nUse entries of the UNTDID 7161 code list [6]. The Document level charge reason code and the Document level charge reason shall indicate the same charge reason.</t>
  </si>
  <si>
    <t>Sum of all allowances on document level in the Invoice.\nAllowances on line level are included in the Invoice line net amount which is summed up into the Sum of Invoice line net amount.</t>
  </si>
  <si>
    <t>Sum of all charges on document level in the Invoice.\nCharges on line level are included in the Invoice line net amount which is summed up into the Sum of Invoice line net amount.</t>
  </si>
  <si>
    <t>The total amount of the Invoice without VAT.\nThe Invoice total amount without VAT is the Sum of Invoice line net amount minus Sum of allowances on document level plus Sum of charges on document level.</t>
  </si>
  <si>
    <t>The total VAT amount for the Invoice.\nThe Invoice total VAT amount is the sum of all VAT category tax amounts.</t>
  </si>
  <si>
    <t>The VAT total amount expressed in the accounting currency accepted or required in the country of the Seller.\nTo be used when the VAT accounting currency (BT-6] differs from the Invoice currency code (BT-5) in accordance with article 230 of Directive 2006/112 / EC on VAT. The VAT amount in accounting currency is not used in the calculation of the Invoice totals.</t>
  </si>
  <si>
    <t>The total amount of the Invoice with VAT.\nThe Invoice total amount with VAT is the Invoice total amount without VAT plus the Invoice total VAT amount.</t>
  </si>
  <si>
    <t>The sum of amounts which have been paid in advance.\nThis amount is subtracted from the invoice total amount with VAT to calculate the amount due for payment.</t>
  </si>
  <si>
    <t>The outstanding amount that is requested to be paid.\nThis amount is the Invoice total amount with VAT minus the paid amount that has been paid in advance. The amount is zero in case of a fully paid Invoice. The amount may be negative; in that case the Seller owes the amount to the Buyer.</t>
  </si>
  <si>
    <t>A group of business terms providing information about VAT breakdown by different categories, rates and exemption reasons</t>
  </si>
  <si>
    <t>Sum of all taxable amounts subject to a specific VAT category code and VAT category rate (if the VAT category rate is applicable].\nThe sum of Invoice line net amount minus allowances plus charges on document level which are subject to a specific VAT category code and VAT category rate (if the VAT category rate is applicable).</t>
  </si>
  <si>
    <t>The total VAT amount for a given VAT category.\nCalculated by multiplying the VAT category taxable amount with the VAT category rate for the relevant VAT category.</t>
  </si>
  <si>
    <t>Coded identification of a VAT category.\nThe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</si>
  <si>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rate, represented as percentage that applies for the relevant VAT category.\nThe VAT category code and the VAT category rate shall be consistent.</t>
  </si>
  <si>
    <t>A textual statement of the reason why the amount is exempted from VAT or why no VAT is being charged\nArticles 226 items 11 to 15 Directive 2006/112/EC [2].</t>
  </si>
  <si>
    <t>A coded statement of the reason for why the amount is exempted from VAT.\n Code list issued and maintained by the Connecting Europe Facility.</t>
  </si>
  <si>
    <t>A group of business terms providing information about additional supporting documents substantiating the claims made in the Invoice.\nThe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</si>
  <si>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An identifier of the supporting document.</t>
  </si>
  <si>
    <t>A description of the supporting document\nSuch as: timesheet, usage report etc.</t>
  </si>
  <si>
    <t>The URL (Uniform Resource Locator) that identifies where the external document is located.\nA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</si>
  <si>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An attached document embedded as binary object or sent together with the invoice.\nAttached document is used when documentation shall be stored with the Invoice for future reference or audit purposes. spreadsheet</t>
  </si>
  <si>
    <t>The mime code of the attached document.\nAllowed mime codes: - application/pdf - image/png - image/jpeg - text/csv - application/vnd.openxmlformats-officedocument.spreadsheetml.sheet - application/vnd.oasis.opendocument.spreadsheet</t>
  </si>
  <si>
    <t>The file name of the attached document</t>
  </si>
  <si>
    <t>A group of business terms providing information on individual Invoice lines.</t>
  </si>
  <si>
    <t>An identifier for an object on which the invoice line is based, given by the Seller.\nIt may be a subscription number, telephone number, meter point etc., as applicable.</t>
  </si>
  <si>
    <t>The identification scheme identifier of the Invoice line object identifier.\nIf it may be not clear for the receiver what scheme is used for the identifier, a conditional scheme identifier should be used that shall be chosen from the UNTDID 1153 code list [6] entries.</t>
  </si>
  <si>
    <t>The unit of measure that applies to the invoiced quantity.\nThe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</si>
  <si>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The total amount of the Invoice line.\nThe amount is 'net' without VAT, i.e. inclusive of line level allowances and charges as well as other relevant taxes.</t>
  </si>
  <si>
    <t>An identifier for a referenced line within a purchase order, issued by the Buyer.\nThe purchase order identifier is referenced on document level.</t>
  </si>
  <si>
    <t>A textual value that specifies where to book the relevant data into the Buyer's financial accounts.\nIf required, this reference shall be provided by the Buyer to the Seller prior to the issuing of the Invoice.</t>
  </si>
  <si>
    <t>A group of business terms providing information about the period relevant for the Invoice line.\nIs also called Invoice line delivery period.</t>
  </si>
  <si>
    <t>The date when the Invoice period for this Invoice line starts.\nThe date is the first day of the period.</t>
  </si>
  <si>
    <t>The date when the Invoice period for this Invoice line ends.\nThe date is the last day of the period.</t>
  </si>
  <si>
    <t>The reason for the Invoice line allowance, expressed as a code.\nUse entries of the UNTDID 5189 code list [6]. The Invoice line level allowance reason code and the Invoice line level allowance reason shall indicate the same allowance reason.</t>
  </si>
  <si>
    <t>A group of business terms providing information about charges and taxes other than VAT applicable to the individual Invoice line.\nAll charges and taxes are assumed to be liable to the same VAT rate as the Invoice line.</t>
  </si>
  <si>
    <t>The reason for the Invoice line charge, expressed as a code.\nUse entries of the UNTDID 7161 code list [6]. The Invoice line charge reason code and the Invoice line charge reason shall indicate the same charge reason.</t>
  </si>
  <si>
    <t>The price of an item, exclusive of VAT, after subtracting item price discount.\nThe Item net price has to be equal with the Item gross price less the Item price discount.</t>
  </si>
  <si>
    <t>The total discount subtracted from the Item gross price to calculate the Item net price.\nOnly applies if the discount is provided per unit and if it is not included in the Item gross price.</t>
  </si>
  <si>
    <t xml:space="preserve"> The unit of measure that applies to the Item price base quantity.\nThe Item price base quantity unit of measure shall be the same as the Invoiced quantity unit of measure (BT-130).</t>
  </si>
  <si>
    <t>The VAT category code for the invoiced item.\nThe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</si>
  <si>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A group of business terms providing information about the goods and services invoiced.</t>
  </si>
  <si>
    <t>A description for an item.\nThe Item description allows for describing the item and its features in more detail than the Item name.</t>
  </si>
  <si>
    <t>An identifier, assigned by the Buyer, for the item.</t>
  </si>
  <si>
    <t>An item identifier based on a registered scheme.</t>
  </si>
  <si>
    <t xml:space="preserve">The identification scheme identifier of the Item standard identifier\nThe identification scheme shall be identified from the entries of the list published by the ISO/IEC 6523 maintenance agency. </t>
  </si>
  <si>
    <t>A code for classifying the item by its type or nature.\nClassification codes are used to allow grouping of similar items for a various purposes e.g. public procurement (CPV), eCommerce (UNSPSC] etc.</t>
  </si>
  <si>
    <t>The identification scheme identifier of the Item classification identifier\nThe identification scheme shall be chosen from the entries in UNTDID 7143 [6].</t>
  </si>
  <si>
    <t>The version of the identification scheme.</t>
  </si>
  <si>
    <t>The code identifying the country from which the item originates.\nThe lists of valid countries are registered with the EN ISO 3166-1 Maintenance agency, 'Codes for the representation of names of countries and their subdivisions'.</t>
  </si>
  <si>
    <t>The name of the attribute or property of the item.\nSuch as 'Colour'.</t>
  </si>
  <si>
    <t>The value of the attribute or property of the item.\nSuch as 'Red'.</t>
  </si>
  <si>
    <t>valueAddedTaxPointDateCode</t>
  </si>
  <si>
    <t>invoicedObjectIdentifier</t>
  </si>
  <si>
    <t>invoiceNote</t>
  </si>
  <si>
    <t>invoiceNoteSubjectCode</t>
  </si>
  <si>
    <t>processControl</t>
  </si>
  <si>
    <t>businessProcessType</t>
  </si>
  <si>
    <t>specificationIdentifier</t>
  </si>
  <si>
    <t>precedingInvoiceIssueDate</t>
  </si>
  <si>
    <t>seller</t>
  </si>
  <si>
    <t>sellerName</t>
  </si>
  <si>
    <t>sellerTradingName</t>
  </si>
  <si>
    <t>sellerIdentifier</t>
  </si>
  <si>
    <t>sellerLegalRegistrationIdentifier</t>
  </si>
  <si>
    <t>sellerVatIdentifier</t>
  </si>
  <si>
    <t>sellerTaxRegistrationIdentifier</t>
  </si>
  <si>
    <t>sellerAdditionalLegalInformation</t>
  </si>
  <si>
    <t>sellerElectronicAddress</t>
  </si>
  <si>
    <t>sellerPostalAddress</t>
  </si>
  <si>
    <t>sellerAddressLine1</t>
  </si>
  <si>
    <t>sellerAddressLine2</t>
  </si>
  <si>
    <t>sellerAddressLine3</t>
  </si>
  <si>
    <t>sellerCity</t>
  </si>
  <si>
    <t>sellerPostCode</t>
  </si>
  <si>
    <t>sellerCountrySubdivision</t>
  </si>
  <si>
    <t>sellerCountryCode</t>
  </si>
  <si>
    <t>sellerContact</t>
  </si>
  <si>
    <t>sellerContactPoint</t>
  </si>
  <si>
    <t>sellerContactTelephoneNumber</t>
  </si>
  <si>
    <t>sellerContactEmailAddress</t>
  </si>
  <si>
    <t>buyer</t>
  </si>
  <si>
    <t>buyerName</t>
  </si>
  <si>
    <t>buyerTradingName</t>
  </si>
  <si>
    <t>buyerIdentifier</t>
  </si>
  <si>
    <t>buyerLegalRegistrationIdentifier</t>
  </si>
  <si>
    <t>buyerVatIdentifier</t>
  </si>
  <si>
    <t>buyerElectronicAddress</t>
  </si>
  <si>
    <t>buyerPostalAddress</t>
  </si>
  <si>
    <t>buyerAddressLine1</t>
  </si>
  <si>
    <t>buyerAddressLine2</t>
  </si>
  <si>
    <t>buyerAddressLine3</t>
  </si>
  <si>
    <t>buyerCity</t>
  </si>
  <si>
    <t>buyerPostCode</t>
  </si>
  <si>
    <t>buyerCountrySubdivision</t>
  </si>
  <si>
    <t>buyerCountryCode</t>
  </si>
  <si>
    <t>buyerContact</t>
  </si>
  <si>
    <t>buyerContactPoint</t>
  </si>
  <si>
    <t>buyerContactTelephoneNumber</t>
  </si>
  <si>
    <t>buyerContactEmailAddress</t>
  </si>
  <si>
    <t>payeeName</t>
  </si>
  <si>
    <t>payeeIdentifier</t>
  </si>
  <si>
    <t>payeeLegalRegistrationIdentifier</t>
  </si>
  <si>
    <t>sellerTaxRepresentativeParty</t>
  </si>
  <si>
    <t>sellerTaxRepresentativeName</t>
  </si>
  <si>
    <t>sellerTaxRepresentativeVatIdentifier</t>
  </si>
  <si>
    <t>sellerTaxRepresentativePostalAddress</t>
  </si>
  <si>
    <t>taxRepresentativeAddressLine1</t>
  </si>
  <si>
    <t>taxRepresentativeAddressLine2</t>
  </si>
  <si>
    <t>taxRepresentativeAddressLine3</t>
  </si>
  <si>
    <t>taxRepresentativeCity</t>
  </si>
  <si>
    <t>taxRepresentativePostCode</t>
  </si>
  <si>
    <t>taxRepresentativeCountrySubdivision</t>
  </si>
  <si>
    <t>taxRepresentativeCountryCode</t>
  </si>
  <si>
    <t>deliverToPartyName</t>
  </si>
  <si>
    <t>deliverToLocationIdentifier</t>
  </si>
  <si>
    <t>invoicingPeriod</t>
  </si>
  <si>
    <t>deliverToAddress</t>
  </si>
  <si>
    <t>deliverToAddressLine1</t>
  </si>
  <si>
    <t>deliverToAddressLine2</t>
  </si>
  <si>
    <t>deliverToAddressLine3</t>
  </si>
  <si>
    <t>deliverToCity</t>
  </si>
  <si>
    <t>deliverToPostCode</t>
  </si>
  <si>
    <t>deliverToCountrySubdivision</t>
  </si>
  <si>
    <t>deliverToCountryCode</t>
  </si>
  <si>
    <t>paymentInstructions</t>
  </si>
  <si>
    <t>paymentMeansText</t>
  </si>
  <si>
    <t>remittanceInformation</t>
  </si>
  <si>
    <t>creditTransfer</t>
  </si>
  <si>
    <t>paymentAccountIdentifier</t>
  </si>
  <si>
    <t>paymentAccountName</t>
  </si>
  <si>
    <t>paymentServiceProviderIdentifier</t>
  </si>
  <si>
    <t>paymentCardInformation</t>
  </si>
  <si>
    <t>paymentCardPrimaryAccountNumber</t>
  </si>
  <si>
    <t>paymentCardHolderName</t>
  </si>
  <si>
    <t>directDebit</t>
  </si>
  <si>
    <t>mandateReferenceIdentifier</t>
  </si>
  <si>
    <t>bankAssignedCreditorIdentifier</t>
  </si>
  <si>
    <t>debitedAccountIdentifier</t>
  </si>
  <si>
    <t>documentLevelAllowances</t>
  </si>
  <si>
    <t>documentLevelAllowanceAmount</t>
  </si>
  <si>
    <t>documentLevelAllowanceBaseAmount</t>
  </si>
  <si>
    <t>documentLevelAllowancePercentage</t>
  </si>
  <si>
    <t>documentLevelAllowanceVatCategoryCode</t>
  </si>
  <si>
    <t>documentLevelAllowanceVatRate</t>
  </si>
  <si>
    <t>documentLevelAllowanceReason</t>
  </si>
  <si>
    <t>documentLevelAllowanceReasonCode</t>
  </si>
  <si>
    <t>documentLevelCharges</t>
  </si>
  <si>
    <t>documentLevelChargeAmount</t>
  </si>
  <si>
    <t>documentLevelChargeBaseAmount</t>
  </si>
  <si>
    <t>documentLevelChargePercentage</t>
  </si>
  <si>
    <t>documentLevelChargeVatCategoryCode</t>
  </si>
  <si>
    <t>documentLevelChargeVatRate</t>
  </si>
  <si>
    <t>documentLevelChargeReason</t>
  </si>
  <si>
    <t>documentLevelChargeReasonCode</t>
  </si>
  <si>
    <t>documentTotals</t>
  </si>
  <si>
    <t>sumOfInvoiceLineNetAmount</t>
  </si>
  <si>
    <t>sumOfAllowancesOnDocumentLevel</t>
  </si>
  <si>
    <t>sumOfChargesOnDocumentLevel</t>
  </si>
  <si>
    <t>invoiceTotalAmountWithoutVat</t>
  </si>
  <si>
    <t>invoiceTotalVatAmount</t>
  </si>
  <si>
    <t>invoiceTotalVatAmountInAccountingCurrency</t>
  </si>
  <si>
    <t>invoiceTotalAmountWithVat</t>
  </si>
  <si>
    <t>paidAmount</t>
  </si>
  <si>
    <t>roundingAmount</t>
  </si>
  <si>
    <t>amountDueForPayment</t>
  </si>
  <si>
    <t>vatBreakdown</t>
  </si>
  <si>
    <t>vatCategoryTaxableAmount</t>
  </si>
  <si>
    <t>vatCategoryTaxAmount</t>
  </si>
  <si>
    <t>vatCategoryCode</t>
  </si>
  <si>
    <t>vatCategoryRate</t>
  </si>
  <si>
    <t>vatExemptionReasonText</t>
  </si>
  <si>
    <t>vatExemptionReasonCode</t>
  </si>
  <si>
    <t>additionalSupportingDocuments</t>
  </si>
  <si>
    <t>supportingDocumentReference</t>
  </si>
  <si>
    <t>supportingDocumentDescription</t>
  </si>
  <si>
    <t>externalDocumentLocation</t>
  </si>
  <si>
    <t>attachedDocument</t>
  </si>
  <si>
    <t>attachedDocumentMimeCode</t>
  </si>
  <si>
    <t>attachedDocumentFilename</t>
  </si>
  <si>
    <t>invoicedQuantity</t>
  </si>
  <si>
    <t>invoicedQuantityUnitOfMeasureCode</t>
  </si>
  <si>
    <t>invoiceLineNetAmount</t>
  </si>
  <si>
    <t>referencedPurchaseOrderLineReference</t>
  </si>
  <si>
    <t>invoiceLineBuyerAccountingReference</t>
  </si>
  <si>
    <t>invoiceLinePeriod</t>
  </si>
  <si>
    <t>invoiceLineAllowances</t>
  </si>
  <si>
    <t>invoiceLineAllowanceAmount</t>
  </si>
  <si>
    <t>invoiceLineAllowanceBaseAmount</t>
  </si>
  <si>
    <t>invoiceLineAllowancePercentage</t>
  </si>
  <si>
    <t>invoiceLineAllowanceReason</t>
  </si>
  <si>
    <t>invoiceLineAllowanceReasonCode</t>
  </si>
  <si>
    <t>invoiceLineCharges</t>
  </si>
  <si>
    <t>invoiceLineChargeAmount</t>
  </si>
  <si>
    <t>invoiceLineChargeBaseAmount</t>
  </si>
  <si>
    <t>invoiceLineChargePercentage</t>
  </si>
  <si>
    <t>invoiceLineChargeReason</t>
  </si>
  <si>
    <t>invoiceLineChargeReasonCode</t>
  </si>
  <si>
    <t>priceDetails</t>
  </si>
  <si>
    <t>itemNetPrice</t>
  </si>
  <si>
    <t>itemPriceDiscount</t>
  </si>
  <si>
    <t>itemGrossPrice</t>
  </si>
  <si>
    <t>itemPriceBaseQuantity</t>
  </si>
  <si>
    <t>itemPriceBaseQuantityUnitOfMeasureCode</t>
  </si>
  <si>
    <t>invoicedItemVatRate</t>
  </si>
  <si>
    <t>itemInformation</t>
  </si>
  <si>
    <t>itemDescription</t>
  </si>
  <si>
    <t>itemAttributes</t>
  </si>
  <si>
    <t>itemAttributeName</t>
  </si>
  <si>
    <t>itemAttributeValue</t>
  </si>
  <si>
    <t>Seller electronic address</t>
  </si>
  <si>
    <t>cenG-7</t>
  </si>
  <si>
    <t>cenG-11</t>
  </si>
  <si>
    <t>quantityItemType</t>
  </si>
  <si>
    <t>general</t>
    <phoneticPr fontId="3"/>
  </si>
  <si>
    <t>seq</t>
  </si>
  <si>
    <t>general</t>
  </si>
  <si>
    <t>level</t>
  </si>
  <si>
    <t>term</t>
  </si>
  <si>
    <t>Card</t>
  </si>
  <si>
    <t>SemanticDataType</t>
    <phoneticPr fontId="3"/>
  </si>
  <si>
    <t>dataType</t>
    <phoneticPr fontId="3"/>
  </si>
  <si>
    <t>description</t>
    <phoneticPr fontId="3"/>
  </si>
  <si>
    <t>itemSellersIdentifier</t>
    <phoneticPr fontId="3"/>
  </si>
  <si>
    <t>invoiceNoteText</t>
    <phoneticPr fontId="3"/>
  </si>
  <si>
    <t>itemBuyersIdentifier</t>
    <phoneticPr fontId="3"/>
  </si>
  <si>
    <t>Buyer Scheme identifier</t>
    <phoneticPr fontId="3"/>
  </si>
  <si>
    <t>buyerSchemeIdentifier</t>
    <phoneticPr fontId="3"/>
  </si>
  <si>
    <t>Payee Scheme identifier</t>
    <phoneticPr fontId="3"/>
  </si>
  <si>
    <t>payeeSchemeIdentifier</t>
    <phoneticPr fontId="3"/>
  </si>
  <si>
    <t>Item Scheme identifier</t>
    <phoneticPr fontId="3"/>
  </si>
  <si>
    <t>CREDIT TRANSFER</t>
    <phoneticPr fontId="3"/>
  </si>
  <si>
    <t>BT-11</t>
    <phoneticPr fontId="3"/>
  </si>
  <si>
    <t>BT-12</t>
    <phoneticPr fontId="3"/>
  </si>
  <si>
    <t>BT-13</t>
    <phoneticPr fontId="3"/>
  </si>
  <si>
    <t>BT-14</t>
    <phoneticPr fontId="3"/>
  </si>
  <si>
    <t>BT-15</t>
    <phoneticPr fontId="3"/>
  </si>
  <si>
    <t>BT-16</t>
    <phoneticPr fontId="3"/>
  </si>
  <si>
    <t>BT-17</t>
    <phoneticPr fontId="3"/>
  </si>
  <si>
    <t>cen-11</t>
    <phoneticPr fontId="3"/>
  </si>
  <si>
    <t>cen-12</t>
  </si>
  <si>
    <t>cen-13</t>
  </si>
  <si>
    <t>cen-14</t>
  </si>
  <si>
    <t>cen-15</t>
  </si>
  <si>
    <t>cen-16</t>
  </si>
  <si>
    <t>cen-17</t>
  </si>
  <si>
    <t>cenG-10</t>
    <phoneticPr fontId="3"/>
  </si>
  <si>
    <t>corG-51</t>
    <phoneticPr fontId="3"/>
  </si>
  <si>
    <t>BG-10</t>
    <phoneticPr fontId="3"/>
  </si>
  <si>
    <t>BG-13</t>
    <phoneticPr fontId="3"/>
  </si>
  <si>
    <t>cenG-13</t>
    <phoneticPr fontId="3"/>
  </si>
  <si>
    <t>BT-72</t>
    <phoneticPr fontId="3"/>
  </si>
  <si>
    <t>dateItemType</t>
    <phoneticPr fontId="3"/>
  </si>
  <si>
    <t>cen-72</t>
    <phoneticPr fontId="3"/>
  </si>
  <si>
    <t>BT-81</t>
    <phoneticPr fontId="3"/>
  </si>
  <si>
    <t>cen-81</t>
    <phoneticPr fontId="3"/>
  </si>
  <si>
    <t>BT-151</t>
    <phoneticPr fontId="3"/>
  </si>
  <si>
    <t>cen-151</t>
    <phoneticPr fontId="3"/>
  </si>
  <si>
    <t>cen-10</t>
    <phoneticPr fontId="3"/>
  </si>
  <si>
    <t>cen-19</t>
    <phoneticPr fontId="3"/>
  </si>
  <si>
    <t>buyerReference</t>
    <phoneticPr fontId="3"/>
  </si>
  <si>
    <t>buyerAcountingReference</t>
    <phoneticPr fontId="3"/>
  </si>
  <si>
    <t>maturityDateItemType</t>
    <phoneticPr fontId="3"/>
  </si>
  <si>
    <t>parent</t>
    <phoneticPr fontId="3"/>
  </si>
  <si>
    <t>corG-1</t>
    <phoneticPr fontId="3"/>
  </si>
  <si>
    <t>plt_parent</t>
    <phoneticPr fontId="3"/>
  </si>
  <si>
    <t>mode</t>
    <phoneticPr fontId="3"/>
  </si>
  <si>
    <t>p_term</t>
    <phoneticPr fontId="3"/>
  </si>
  <si>
    <t>plt_term</t>
    <phoneticPr fontId="3"/>
  </si>
  <si>
    <t>corG-4</t>
    <phoneticPr fontId="3"/>
  </si>
  <si>
    <t>periodCoveredStart</t>
    <phoneticPr fontId="3"/>
  </si>
  <si>
    <t>gl-gen:addressNameItemType</t>
  </si>
  <si>
    <t>gl-gen:addressDescriptionItemType</t>
  </si>
  <si>
    <t>gl-gen:addressPurposeItemType</t>
  </si>
  <si>
    <t>gl-gen:addressStreetItemType</t>
  </si>
  <si>
    <t>gl-gen:addressStreet2ItemType</t>
  </si>
  <si>
    <t>gl-gen:addressCityItemType</t>
  </si>
  <si>
    <t>gl-gen:addressStateOrProvinceItemType</t>
  </si>
  <si>
    <t>gl-gen:addressZipOrPostalCodeItemType</t>
  </si>
  <si>
    <t>gl-gen:addressCountryItemType</t>
  </si>
  <si>
    <t>gl-gen:buildingNumberItemType</t>
    <phoneticPr fontId="3"/>
  </si>
  <si>
    <t>gl-gen:streetItemType</t>
    <phoneticPr fontId="3"/>
  </si>
  <si>
    <t>gl-gen:street2ItemType</t>
    <phoneticPr fontId="3"/>
  </si>
  <si>
    <t>gl-gen:cityItemType</t>
    <phoneticPr fontId="3"/>
  </si>
  <si>
    <t>gl-gen:stateOrProvinceItemType</t>
    <phoneticPr fontId="3"/>
  </si>
  <si>
    <t>gl-gen:countryItemType</t>
    <phoneticPr fontId="3"/>
  </si>
  <si>
    <t>gl-gen:zipOrPostalCodeItemType</t>
    <phoneticPr fontId="3"/>
  </si>
  <si>
    <t>gl-gen:locationIdentifierItemType</t>
    <phoneticPr fontId="3"/>
  </si>
  <si>
    <t>gl-gen:contactPrefixItemType</t>
  </si>
  <si>
    <t>gl-gen:contactLastNameItemType</t>
  </si>
  <si>
    <t>gl-gen:contactFirstNameItemType</t>
  </si>
  <si>
    <t>gl-gen:contactSuffixItemType</t>
  </si>
  <si>
    <t>gl-gen:contactAttentionLineItemType</t>
  </si>
  <si>
    <t>gl-gen:contactPositionRoleItemType</t>
  </si>
  <si>
    <t>gl-gen:contactTypeItemType</t>
  </si>
  <si>
    <t>gl-gen:contactAttentionLineType</t>
  </si>
  <si>
    <t>gl-gen:contactTypeItemType</t>
    <phoneticPr fontId="3"/>
  </si>
  <si>
    <t>gl-gen:contactPrefixItemType</t>
    <phoneticPr fontId="3"/>
  </si>
  <si>
    <t>gl-gen:contactLastNameItemType</t>
    <phoneticPr fontId="3"/>
  </si>
  <si>
    <t>gl-gen:contactFirstNameItemType</t>
    <phoneticPr fontId="3"/>
  </si>
  <si>
    <t>gl-gen:contactSuffixItemType</t>
    <phoneticPr fontId="3"/>
  </si>
  <si>
    <t>gl-gen:contactAttentionLineItemType</t>
    <phoneticPr fontId="3"/>
  </si>
  <si>
    <t>gl-gen:contactPositionRoleItemType</t>
    <phoneticPr fontId="3"/>
  </si>
  <si>
    <t>gl-gen:accountingMethodItemType</t>
    <phoneticPr fontId="3"/>
  </si>
  <si>
    <t>gl-gen:accountingMethodDescriptionItemType</t>
    <phoneticPr fontId="3"/>
  </si>
  <si>
    <t>gl-gen:accountingMethodPurposeItemType</t>
    <phoneticPr fontId="3"/>
  </si>
  <si>
    <t>gl-gen:accountingMethodPurposeDescriptionItemType</t>
    <phoneticPr fontId="3"/>
  </si>
  <si>
    <t>gl-gen:accountingMethodStartDateItemType</t>
    <phoneticPr fontId="3"/>
  </si>
  <si>
    <t>gl-gen:accountingMethodEndDateItemType</t>
    <phoneticPr fontId="3"/>
  </si>
  <si>
    <t>currencyItemType</t>
    <phoneticPr fontId="3"/>
  </si>
  <si>
    <t>amountItemType</t>
    <phoneticPr fontId="3"/>
  </si>
  <si>
    <t>codeItemType</t>
    <phoneticPr fontId="3"/>
  </si>
  <si>
    <t>gl-cen:street3ItemType</t>
  </si>
  <si>
    <t>gl-cen:street3ItemType</t>
    <phoneticPr fontId="3"/>
  </si>
  <si>
    <t>gl-cen:radingNameItemType</t>
    <phoneticPr fontId="3"/>
  </si>
  <si>
    <t>gl-cen:tradingNameItemType</t>
    <phoneticPr fontId="3"/>
  </si>
  <si>
    <t>¸</t>
    <phoneticPr fontId="3"/>
  </si>
  <si>
    <t>path</t>
    <phoneticPr fontId="3"/>
  </si>
  <si>
    <t>Amount</t>
    <phoneticPr fontId="3"/>
  </si>
  <si>
    <t>busG-3</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</si>
</sst>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游ゴシック Light"/>
      <family val="3"/>
      <charset val="128"/>
      <scheme val="major"/>
    </font>
    <font>
      <sz val="11"/>
      <name val="游ゴシック Light"/>
      <family val="3"/>
      <charset val="128"/>
      <scheme val="major"/>
    </font>
    <font>
      <sz val="11"/>
      <name val="游ゴシック Light"/>
      <family val="3"/>
      <charset val="128"/>
    </font>
    <font>
      <sz val="10"/>
      <color indexed="40"/>
      <name val="ＭＳ ゴシック"/>
      <family val="3"/>
      <charset val="128"/>
    </font>
    <font>
      <b/>
      <sz val="11"/>
      <color theme="1"/>
      <name val="游ゴシック Light"/>
      <family val="3"/>
      <charset val="128"/>
      <scheme val="major"/>
    </font>
    <font>
      <sz val="11"/>
      <color theme="0"/>
      <name val="游ゴシック Light"/>
      <family val="3"/>
      <charset val="128"/>
      <scheme val="major"/>
    </font>
    <font>
      <sz val="11"/>
      <color rgb="FF000000"/>
      <name val="游ゴシック Light"/>
      <family val="3"/>
      <charset val="128"/>
    </font>
  </fonts>
  <fills count="7">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2" tint="-0.74999237037263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lignment vertical="center"/>
    </xf>
    <xf numFmtId="0" fontId="1" fillId="0" borderId="0">
      <alignment vertical="center"/>
    </xf>
  </cellStyleXfs>
  <cellXfs count="68">
    <xf numFmtId="0" fontId="0" fillId="0" borderId="0" xfId="0"/>
    <xf numFmtId="0" fontId="4" fillId="0" borderId="0" xfId="0" applyFont="1" applyBorder="1"/>
    <xf numFmtId="0" fontId="4" fillId="0" borderId="0" xfId="1" applyFont="1" applyAlignment="1">
      <alignment vertical="center"/>
    </xf>
    <xf numFmtId="0" fontId="4" fillId="0" borderId="0" xfId="1" applyFont="1" applyAlignment="1">
      <alignment horizontal="left" vertical="center"/>
    </xf>
    <xf numFmtId="0" fontId="4" fillId="5" borderId="0" xfId="1" applyFont="1" applyFill="1" applyAlignment="1">
      <alignment vertical="center"/>
    </xf>
    <xf numFmtId="0" fontId="4" fillId="0" borderId="0" xfId="1" applyFont="1" applyFill="1" applyAlignment="1">
      <alignment vertical="center"/>
    </xf>
    <xf numFmtId="0" fontId="5" fillId="0" borderId="0" xfId="2" applyFont="1" applyAlignment="1">
      <alignment horizontal="left" vertical="top" wrapText="1"/>
    </xf>
    <xf numFmtId="0" fontId="5" fillId="0" borderId="0" xfId="2" applyFont="1" applyAlignment="1">
      <alignment vertical="top"/>
    </xf>
    <xf numFmtId="0" fontId="5" fillId="0" borderId="0" xfId="2" applyFont="1" applyAlignment="1">
      <alignment horizontal="left" vertical="top"/>
    </xf>
    <xf numFmtId="0" fontId="5" fillId="0" borderId="0" xfId="2" applyFont="1" applyAlignment="1">
      <alignment horizontal="center" vertical="top" wrapText="1"/>
    </xf>
    <xf numFmtId="0" fontId="5" fillId="0" borderId="0" xfId="2" applyFont="1" applyAlignment="1">
      <alignment vertical="top" wrapText="1"/>
    </xf>
    <xf numFmtId="0" fontId="5" fillId="4" borderId="0" xfId="2" applyFont="1" applyFill="1" applyAlignment="1">
      <alignment horizontal="left" vertical="top" wrapText="1"/>
    </xf>
    <xf numFmtId="0" fontId="4" fillId="0" borderId="0" xfId="1" applyFont="1" applyAlignment="1">
      <alignment horizontal="center" vertical="center"/>
    </xf>
    <xf numFmtId="0" fontId="4" fillId="5" borderId="0" xfId="1" applyFont="1" applyFill="1" applyAlignment="1">
      <alignment horizontal="center" vertical="center"/>
    </xf>
    <xf numFmtId="0" fontId="4" fillId="0" borderId="0" xfId="0" applyFont="1" applyBorder="1" applyAlignment="1">
      <alignment horizontal="left"/>
    </xf>
    <xf numFmtId="0" fontId="4" fillId="0" borderId="0" xfId="1" applyFont="1" applyBorder="1" applyAlignment="1">
      <alignment vertical="center"/>
    </xf>
    <xf numFmtId="0" fontId="4" fillId="0" borderId="0" xfId="1" applyFont="1" applyBorder="1" applyAlignment="1">
      <alignment horizontal="center" vertical="center" textRotation="90"/>
    </xf>
    <xf numFmtId="0" fontId="4" fillId="0" borderId="0" xfId="0" applyFont="1" applyBorder="1" applyAlignment="1">
      <alignment horizontal="center" vertical="center" textRotation="90"/>
    </xf>
    <xf numFmtId="0" fontId="5" fillId="0" borderId="0" xfId="0" applyFont="1" applyBorder="1" applyAlignment="1">
      <alignment horizontal="center" vertical="center" textRotation="90"/>
    </xf>
    <xf numFmtId="0" fontId="5" fillId="0" borderId="0" xfId="0" applyFont="1" applyBorder="1" applyAlignment="1">
      <alignment vertical="top"/>
    </xf>
    <xf numFmtId="0" fontId="5" fillId="0" borderId="0" xfId="0" applyFont="1" applyBorder="1" applyAlignment="1">
      <alignment horizontal="left" vertical="top"/>
    </xf>
    <xf numFmtId="0" fontId="8" fillId="3" borderId="0" xfId="0" applyFont="1" applyFill="1" applyBorder="1"/>
    <xf numFmtId="0" fontId="5" fillId="0" borderId="0" xfId="0" applyFont="1" applyBorder="1" applyAlignment="1">
      <alignment horizontal="left" vertical="top" wrapText="1"/>
    </xf>
    <xf numFmtId="0" fontId="4" fillId="0" borderId="0" xfId="0" applyFont="1" applyBorder="1" applyAlignment="1">
      <alignment vertical="top"/>
    </xf>
    <xf numFmtId="0" fontId="5" fillId="2"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6" fillId="0" borderId="0" xfId="0" applyFont="1" applyBorder="1" applyAlignment="1">
      <alignment horizontal="left" vertical="top" wrapText="1"/>
    </xf>
    <xf numFmtId="0" fontId="5" fillId="0" borderId="0" xfId="0" applyFont="1" applyFill="1" applyBorder="1" applyAlignment="1">
      <alignment horizontal="center" vertical="top"/>
    </xf>
    <xf numFmtId="0" fontId="4" fillId="0" borderId="0" xfId="0" applyFont="1" applyFill="1" applyBorder="1" applyAlignment="1">
      <alignment horizontal="center"/>
    </xf>
    <xf numFmtId="0" fontId="5" fillId="0" borderId="0" xfId="0" applyFont="1" applyFill="1" applyBorder="1" applyAlignment="1">
      <alignment horizontal="center" vertical="top" wrapText="1"/>
    </xf>
    <xf numFmtId="0" fontId="5" fillId="0" borderId="0" xfId="0" applyFont="1" applyFill="1" applyBorder="1" applyAlignment="1">
      <alignment vertical="top" wrapText="1"/>
    </xf>
    <xf numFmtId="0" fontId="5" fillId="0" borderId="0" xfId="2" applyFont="1" applyAlignment="1">
      <alignment horizontal="center" vertical="top"/>
    </xf>
    <xf numFmtId="0" fontId="9" fillId="6" borderId="0" xfId="1" applyFont="1" applyFill="1" applyAlignment="1">
      <alignment horizontal="center" vertical="center"/>
    </xf>
    <xf numFmtId="0" fontId="5" fillId="0" borderId="0" xfId="1" applyFont="1" applyFill="1" applyAlignment="1">
      <alignment horizontal="center" vertical="center"/>
    </xf>
    <xf numFmtId="0" fontId="4" fillId="0" borderId="0" xfId="1" applyFont="1" applyBorder="1" applyAlignment="1">
      <alignment horizontal="center" vertical="center"/>
    </xf>
    <xf numFmtId="0" fontId="4" fillId="0" borderId="0" xfId="0" applyFont="1" applyBorder="1" applyAlignment="1">
      <alignment horizontal="left" vertical="top" indent="1"/>
    </xf>
    <xf numFmtId="0" fontId="4" fillId="0" borderId="0" xfId="0" applyFont="1" applyBorder="1" applyAlignment="1">
      <alignment horizontal="left" vertical="top" indent="2"/>
    </xf>
    <xf numFmtId="0" fontId="4" fillId="0" borderId="0" xfId="0" applyFont="1" applyBorder="1" applyAlignment="1">
      <alignment horizontal="left" vertical="top" indent="3"/>
    </xf>
    <xf numFmtId="0" fontId="4" fillId="0" borderId="0" xfId="0" applyFont="1" applyBorder="1" applyAlignment="1">
      <alignment horizontal="left" vertical="top" indent="4"/>
    </xf>
    <xf numFmtId="0" fontId="4" fillId="0" borderId="0" xfId="0" applyFont="1" applyBorder="1" applyAlignment="1">
      <alignment horizontal="left" vertical="top" indent="5"/>
    </xf>
    <xf numFmtId="0" fontId="5" fillId="0" borderId="0" xfId="2" applyFont="1" applyAlignment="1">
      <alignment horizontal="left" vertical="top" wrapText="1" indent="1"/>
    </xf>
    <xf numFmtId="0" fontId="5" fillId="0" borderId="0" xfId="2" applyFont="1" applyAlignment="1">
      <alignment horizontal="left" vertical="top" wrapText="1" indent="2"/>
    </xf>
    <xf numFmtId="0" fontId="5" fillId="0" borderId="0" xfId="2" applyFont="1" applyAlignment="1">
      <alignment horizontal="left" vertical="top" indent="3"/>
    </xf>
    <xf numFmtId="0" fontId="5" fillId="0" borderId="0" xfId="2" applyFont="1" applyAlignment="1">
      <alignment horizontal="left" vertical="top" wrapText="1" indent="3"/>
    </xf>
    <xf numFmtId="0" fontId="4" fillId="3" borderId="0" xfId="0" applyFont="1" applyFill="1" applyBorder="1"/>
    <xf numFmtId="0" fontId="4" fillId="0" borderId="0" xfId="0" applyFont="1" applyFill="1" applyBorder="1" applyAlignment="1">
      <alignment horizontal="left" vertical="top" indent="2"/>
    </xf>
    <xf numFmtId="0" fontId="4" fillId="0" borderId="0" xfId="1" applyFont="1" applyAlignment="1">
      <alignment horizontal="left" vertical="center" indent="1"/>
    </xf>
    <xf numFmtId="0" fontId="4" fillId="0" borderId="0" xfId="1" applyFont="1" applyAlignment="1">
      <alignment horizontal="left" vertical="center" indent="2"/>
    </xf>
    <xf numFmtId="0" fontId="4" fillId="0" borderId="0" xfId="1" applyFont="1" applyAlignment="1">
      <alignment horizontal="left" vertical="center" indent="3"/>
    </xf>
    <xf numFmtId="0" fontId="4" fillId="0" borderId="0" xfId="1" applyFont="1" applyAlignment="1">
      <alignment horizontal="left" vertical="center" indent="4"/>
    </xf>
    <xf numFmtId="0" fontId="4" fillId="0" borderId="0" xfId="1" applyFont="1" applyAlignment="1">
      <alignment horizontal="left" vertical="center" indent="5"/>
    </xf>
    <xf numFmtId="0" fontId="4" fillId="0" borderId="0" xfId="1" applyFont="1" applyAlignment="1">
      <alignment horizontal="left" vertical="center" indent="6"/>
    </xf>
    <xf numFmtId="0" fontId="4" fillId="5" borderId="0" xfId="1" applyFont="1" applyFill="1" applyAlignment="1">
      <alignment horizontal="left" vertical="center" indent="6"/>
    </xf>
    <xf numFmtId="0" fontId="4" fillId="5" borderId="0" xfId="1" applyFont="1" applyFill="1" applyAlignment="1">
      <alignment horizontal="left" vertical="center" indent="7"/>
    </xf>
    <xf numFmtId="0" fontId="4" fillId="0" borderId="0" xfId="1" applyFont="1" applyAlignment="1">
      <alignment horizontal="left" vertical="center" indent="8"/>
    </xf>
    <xf numFmtId="0" fontId="4" fillId="5" borderId="0" xfId="1" applyFont="1" applyFill="1" applyAlignment="1">
      <alignment horizontal="left" vertical="center" indent="8"/>
    </xf>
    <xf numFmtId="0" fontId="5" fillId="0" borderId="0" xfId="0" applyFont="1" applyFill="1" applyBorder="1" applyAlignment="1">
      <alignment horizontal="center" vertical="center" textRotation="90"/>
    </xf>
    <xf numFmtId="0" fontId="5" fillId="0" borderId="0" xfId="0" applyFont="1" applyFill="1" applyBorder="1" applyAlignment="1">
      <alignment vertical="top"/>
    </xf>
    <xf numFmtId="0" fontId="4" fillId="0" borderId="0" xfId="0" applyFont="1" applyFill="1" applyBorder="1"/>
    <xf numFmtId="0" fontId="5" fillId="0" borderId="1" xfId="0" applyFont="1" applyFill="1" applyBorder="1" applyAlignment="1">
      <alignment vertical="top" wrapText="1"/>
    </xf>
    <xf numFmtId="0" fontId="5" fillId="0" borderId="0" xfId="2" applyFont="1" applyFill="1" applyBorder="1" applyAlignment="1">
      <alignment vertical="top" wrapText="1"/>
    </xf>
    <xf numFmtId="0" fontId="10" fillId="0" borderId="0" xfId="0" applyFont="1"/>
    <xf numFmtId="0" fontId="8" fillId="3" borderId="0" xfId="0" applyFont="1" applyFill="1" applyBorder="1" applyAlignment="1">
      <alignment horizontal="center"/>
    </xf>
    <xf numFmtId="0" fontId="4" fillId="0" borderId="0" xfId="0" applyFont="1" applyBorder="1" applyAlignment="1">
      <alignment horizontal="center"/>
    </xf>
    <xf numFmtId="0" fontId="4" fillId="0" borderId="1" xfId="1" applyFont="1" applyBorder="1" applyAlignment="1">
      <alignment horizontal="left" indent="6"/>
    </xf>
    <xf numFmtId="0" fontId="4" fillId="0" borderId="0" xfId="0" applyFont="1"/>
    <xf numFmtId="0" fontId="4" fillId="0" borderId="0" xfId="0" applyFont="1" applyAlignment="1">
      <alignment horizontal="left"/>
    </xf>
    <xf numFmtId="0" fontId="4" fillId="0" borderId="0" xfId="0" applyFont="1" applyAlignment="1">
      <alignment horizontal="left" indent="6"/>
    </xf>
  </cellXfs>
  <cellStyles count="3">
    <cellStyle name="標準" xfId="0" builtinId="0"/>
    <cellStyle name="標準 2" xfId="1" xr:uid="{B6F86BDB-7EC6-004E-9028-EE361A9E702A}"/>
    <cellStyle name="標準 3" xfId="2" xr:uid="{65CD972B-B8C3-9E49-B371-924133622EAD}"/>
  </cellStyles>
  <dxfs count="12">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6CA1-9958-D942-A9B4-F47B4DED9B64}">
  <sheetPr codeName="Sheet1">
    <pageSetUpPr fitToPage="1"/>
  </sheetPr>
  <dimension ref="A1:Z210"/>
  <sheetViews>
    <sheetView zoomScaleNormal="100" workbookViewId="0">
      <pane xSplit="10" ySplit="1" topLeftCell="N37" activePane="bottomRight" state="frozen"/>
      <selection pane="topRight" activeCell="G1" sqref="G1"/>
      <selection pane="bottomLeft" activeCell="A2" sqref="A2"/>
      <selection pane="bottomRight" activeCell="R131" sqref="R131"/>
    </sheetView>
  </sheetViews>
  <sheetFormatPr baseColWidth="10" defaultColWidth="10.7109375" defaultRowHeight="19" customHeight="1"/>
  <cols>
    <col min="1" max="1" width="4.28515625" style="1" bestFit="1" customWidth="1"/>
    <col min="2" max="3" width="7.85546875" style="1" customWidth="1"/>
    <col min="4" max="4" width="2.28515625" style="12" customWidth="1"/>
    <col min="5" max="5" width="7.85546875" style="1" customWidth="1"/>
    <col min="6" max="6" width="2.28515625" style="1" customWidth="1"/>
    <col min="7" max="7" width="7.85546875" style="1" customWidth="1"/>
    <col min="8" max="8" width="3.85546875" style="12" customWidth="1"/>
    <col min="9" max="9" width="32" style="39" customWidth="1"/>
    <col min="10" max="10" width="7" style="58" customWidth="1"/>
    <col min="11" max="12" width="26.5703125" style="1" customWidth="1"/>
    <col min="13" max="13" width="18.7109375" style="1" customWidth="1"/>
    <col min="14" max="14" width="13.140625" style="1" customWidth="1"/>
    <col min="15" max="15" width="6.28515625" style="28" customWidth="1"/>
    <col min="16" max="16" width="35" style="1" customWidth="1"/>
    <col min="17" max="17" width="16" style="14" customWidth="1"/>
    <col min="18" max="18" width="22" style="63" customWidth="1"/>
    <col min="19" max="19" width="38.28515625" style="67" customWidth="1"/>
    <col min="20" max="24" width="7" style="67" customWidth="1"/>
    <col min="25" max="25" width="6.140625" style="1" customWidth="1"/>
    <col min="26" max="16384" width="10.7109375" style="1"/>
  </cols>
  <sheetData>
    <row r="1" spans="1:24" s="17" customFormat="1" ht="47" customHeight="1">
      <c r="A1" s="17" t="s">
        <v>3907</v>
      </c>
      <c r="B1" s="16" t="s">
        <v>3075</v>
      </c>
      <c r="C1" s="16" t="s">
        <v>3908</v>
      </c>
      <c r="D1" s="16" t="s">
        <v>3909</v>
      </c>
      <c r="E1" s="16" t="s">
        <v>3955</v>
      </c>
      <c r="F1" s="16" t="s">
        <v>3958</v>
      </c>
      <c r="G1" s="16" t="s">
        <v>3957</v>
      </c>
      <c r="H1" s="16" t="s">
        <v>3076</v>
      </c>
      <c r="I1" s="39" t="s">
        <v>3910</v>
      </c>
      <c r="J1" s="56" t="s">
        <v>1571</v>
      </c>
      <c r="K1" s="34" t="s">
        <v>1978</v>
      </c>
      <c r="L1" s="34" t="s">
        <v>3914</v>
      </c>
      <c r="M1" s="34" t="s">
        <v>3959</v>
      </c>
      <c r="N1" s="34" t="s">
        <v>3960</v>
      </c>
      <c r="O1" s="18" t="s">
        <v>3911</v>
      </c>
      <c r="P1" s="17" t="s">
        <v>3913</v>
      </c>
      <c r="Q1" s="18" t="s">
        <v>3912</v>
      </c>
      <c r="R1" s="17" t="s">
        <v>3913</v>
      </c>
      <c r="S1" s="65" t="s">
        <v>4009</v>
      </c>
      <c r="T1" s="64"/>
      <c r="U1" s="64"/>
      <c r="V1" s="64"/>
      <c r="W1" s="66"/>
      <c r="X1" s="64"/>
    </row>
    <row r="2" spans="1:24" ht="19" customHeight="1">
      <c r="A2" s="1">
        <v>1</v>
      </c>
      <c r="B2" s="15" t="s">
        <v>3956</v>
      </c>
      <c r="C2" s="15"/>
      <c r="D2" s="32">
        <v>1</v>
      </c>
      <c r="E2" s="15" t="s">
        <v>3146</v>
      </c>
      <c r="F2" s="34" t="str">
        <f t="shared" ref="F2:F65" si="0">IF(""=G2,"a",IF(E2&lt;&gt;G2,"u",""))</f>
        <v/>
      </c>
      <c r="G2" s="15" t="s">
        <v>3146</v>
      </c>
      <c r="H2" s="33" t="s">
        <v>0</v>
      </c>
      <c r="I2" s="23" t="s">
        <v>1</v>
      </c>
      <c r="J2" s="57"/>
      <c r="K2" s="19"/>
      <c r="L2" s="19"/>
      <c r="M2" s="30"/>
      <c r="N2" s="19"/>
      <c r="O2" s="27"/>
      <c r="P2" s="1" t="str">
        <f t="shared" ref="P2:P3" si="1">IF("_"=R2,"",IF("cen"=H2,R2,IF("gl-"=MID(R2,1,3),R2,"gl-"&amp;H2&amp;":"&amp;R2)))</f>
        <v/>
      </c>
      <c r="Q2" s="20"/>
      <c r="R2" s="62" t="s">
        <v>3080</v>
      </c>
      <c r="S2" s="65" t="str">
        <f>IF(""&lt;&gt;X2,
  "/corG-1/"&amp;T2&amp;"/"&amp;U2&amp;"/"&amp;V2&amp;"/"&amp;W2&amp;"/"&amp;X2,
  IF(""&lt;&gt;W2,
    "/corG-1/"&amp;T2&amp;"/"&amp;U2&amp;"/"&amp;V2&amp;"/"&amp;W2,
    IF(""&lt;&gt;V2,
      "/corG-1/"&amp;T2&amp;"/"&amp;U2&amp;"/"&amp;V2,
      IF(""&lt;&gt;U2,
        "/corG-1/"&amp;T2&amp;"/"&amp;U2,
        IF(""&lt;&gt;T2,
           "/corG-1/"&amp;T2,
           "/corG-1"
        )
      )
    )
  )
)</f>
        <v>/corG-1</v>
      </c>
      <c r="T2" s="66"/>
      <c r="U2" s="66" t="str">
        <f t="shared" ref="U2:U65" si="2">IF(3=D2,B2,IF(2&lt;D2,U1,""))</f>
        <v/>
      </c>
      <c r="V2" s="66" t="str">
        <f t="shared" ref="V2:V65" si="3">IF(4=D2,B2,IF(3&lt;D2,V1,""))</f>
        <v/>
      </c>
      <c r="W2" s="66" t="str">
        <f t="shared" ref="W2:W65" si="4">IF(5=D2,B2,IF(4&lt;D2,W1,""))</f>
        <v/>
      </c>
      <c r="X2" s="66" t="str">
        <f t="shared" ref="X2:X65" si="5">IF(6=D2,B2,IF(5&lt;D2,X1,""))</f>
        <v/>
      </c>
    </row>
    <row r="3" spans="1:24" ht="19" customHeight="1">
      <c r="A3" s="1">
        <v>2</v>
      </c>
      <c r="B3" s="15" t="s">
        <v>761</v>
      </c>
      <c r="C3" s="15"/>
      <c r="D3" s="12">
        <v>2</v>
      </c>
      <c r="E3" s="15" t="s">
        <v>760</v>
      </c>
      <c r="F3" s="34" t="str">
        <f t="shared" si="0"/>
        <v/>
      </c>
      <c r="G3" s="15" t="str">
        <f>IF("cen"&lt;&gt;MID(B3,1,3),VLOOKUP(B3,'xbrl-gl'!A:E,5,FALSE),"")</f>
        <v>corG-1</v>
      </c>
      <c r="H3" s="33" t="s">
        <v>0</v>
      </c>
      <c r="I3" s="35" t="s">
        <v>3</v>
      </c>
      <c r="M3" s="30" t="str">
        <f t="shared" ref="M3:M66" si="6">VLOOKUP(E3,B:I,8,FALSE)</f>
        <v>accountingEntries</v>
      </c>
      <c r="N3" s="1" t="str">
        <f>IF("u"=F3,VLOOKUP(G3,'xbrl-gl'!A:F,6,FALSE),"")</f>
        <v/>
      </c>
      <c r="P3" s="1" t="str">
        <f t="shared" si="1"/>
        <v/>
      </c>
      <c r="Q3" s="22"/>
      <c r="R3" s="62" t="s">
        <v>3080</v>
      </c>
      <c r="S3" s="65" t="str">
        <f t="shared" ref="S3:S66" si="7">IF(""&lt;&gt;X3,
  "/corG-1/"&amp;T3&amp;"/"&amp;U3&amp;"/"&amp;V3&amp;"/"&amp;W3&amp;"/"&amp;X3,
  IF(""&lt;&gt;W3,
    "/corG-1/"&amp;T3&amp;"/"&amp;U3&amp;"/"&amp;V3&amp;"/"&amp;W3,
    IF(""&lt;&gt;V3,
      "/corG-1/"&amp;T3&amp;"/"&amp;U3&amp;"/"&amp;V3,
      IF(""&lt;&gt;U3,
        "/corG-1/"&amp;T3&amp;"/"&amp;U3,
        IF(""&lt;&gt;T3,
           "/corG-1/"&amp;T3,
           "/corG-1"
        )
      )
    )
  )
)</f>
        <v>/corG-1/corG-2</v>
      </c>
      <c r="T3" s="66" t="str">
        <f t="shared" ref="T3:T66" si="8">IF(2=D3,B3,IF(1&lt;B3,T2,""))</f>
        <v>corG-2</v>
      </c>
      <c r="U3" s="66" t="str">
        <f t="shared" si="2"/>
        <v/>
      </c>
      <c r="V3" s="66" t="str">
        <f t="shared" si="3"/>
        <v/>
      </c>
      <c r="W3" s="66" t="str">
        <f t="shared" si="4"/>
        <v/>
      </c>
      <c r="X3" s="66" t="str">
        <f t="shared" si="5"/>
        <v/>
      </c>
    </row>
    <row r="4" spans="1:24" ht="19" customHeight="1">
      <c r="A4" s="1">
        <v>19</v>
      </c>
      <c r="B4" s="23" t="s">
        <v>1273</v>
      </c>
      <c r="C4" s="23" t="s">
        <v>39</v>
      </c>
      <c r="D4" s="12">
        <v>3</v>
      </c>
      <c r="E4" s="15" t="s">
        <v>761</v>
      </c>
      <c r="F4" s="34" t="str">
        <f t="shared" si="0"/>
        <v>u</v>
      </c>
      <c r="G4" s="15" t="str">
        <f>IF("cen"&lt;&gt;MID(B4,1,3),VLOOKUP(B4,'xbrl-gl'!A:E,5,FALSE),"")</f>
        <v>corG-5</v>
      </c>
      <c r="H4" s="33" t="s">
        <v>0</v>
      </c>
      <c r="I4" s="36" t="s">
        <v>537</v>
      </c>
      <c r="J4" s="30" t="s">
        <v>1572</v>
      </c>
      <c r="K4" s="30" t="s">
        <v>1575</v>
      </c>
      <c r="L4" s="30" t="str">
        <f>VLOOKUP(J4,'EN16931'!A:I,9,FALSE)</f>
        <v>A unique identification of the Invoice.\nThe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v>
      </c>
      <c r="M4" s="30" t="str">
        <f t="shared" si="6"/>
        <v>documentInfo</v>
      </c>
      <c r="N4" s="1" t="str">
        <f>IF("u"=F4,VLOOKUP(G4,'xbrl-gl'!A:F,6,FALSE),"")</f>
        <v>entryDetail</v>
      </c>
      <c r="O4" s="29" t="s">
        <v>1573</v>
      </c>
      <c r="P4" s="1" t="str">
        <f>IF(""&lt;&gt;C4,
  IF("gl-gen"=MID(VLOOKUP(C4,'xbrl-gl'!A:G,7,FALSE),1,6),
    VLOOKUP(C4,'xbrl-gl'!A:G,7,FALSE),
    "gl-"&amp;MID(C4,1,FIND("-",C4)-1)&amp;":"&amp;VLOOKUP(C4,'xbrl-gl'!A:G,7,FALSE)
  ),
  IF("_"=R4,
    "",
    IF("cen"=H4,
      R4,
      IF("gl-"=MID(R4,1,3),R4,"gl-"&amp;H4&amp;":"&amp;R4)
    )
  )
)</f>
        <v>gl-cor:documentNumberItemType</v>
      </c>
      <c r="Q4" s="22" t="s">
        <v>1574</v>
      </c>
      <c r="R4" s="1" t="s">
        <v>825</v>
      </c>
      <c r="S4" s="65" t="str">
        <f t="shared" si="7"/>
        <v>/corG-1/corG-2/cor-76</v>
      </c>
      <c r="T4" s="66" t="str">
        <f t="shared" si="8"/>
        <v>corG-2</v>
      </c>
      <c r="U4" s="66" t="str">
        <f t="shared" si="2"/>
        <v>cor-76</v>
      </c>
      <c r="V4" s="66" t="str">
        <f t="shared" si="3"/>
        <v/>
      </c>
      <c r="W4" s="66" t="str">
        <f t="shared" si="4"/>
        <v/>
      </c>
      <c r="X4" s="66" t="str">
        <f t="shared" si="5"/>
        <v/>
      </c>
    </row>
    <row r="5" spans="1:24" ht="19" customHeight="1">
      <c r="A5" s="1">
        <v>20</v>
      </c>
      <c r="B5" s="23" t="s">
        <v>1276</v>
      </c>
      <c r="C5" s="23" t="s">
        <v>39</v>
      </c>
      <c r="D5" s="12">
        <v>3</v>
      </c>
      <c r="E5" s="15" t="s">
        <v>761</v>
      </c>
      <c r="F5" s="34" t="str">
        <f t="shared" si="0"/>
        <v>u</v>
      </c>
      <c r="G5" s="15" t="str">
        <f>IF("cen"&lt;&gt;MID(B5,1,3),VLOOKUP(B5,'xbrl-gl'!A:E,5,FALSE),"")</f>
        <v>corG-5</v>
      </c>
      <c r="H5" s="33" t="s">
        <v>0</v>
      </c>
      <c r="I5" s="36" t="s">
        <v>543</v>
      </c>
      <c r="J5" s="30" t="s">
        <v>1576</v>
      </c>
      <c r="K5" s="30" t="s">
        <v>1578</v>
      </c>
      <c r="L5" s="30" t="str">
        <f>VLOOKUP(J5,'EN16931'!A:I,9,FALSE)</f>
        <v>The date when the Invoice was issued.</v>
      </c>
      <c r="M5" s="30" t="str">
        <f t="shared" si="6"/>
        <v>documentInfo</v>
      </c>
      <c r="N5" s="1" t="str">
        <f>IF("u"=F5,VLOOKUP(G5,'xbrl-gl'!A:F,6,FALSE),"")</f>
        <v>entryDetail</v>
      </c>
      <c r="O5" s="29" t="s">
        <v>1573</v>
      </c>
      <c r="P5" s="1" t="str">
        <f>IF(""&lt;&gt;C5,
  IF("gl-gen"=MID(VLOOKUP(C5,'xbrl-gl'!A:G,7,FALSE),1,6),
    VLOOKUP(C5,'xbrl-gl'!A:G,7,FALSE),
    "gl-"&amp;MID(C5,1,FIND("-",C5)-1)&amp;":"&amp;VLOOKUP(C5,'xbrl-gl'!A:G,7,FALSE)
  ),
  IF("_"=R5,
    "",
    IF("cen"=H5,
      R5,
      IF("gl-"=MID(R5,1,3),R5,"gl-"&amp;H5&amp;":"&amp;R5)
    )
  )
)</f>
        <v>gl-cor:documentDateItemType</v>
      </c>
      <c r="Q5" s="22" t="s">
        <v>1577</v>
      </c>
      <c r="R5" s="1" t="s">
        <v>824</v>
      </c>
      <c r="S5" s="65" t="str">
        <f t="shared" si="7"/>
        <v>/corG-1/corG-2/cor-79</v>
      </c>
      <c r="T5" s="66" t="str">
        <f t="shared" si="8"/>
        <v>corG-2</v>
      </c>
      <c r="U5" s="66" t="str">
        <f t="shared" si="2"/>
        <v>cor-79</v>
      </c>
      <c r="V5" s="66" t="str">
        <f t="shared" si="3"/>
        <v/>
      </c>
      <c r="W5" s="66" t="str">
        <f t="shared" si="4"/>
        <v/>
      </c>
      <c r="X5" s="66" t="str">
        <f t="shared" si="5"/>
        <v/>
      </c>
    </row>
    <row r="6" spans="1:24" ht="19" customHeight="1">
      <c r="A6" s="1">
        <f>A5+1</f>
        <v>21</v>
      </c>
      <c r="B6" s="23" t="s">
        <v>1270</v>
      </c>
      <c r="C6" s="23" t="s">
        <v>39</v>
      </c>
      <c r="D6" s="12">
        <v>3</v>
      </c>
      <c r="E6" s="15" t="s">
        <v>761</v>
      </c>
      <c r="F6" s="34" t="str">
        <f t="shared" si="0"/>
        <v>u</v>
      </c>
      <c r="G6" s="15" t="str">
        <f>IF("cen"&lt;&gt;MID(B6,1,3),VLOOKUP(B6,'xbrl-gl'!A:E,5,FALSE),"")</f>
        <v>corG-5</v>
      </c>
      <c r="H6" s="33" t="s">
        <v>0</v>
      </c>
      <c r="I6" s="36" t="s">
        <v>532</v>
      </c>
      <c r="J6" s="30" t="s">
        <v>1579</v>
      </c>
      <c r="K6" s="30" t="s">
        <v>1581</v>
      </c>
      <c r="L6" s="30" t="str">
        <f>VLOOKUP(J6,'EN16931'!A:I,9,FALSE)</f>
        <v>A code specifying the functional type of the Invoice.\nCommercial invoices and credit notes are defined according the entries in UNTDID 1001 [6]. Other entries of UNTDID 1001 [6] with specific invoices or credit notes may be used if applicable.</v>
      </c>
      <c r="M6" s="30" t="str">
        <f t="shared" si="6"/>
        <v>documentInfo</v>
      </c>
      <c r="N6" s="1" t="str">
        <f>IF("u"=F6,VLOOKUP(G6,'xbrl-gl'!A:F,6,FALSE),"")</f>
        <v>entryDetail</v>
      </c>
      <c r="O6" s="29" t="s">
        <v>1573</v>
      </c>
      <c r="P6" s="1" t="str">
        <f>IF(""&lt;&gt;C6,
  IF("gl-gen"=MID(VLOOKUP(C6,'xbrl-gl'!A:G,7,FALSE),1,6),
    VLOOKUP(C6,'xbrl-gl'!A:G,7,FALSE),
    "gl-"&amp;MID(C6,1,FIND("-",C6)-1)&amp;":"&amp;VLOOKUP(C6,'xbrl-gl'!A:G,7,FALSE)
  ),
  IF("_"=R6,
    "",
    IF("cen"=H6,
      R6,
      IF("gl-"=MID(R6,1,3),R6,"gl-"&amp;H6&amp;":"&amp;R6)
    )
  )
)</f>
        <v>gl-gen:documentTypeItemType</v>
      </c>
      <c r="Q6" s="22" t="s">
        <v>1580</v>
      </c>
      <c r="R6" s="1" t="s">
        <v>828</v>
      </c>
      <c r="S6" s="65" t="str">
        <f t="shared" si="7"/>
        <v>/corG-1/corG-2/cor-73</v>
      </c>
      <c r="T6" s="66" t="str">
        <f t="shared" si="8"/>
        <v>corG-2</v>
      </c>
      <c r="U6" s="66" t="str">
        <f t="shared" si="2"/>
        <v>cor-73</v>
      </c>
      <c r="V6" s="66" t="str">
        <f t="shared" si="3"/>
        <v/>
      </c>
      <c r="W6" s="66" t="str">
        <f t="shared" si="4"/>
        <v/>
      </c>
      <c r="X6" s="66" t="str">
        <f t="shared" si="5"/>
        <v/>
      </c>
    </row>
    <row r="7" spans="1:24" ht="19" customHeight="1">
      <c r="A7" s="1">
        <f t="shared" ref="A7:A14" si="9">A6+1</f>
        <v>22</v>
      </c>
      <c r="B7" s="23" t="s">
        <v>3931</v>
      </c>
      <c r="C7" s="23" t="s">
        <v>1384</v>
      </c>
      <c r="D7" s="12">
        <v>3</v>
      </c>
      <c r="E7" s="15" t="s">
        <v>761</v>
      </c>
      <c r="F7" s="34" t="str">
        <f>IF(""=G7,"a",IF(E7&lt;&gt;G7,"u",""))</f>
        <v>a</v>
      </c>
      <c r="G7" s="15" t="str">
        <f>IF("cen"&lt;&gt;MID(B7,1,3),VLOOKUP(B7,'xbrl-gl'!A:E,5,FALSE),"")</f>
        <v/>
      </c>
      <c r="H7" s="33" t="s">
        <v>3133</v>
      </c>
      <c r="I7" s="36" t="str">
        <f>VLOOKUP(J7,'EN16931'!A:K,6,FALSE)</f>
        <v>projectReference</v>
      </c>
      <c r="J7" s="30" t="s">
        <v>3924</v>
      </c>
      <c r="K7" s="30" t="str">
        <f>VLOOKUP(J7,'EN16931'!A:K,8,FALSE)</f>
        <v>Project reference</v>
      </c>
      <c r="L7" s="30" t="str">
        <f>VLOOKUP(J7,'EN16931'!A:K,9,FALSE)</f>
        <v>The identification of the project the invoice refers to</v>
      </c>
      <c r="M7" s="30" t="str">
        <f t="shared" si="6"/>
        <v>documentInfo</v>
      </c>
      <c r="N7" s="1" t="str">
        <f>IF("u"=F7,VLOOKUP(G7,'xbrl-gl'!A:F,6,FALSE),"")</f>
        <v/>
      </c>
      <c r="O7" s="29" t="str">
        <f>VLOOKUP(J7,'EN16931'!A:K,11,FALSE)</f>
        <v>0..1</v>
      </c>
      <c r="P7" s="1" t="str">
        <f>IF(""&lt;&gt;C7,
  IF("gl-gen"=MID(VLOOKUP(C7,'xbrl-gl'!A:G,7,FALSE),1,6),
    VLOOKUP(C7,'xbrl-gl'!A:G,7,FALSE),
    "gl-"&amp;MID(C7,1,FIND("-",C7)-1)&amp;":"&amp;VLOOKUP(C7,'xbrl-gl'!A:G,7,FALSE)
  ),
  IF("_"=R7,
    "",
    IF("cen"=H7,
      R7,
      IF("gl-"=MID(R7,1,3),R7,"gl-"&amp;H7&amp;":"&amp;R7)
    )
  )
)</f>
        <v>gl-taf:originatingDocumentNumberItemType</v>
      </c>
      <c r="Q7" s="22" t="str">
        <f>VLOOKUP(J7,'EN16931'!A:K,10,FALSE)</f>
        <v>Document reference</v>
      </c>
      <c r="R7" s="1" t="s">
        <v>827</v>
      </c>
      <c r="S7" s="65" t="str">
        <f t="shared" si="7"/>
        <v>/corG-1/corG-2/cen-11</v>
      </c>
      <c r="T7" s="66" t="str">
        <f t="shared" si="8"/>
        <v>corG-2</v>
      </c>
      <c r="U7" s="66" t="str">
        <f t="shared" si="2"/>
        <v>cen-11</v>
      </c>
      <c r="V7" s="66" t="str">
        <f t="shared" si="3"/>
        <v/>
      </c>
      <c r="W7" s="66" t="str">
        <f t="shared" si="4"/>
        <v/>
      </c>
      <c r="X7" s="66" t="str">
        <f t="shared" si="5"/>
        <v/>
      </c>
    </row>
    <row r="8" spans="1:24" ht="19" customHeight="1">
      <c r="A8" s="1">
        <f t="shared" si="9"/>
        <v>23</v>
      </c>
      <c r="B8" s="23" t="s">
        <v>3932</v>
      </c>
      <c r="C8" s="23" t="s">
        <v>1384</v>
      </c>
      <c r="D8" s="12">
        <v>3</v>
      </c>
      <c r="E8" s="15" t="s">
        <v>761</v>
      </c>
      <c r="F8" s="34" t="str">
        <f t="shared" si="0"/>
        <v>a</v>
      </c>
      <c r="G8" s="15" t="str">
        <f>IF("cen"&lt;&gt;MID(B8,1,3),VLOOKUP(B8,'xbrl-gl'!A:E,5,FALSE),"")</f>
        <v/>
      </c>
      <c r="H8" s="33" t="s">
        <v>3133</v>
      </c>
      <c r="I8" s="36" t="str">
        <f>VLOOKUP(J8,'EN16931'!A:K,6,FALSE)</f>
        <v>contractReference</v>
      </c>
      <c r="J8" s="30" t="s">
        <v>3925</v>
      </c>
      <c r="K8" s="30" t="str">
        <f>VLOOKUP(J8,'EN16931'!A:K,8,FALSE)</f>
        <v>Contract reference</v>
      </c>
      <c r="L8" s="30" t="str">
        <f>VLOOKUP(J8,'EN16931'!A:K,9,FALSE)</f>
        <v>The identification of a contract.\nThe contract identifier should be unique in the context of the specific trading relationship and for a defined time period.</v>
      </c>
      <c r="M8" s="30" t="str">
        <f t="shared" si="6"/>
        <v>documentInfo</v>
      </c>
      <c r="N8" s="1" t="str">
        <f>IF("u"=F8,VLOOKUP(G8,'xbrl-gl'!A:F,6,FALSE),"")</f>
        <v/>
      </c>
      <c r="O8" s="29" t="str">
        <f>VLOOKUP(J8,'EN16931'!A:K,11,FALSE)</f>
        <v>0..1</v>
      </c>
      <c r="P8" s="1" t="str">
        <f>IF(""&lt;&gt;C8,
  IF("gl-gen"=MID(VLOOKUP(C8,'xbrl-gl'!A:G,7,FALSE),1,6),
    VLOOKUP(C8,'xbrl-gl'!A:G,7,FALSE),
    "gl-"&amp;MID(C8,1,FIND("-",C8)-1)&amp;":"&amp;VLOOKUP(C8,'xbrl-gl'!A:G,7,FALSE)
  ),
  IF("_"=R8,
    "",
    IF("cen"=H8,
      R8,
      IF("gl-"=MID(R8,1,3),R8,"gl-"&amp;H8&amp;":"&amp;R8)
    )
  )
)</f>
        <v>gl-taf:originatingDocumentNumberItemType</v>
      </c>
      <c r="Q8" s="22" t="str">
        <f>VLOOKUP(J8,'EN16931'!A:K,10,FALSE)</f>
        <v>Document reference</v>
      </c>
      <c r="R8" s="1" t="s">
        <v>827</v>
      </c>
      <c r="S8" s="65" t="str">
        <f t="shared" si="7"/>
        <v>/corG-1/corG-2/cen-12</v>
      </c>
      <c r="T8" s="66" t="str">
        <f t="shared" si="8"/>
        <v>corG-2</v>
      </c>
      <c r="U8" s="66" t="str">
        <f t="shared" si="2"/>
        <v>cen-12</v>
      </c>
      <c r="V8" s="66" t="str">
        <f t="shared" si="3"/>
        <v/>
      </c>
      <c r="W8" s="66" t="str">
        <f t="shared" si="4"/>
        <v/>
      </c>
      <c r="X8" s="66" t="str">
        <f t="shared" si="5"/>
        <v/>
      </c>
    </row>
    <row r="9" spans="1:24" ht="19" customHeight="1">
      <c r="A9" s="1">
        <f t="shared" si="9"/>
        <v>24</v>
      </c>
      <c r="B9" s="23" t="s">
        <v>3933</v>
      </c>
      <c r="C9" s="23" t="s">
        <v>1384</v>
      </c>
      <c r="D9" s="12">
        <v>3</v>
      </c>
      <c r="E9" s="15" t="s">
        <v>761</v>
      </c>
      <c r="F9" s="34" t="str">
        <f t="shared" si="0"/>
        <v>a</v>
      </c>
      <c r="G9" s="15" t="str">
        <f>IF("cen"&lt;&gt;MID(B9,1,3),VLOOKUP(B9,'xbrl-gl'!A:E,5,FALSE),"")</f>
        <v/>
      </c>
      <c r="H9" s="33" t="s">
        <v>3133</v>
      </c>
      <c r="I9" s="36" t="str">
        <f>VLOOKUP(J9,'EN16931'!A:K,6,FALSE)</f>
        <v>purchaseOrderReference</v>
      </c>
      <c r="J9" s="30" t="s">
        <v>3926</v>
      </c>
      <c r="K9" s="30" t="str">
        <f>VLOOKUP(J9,'EN16931'!A:K,8,FALSE)</f>
        <v xml:space="preserve">Purchase order reference </v>
      </c>
      <c r="L9" s="30" t="str">
        <f>VLOOKUP(J9,'EN16931'!A:K,9,FALSE)</f>
        <v>An identifier of a referenced purchase order, issued by the Buyer.</v>
      </c>
      <c r="M9" s="30" t="str">
        <f t="shared" si="6"/>
        <v>documentInfo</v>
      </c>
      <c r="N9" s="1" t="str">
        <f>IF("u"=F9,VLOOKUP(G9,'xbrl-gl'!A:F,6,FALSE),"")</f>
        <v/>
      </c>
      <c r="O9" s="29" t="str">
        <f>VLOOKUP(J9,'EN16931'!A:K,11,FALSE)</f>
        <v>0..1</v>
      </c>
      <c r="P9" s="1" t="str">
        <f>IF(""&lt;&gt;C9,
  IF("gl-gen"=MID(VLOOKUP(C9,'xbrl-gl'!A:G,7,FALSE),1,6),
    VLOOKUP(C9,'xbrl-gl'!A:G,7,FALSE),
    "gl-"&amp;MID(C9,1,FIND("-",C9)-1)&amp;":"&amp;VLOOKUP(C9,'xbrl-gl'!A:G,7,FALSE)
  ),
  IF("_"=R9,
    "",
    IF("cen"=H9,
      R9,
      IF("gl-"=MID(R9,1,3),R9,"gl-"&amp;H9&amp;":"&amp;R9)
    )
  )
)</f>
        <v>gl-taf:originatingDocumentNumberItemType</v>
      </c>
      <c r="Q9" s="22" t="str">
        <f>VLOOKUP(J9,'EN16931'!A:K,10,FALSE)</f>
        <v>Document reference</v>
      </c>
      <c r="R9" s="1" t="s">
        <v>827</v>
      </c>
      <c r="S9" s="65" t="str">
        <f t="shared" si="7"/>
        <v>/corG-1/corG-2/cen-13</v>
      </c>
      <c r="T9" s="66" t="str">
        <f t="shared" si="8"/>
        <v>corG-2</v>
      </c>
      <c r="U9" s="66" t="str">
        <f t="shared" si="2"/>
        <v>cen-13</v>
      </c>
      <c r="V9" s="66" t="str">
        <f t="shared" si="3"/>
        <v/>
      </c>
      <c r="W9" s="66" t="str">
        <f t="shared" si="4"/>
        <v/>
      </c>
      <c r="X9" s="66" t="str">
        <f t="shared" si="5"/>
        <v/>
      </c>
    </row>
    <row r="10" spans="1:24" ht="19" customHeight="1">
      <c r="A10" s="1">
        <f t="shared" si="9"/>
        <v>25</v>
      </c>
      <c r="B10" s="23" t="s">
        <v>3934</v>
      </c>
      <c r="C10" s="23" t="s">
        <v>1384</v>
      </c>
      <c r="D10" s="12">
        <v>3</v>
      </c>
      <c r="E10" s="15" t="s">
        <v>761</v>
      </c>
      <c r="F10" s="34" t="str">
        <f t="shared" si="0"/>
        <v>a</v>
      </c>
      <c r="G10" s="15" t="str">
        <f>IF("cen"&lt;&gt;MID(B10,1,3),VLOOKUP(B10,'xbrl-gl'!A:E,5,FALSE),"")</f>
        <v/>
      </c>
      <c r="H10" s="33" t="s">
        <v>3133</v>
      </c>
      <c r="I10" s="36" t="str">
        <f>VLOOKUP(J10,'EN16931'!A:K,6,FALSE)</f>
        <v>salesOrderReference</v>
      </c>
      <c r="J10" s="30" t="s">
        <v>3927</v>
      </c>
      <c r="K10" s="30" t="str">
        <f>VLOOKUP(J10,'EN16931'!A:K,8,FALSE)</f>
        <v>Sales order reference</v>
      </c>
      <c r="L10" s="30" t="str">
        <f>VLOOKUP(J10,'EN16931'!A:K,9,FALSE)</f>
        <v>An identifier of a referenced sales order, issued by the Seller.</v>
      </c>
      <c r="M10" s="30" t="str">
        <f t="shared" si="6"/>
        <v>documentInfo</v>
      </c>
      <c r="N10" s="1" t="str">
        <f>IF("u"=F10,VLOOKUP(G10,'xbrl-gl'!A:F,6,FALSE),"")</f>
        <v/>
      </c>
      <c r="O10" s="29" t="str">
        <f>VLOOKUP(J10,'EN16931'!A:K,11,FALSE)</f>
        <v>0..1</v>
      </c>
      <c r="P10" s="1" t="str">
        <f>IF(""&lt;&gt;C10,
  IF("gl-gen"=MID(VLOOKUP(C10,'xbrl-gl'!A:G,7,FALSE),1,6),
    VLOOKUP(C10,'xbrl-gl'!A:G,7,FALSE),
    "gl-"&amp;MID(C10,1,FIND("-",C10)-1)&amp;":"&amp;VLOOKUP(C10,'xbrl-gl'!A:G,7,FALSE)
  ),
  IF("_"=R10,
    "",
    IF("cen"=H10,
      R10,
      IF("gl-"=MID(R10,1,3),R10,"gl-"&amp;H10&amp;":"&amp;R10)
    )
  )
)</f>
        <v>gl-taf:originatingDocumentNumberItemType</v>
      </c>
      <c r="Q10" s="22" t="str">
        <f>VLOOKUP(J10,'EN16931'!A:K,10,FALSE)</f>
        <v>Document reference</v>
      </c>
      <c r="R10" s="1" t="s">
        <v>827</v>
      </c>
      <c r="S10" s="65" t="str">
        <f t="shared" si="7"/>
        <v>/corG-1/corG-2/cen-14</v>
      </c>
      <c r="T10" s="66" t="str">
        <f t="shared" si="8"/>
        <v>corG-2</v>
      </c>
      <c r="U10" s="66" t="str">
        <f t="shared" si="2"/>
        <v>cen-14</v>
      </c>
      <c r="V10" s="66" t="str">
        <f t="shared" si="3"/>
        <v/>
      </c>
      <c r="W10" s="66" t="str">
        <f t="shared" si="4"/>
        <v/>
      </c>
      <c r="X10" s="66" t="str">
        <f t="shared" si="5"/>
        <v/>
      </c>
    </row>
    <row r="11" spans="1:24" ht="19" customHeight="1">
      <c r="A11" s="1">
        <f t="shared" si="9"/>
        <v>26</v>
      </c>
      <c r="B11" s="23" t="s">
        <v>3935</v>
      </c>
      <c r="C11" s="23" t="s">
        <v>1384</v>
      </c>
      <c r="D11" s="12">
        <v>3</v>
      </c>
      <c r="E11" s="15" t="s">
        <v>761</v>
      </c>
      <c r="F11" s="34" t="str">
        <f t="shared" si="0"/>
        <v>a</v>
      </c>
      <c r="G11" s="15" t="str">
        <f>IF("cen"&lt;&gt;MID(B11,1,3),VLOOKUP(B11,'xbrl-gl'!A:E,5,FALSE),"")</f>
        <v/>
      </c>
      <c r="H11" s="33" t="s">
        <v>3133</v>
      </c>
      <c r="I11" s="36" t="str">
        <f>VLOOKUP(J11,'EN16931'!A:K,6,FALSE)</f>
        <v>receivingAdviceReference</v>
      </c>
      <c r="J11" s="30" t="s">
        <v>3928</v>
      </c>
      <c r="K11" s="30" t="str">
        <f>VLOOKUP(J11,'EN16931'!A:K,8,FALSE)</f>
        <v>Receiving advice reference</v>
      </c>
      <c r="L11" s="30" t="str">
        <f>VLOOKUP(J11,'EN16931'!A:K,9,FALSE)</f>
        <v>An identifier of a referenced receiving advice.</v>
      </c>
      <c r="M11" s="30" t="str">
        <f t="shared" si="6"/>
        <v>documentInfo</v>
      </c>
      <c r="N11" s="1" t="str">
        <f>IF("u"=F11,VLOOKUP(G11,'xbrl-gl'!A:F,6,FALSE),"")</f>
        <v/>
      </c>
      <c r="O11" s="29" t="str">
        <f>VLOOKUP(J11,'EN16931'!A:K,11,FALSE)</f>
        <v>0..1</v>
      </c>
      <c r="P11" s="1" t="str">
        <f>IF(""&lt;&gt;C11,
  IF("gl-gen"=MID(VLOOKUP(C11,'xbrl-gl'!A:G,7,FALSE),1,6),
    VLOOKUP(C11,'xbrl-gl'!A:G,7,FALSE),
    "gl-"&amp;MID(C11,1,FIND("-",C11)-1)&amp;":"&amp;VLOOKUP(C11,'xbrl-gl'!A:G,7,FALSE)
  ),
  IF("_"=R11,
    "",
    IF("cen"=H11,
      R11,
      IF("gl-"=MID(R11,1,3),R11,"gl-"&amp;H11&amp;":"&amp;R11)
    )
  )
)</f>
        <v>gl-taf:originatingDocumentNumberItemType</v>
      </c>
      <c r="Q11" s="22" t="str">
        <f>VLOOKUP(J11,'EN16931'!A:K,10,FALSE)</f>
        <v>Document reference</v>
      </c>
      <c r="R11" s="1" t="s">
        <v>827</v>
      </c>
      <c r="S11" s="65" t="str">
        <f t="shared" si="7"/>
        <v>/corG-1/corG-2/cen-15</v>
      </c>
      <c r="T11" s="66" t="str">
        <f t="shared" si="8"/>
        <v>corG-2</v>
      </c>
      <c r="U11" s="66" t="str">
        <f t="shared" si="2"/>
        <v>cen-15</v>
      </c>
      <c r="V11" s="66" t="str">
        <f t="shared" si="3"/>
        <v/>
      </c>
      <c r="W11" s="66" t="str">
        <f t="shared" si="4"/>
        <v/>
      </c>
      <c r="X11" s="66" t="str">
        <f t="shared" si="5"/>
        <v/>
      </c>
    </row>
    <row r="12" spans="1:24" ht="19" customHeight="1">
      <c r="A12" s="1">
        <f t="shared" si="9"/>
        <v>27</v>
      </c>
      <c r="B12" s="23" t="s">
        <v>3936</v>
      </c>
      <c r="C12" s="23" t="s">
        <v>1384</v>
      </c>
      <c r="D12" s="12">
        <v>3</v>
      </c>
      <c r="E12" s="15" t="s">
        <v>761</v>
      </c>
      <c r="F12" s="34" t="str">
        <f t="shared" si="0"/>
        <v>a</v>
      </c>
      <c r="G12" s="15" t="str">
        <f>IF("cen"&lt;&gt;MID(B12,1,3),VLOOKUP(B12,'xbrl-gl'!A:E,5,FALSE),"")</f>
        <v/>
      </c>
      <c r="H12" s="33" t="s">
        <v>3133</v>
      </c>
      <c r="I12" s="36" t="str">
        <f>VLOOKUP(J12,'EN16931'!A:K,6,FALSE)</f>
        <v>despatchAdviceReference</v>
      </c>
      <c r="J12" s="30" t="s">
        <v>3929</v>
      </c>
      <c r="K12" s="30" t="str">
        <f>VLOOKUP(J12,'EN16931'!A:K,8,FALSE)</f>
        <v>Despatch advice reference</v>
      </c>
      <c r="L12" s="30" t="str">
        <f>VLOOKUP(J12,'EN16931'!A:K,9,FALSE)</f>
        <v>An identifier of a referenced despatch advice.</v>
      </c>
      <c r="M12" s="30" t="str">
        <f t="shared" si="6"/>
        <v>documentInfo</v>
      </c>
      <c r="N12" s="1" t="str">
        <f>IF("u"=F12,VLOOKUP(G12,'xbrl-gl'!A:F,6,FALSE),"")</f>
        <v/>
      </c>
      <c r="O12" s="29" t="str">
        <f>VLOOKUP(J12,'EN16931'!A:K,11,FALSE)</f>
        <v>0..1</v>
      </c>
      <c r="P12" s="1" t="str">
        <f>IF(""&lt;&gt;C12,
  IF("gl-gen"=MID(VLOOKUP(C12,'xbrl-gl'!A:G,7,FALSE),1,6),
    VLOOKUP(C12,'xbrl-gl'!A:G,7,FALSE),
    "gl-"&amp;MID(C12,1,FIND("-",C12)-1)&amp;":"&amp;VLOOKUP(C12,'xbrl-gl'!A:G,7,FALSE)
  ),
  IF("_"=R12,
    "",
    IF("cen"=H12,
      R12,
      IF("gl-"=MID(R12,1,3),R12,"gl-"&amp;H12&amp;":"&amp;R12)
    )
  )
)</f>
        <v>gl-taf:originatingDocumentNumberItemType</v>
      </c>
      <c r="Q12" s="22" t="str">
        <f>VLOOKUP(J12,'EN16931'!A:K,10,FALSE)</f>
        <v>Document reference</v>
      </c>
      <c r="R12" s="1" t="s">
        <v>827</v>
      </c>
      <c r="S12" s="65" t="str">
        <f t="shared" si="7"/>
        <v>/corG-1/corG-2/cen-16</v>
      </c>
      <c r="T12" s="66" t="str">
        <f t="shared" si="8"/>
        <v>corG-2</v>
      </c>
      <c r="U12" s="66" t="str">
        <f t="shared" si="2"/>
        <v>cen-16</v>
      </c>
      <c r="V12" s="66" t="str">
        <f t="shared" si="3"/>
        <v/>
      </c>
      <c r="W12" s="66" t="str">
        <f t="shared" si="4"/>
        <v/>
      </c>
      <c r="X12" s="66" t="str">
        <f t="shared" si="5"/>
        <v/>
      </c>
    </row>
    <row r="13" spans="1:24" ht="19" customHeight="1">
      <c r="A13" s="1">
        <f t="shared" si="9"/>
        <v>28</v>
      </c>
      <c r="B13" s="23" t="s">
        <v>3937</v>
      </c>
      <c r="C13" s="23" t="s">
        <v>1384</v>
      </c>
      <c r="D13" s="12">
        <v>3</v>
      </c>
      <c r="E13" s="15" t="s">
        <v>761</v>
      </c>
      <c r="F13" s="34" t="str">
        <f t="shared" si="0"/>
        <v>a</v>
      </c>
      <c r="G13" s="15" t="str">
        <f>IF("cen"&lt;&gt;MID(B13,1,3),VLOOKUP(B13,'xbrl-gl'!A:E,5,FALSE),"")</f>
        <v/>
      </c>
      <c r="H13" s="33" t="s">
        <v>3133</v>
      </c>
      <c r="I13" s="36" t="str">
        <f>VLOOKUP(J13,'EN16931'!A:K,6,FALSE)</f>
        <v>tenderOrLotReference</v>
      </c>
      <c r="J13" s="30" t="s">
        <v>3930</v>
      </c>
      <c r="K13" s="30" t="str">
        <f>VLOOKUP(J13,'EN16931'!A:K,8,FALSE)</f>
        <v>Tender or lot reference</v>
      </c>
      <c r="L13" s="30" t="str">
        <f>VLOOKUP(J13,'EN16931'!A:K,9,FALSE)</f>
        <v>The identification of the call for tender or lot the invoice relates to.\nIn some countries a reference to the call for tender that has led to the contract shall be provided.</v>
      </c>
      <c r="M13" s="30" t="str">
        <f t="shared" si="6"/>
        <v>documentInfo</v>
      </c>
      <c r="N13" s="1" t="str">
        <f>IF("u"=F13,VLOOKUP(G13,'xbrl-gl'!A:F,6,FALSE),"")</f>
        <v/>
      </c>
      <c r="O13" s="29" t="str">
        <f>VLOOKUP(J13,'EN16931'!A:K,11,FALSE)</f>
        <v>0..1</v>
      </c>
      <c r="P13" s="1" t="str">
        <f>IF(""&lt;&gt;C13,
  IF("gl-gen"=MID(VLOOKUP(C13,'xbrl-gl'!A:G,7,FALSE),1,6),
    VLOOKUP(C13,'xbrl-gl'!A:G,7,FALSE),
    "gl-"&amp;MID(C13,1,FIND("-",C13)-1)&amp;":"&amp;VLOOKUP(C13,'xbrl-gl'!A:G,7,FALSE)
  ),
  IF("_"=R13,
    "",
    IF("cen"=H13,
      R13,
      IF("gl-"=MID(R13,1,3),R13,"gl-"&amp;H13&amp;":"&amp;R13)
    )
  )
)</f>
        <v>gl-taf:originatingDocumentNumberItemType</v>
      </c>
      <c r="Q13" s="22" t="str">
        <f>VLOOKUP(J13,'EN16931'!A:K,10,FALSE)</f>
        <v>Document reference</v>
      </c>
      <c r="R13" s="1" t="s">
        <v>827</v>
      </c>
      <c r="S13" s="65" t="str">
        <f t="shared" si="7"/>
        <v>/corG-1/corG-2/cen-17</v>
      </c>
      <c r="T13" s="66" t="str">
        <f t="shared" si="8"/>
        <v>corG-2</v>
      </c>
      <c r="U13" s="66" t="str">
        <f t="shared" si="2"/>
        <v>cen-17</v>
      </c>
      <c r="V13" s="66" t="str">
        <f t="shared" si="3"/>
        <v/>
      </c>
      <c r="W13" s="66" t="str">
        <f t="shared" si="4"/>
        <v/>
      </c>
      <c r="X13" s="66" t="str">
        <f t="shared" si="5"/>
        <v/>
      </c>
    </row>
    <row r="14" spans="1:24" ht="19" customHeight="1">
      <c r="A14" s="1">
        <f t="shared" si="9"/>
        <v>29</v>
      </c>
      <c r="B14" s="23" t="s">
        <v>3150</v>
      </c>
      <c r="C14" s="23" t="s">
        <v>39</v>
      </c>
      <c r="D14" s="12">
        <v>3</v>
      </c>
      <c r="E14" s="15" t="s">
        <v>761</v>
      </c>
      <c r="F14" s="34" t="str">
        <f t="shared" si="0"/>
        <v>a</v>
      </c>
      <c r="G14" s="15" t="str">
        <f>IF("cen"&lt;&gt;MID(B14,1,3),VLOOKUP(B14,'xbrl-gl'!A:E,5,FALSE),"")</f>
        <v/>
      </c>
      <c r="H14" s="33" t="s">
        <v>3133</v>
      </c>
      <c r="I14" s="36" t="s">
        <v>3817</v>
      </c>
      <c r="J14" s="30" t="s">
        <v>1767</v>
      </c>
      <c r="K14" s="30" t="s">
        <v>1768</v>
      </c>
      <c r="L14" s="30" t="str">
        <f>VLOOKUP(J14,'EN16931'!A:I,9,FALSE)</f>
        <v>A group of business terms providing information about the payment.</v>
      </c>
      <c r="M14" s="30" t="str">
        <f t="shared" si="6"/>
        <v>documentInfo</v>
      </c>
      <c r="N14" s="1" t="str">
        <f>IF("u"=F14,VLOOKUP(G14,'xbrl-gl'!A:F,6,FALSE),"")</f>
        <v/>
      </c>
      <c r="O14" s="29" t="s">
        <v>1585</v>
      </c>
      <c r="P14" s="1" t="str">
        <f>IF(""&lt;&gt;C14,
  IF("gl-gen"=MID(VLOOKUP(C14,'xbrl-gl'!A:G,7,FALSE),1,6),
    VLOOKUP(C14,'xbrl-gl'!A:G,7,FALSE),
    "gl-"&amp;MID(C14,1,FIND("-",C14)-1)&amp;":"&amp;VLOOKUP(C14,'xbrl-gl'!A:G,7,FALSE)
  ),
  IF("_"=R14,
    "",
    IF("cen"=H14,
      R14,
      IF("gl-"=MID(R14,1,3),R14,"gl-"&amp;H14&amp;":"&amp;R14)
    )
  )
)</f>
        <v/>
      </c>
      <c r="Q14" s="24"/>
      <c r="R14" s="63" t="s">
        <v>39</v>
      </c>
      <c r="S14" s="65" t="str">
        <f t="shared" si="7"/>
        <v>/corG-1/corG-2/cenG-16</v>
      </c>
      <c r="T14" s="66" t="str">
        <f t="shared" si="8"/>
        <v>corG-2</v>
      </c>
      <c r="U14" s="66" t="str">
        <f t="shared" si="2"/>
        <v>cenG-16</v>
      </c>
      <c r="V14" s="66" t="str">
        <f t="shared" si="3"/>
        <v/>
      </c>
      <c r="W14" s="66" t="str">
        <f t="shared" si="4"/>
        <v/>
      </c>
      <c r="X14" s="66" t="str">
        <f t="shared" si="5"/>
        <v/>
      </c>
    </row>
    <row r="15" spans="1:24" ht="19" customHeight="1">
      <c r="A15" s="1">
        <v>14</v>
      </c>
      <c r="B15" s="23" t="s">
        <v>3947</v>
      </c>
      <c r="C15" s="23"/>
      <c r="D15" s="12">
        <v>4</v>
      </c>
      <c r="E15" s="23" t="s">
        <v>3150</v>
      </c>
      <c r="F15" s="34" t="str">
        <f t="shared" si="0"/>
        <v>a</v>
      </c>
      <c r="G15" s="15" t="str">
        <f>IF("cen"&lt;&gt;MID(B15,1,3),VLOOKUP(B15,'xbrl-gl'!A:E,5,FALSE),"")</f>
        <v/>
      </c>
      <c r="H15" s="33" t="s">
        <v>3133</v>
      </c>
      <c r="I15" s="37" t="str">
        <f>VLOOKUP(J15,'EN16931'!A:K,6,FALSE)</f>
        <v>paymentMeansTypeCode</v>
      </c>
      <c r="J15" s="30" t="s">
        <v>3946</v>
      </c>
      <c r="K15" s="30" t="str">
        <f>VLOOKUP(J15,'EN16931'!A:K,8,FALSE)</f>
        <v>Payment means type code</v>
      </c>
      <c r="L15" s="30" t="str">
        <f>VLOOKUP(J15,'EN16931'!A:K,9,FALSE)</f>
        <v>The means, expressed as code, for how a payment is expected to be or has been settled.\nEntries from the UNTDID 4461 code list [6] shall be used. Distinction should be made between SEPA and non-SEPA payments, and between credit payments, direct debits, card payments and other instruments.</v>
      </c>
      <c r="M15" s="30" t="str">
        <f t="shared" si="6"/>
        <v>paymentInstructions</v>
      </c>
      <c r="N15" s="1" t="str">
        <f>IF("u"=F15,VLOOKUP(G15,'xbrl-gl'!A:F,6,FALSE),"")</f>
        <v/>
      </c>
      <c r="O15" s="29" t="str">
        <f>VLOOKUP(J15,'EN16931'!A:K,11,FALSE)</f>
        <v>1..1</v>
      </c>
      <c r="P15" s="1" t="str">
        <f>IF(""&lt;&gt;C15,
  IF("gl-gen"=MID(VLOOKUP(C15,'xbrl-gl'!A:G,7,FALSE),1,6),
    VLOOKUP(C15,'xbrl-gl'!A:G,7,FALSE),
    "gl-"&amp;MID(C15,1,FIND("-",C15)-1)&amp;":"&amp;VLOOKUP(C15,'xbrl-gl'!A:G,7,FALSE)
  ),
  IF("_"=R15,
    "",
    IF("cen"=H15,
      R15,
      IF("gl-"=MID(R15,1,3),R15,"gl-"&amp;H15&amp;":"&amp;R15)
    )
  )
)</f>
        <v>codeItemType</v>
      </c>
      <c r="Q15" s="22" t="str">
        <f>VLOOKUP(J15,'EN16931'!A:K,10,FALSE)</f>
        <v>Code</v>
      </c>
      <c r="R15" s="1" t="s">
        <v>4003</v>
      </c>
      <c r="S15" s="65" t="str">
        <f t="shared" si="7"/>
        <v>/corG-1/corG-2/cenG-16/cen-81</v>
      </c>
      <c r="T15" s="66" t="str">
        <f t="shared" si="8"/>
        <v>corG-2</v>
      </c>
      <c r="U15" s="66" t="str">
        <f t="shared" si="2"/>
        <v>cenG-16</v>
      </c>
      <c r="V15" s="66" t="str">
        <f t="shared" si="3"/>
        <v>cen-81</v>
      </c>
      <c r="W15" s="66" t="str">
        <f t="shared" si="4"/>
        <v/>
      </c>
      <c r="X15" s="66" t="str">
        <f t="shared" si="5"/>
        <v/>
      </c>
    </row>
    <row r="16" spans="1:24" ht="19" customHeight="1">
      <c r="A16" s="1">
        <v>15</v>
      </c>
      <c r="B16" s="23" t="s">
        <v>3170</v>
      </c>
      <c r="C16" s="23" t="s">
        <v>39</v>
      </c>
      <c r="D16" s="12">
        <v>4</v>
      </c>
      <c r="E16" s="23" t="s">
        <v>3150</v>
      </c>
      <c r="F16" s="34" t="str">
        <f t="shared" si="0"/>
        <v>a</v>
      </c>
      <c r="G16" s="15" t="str">
        <f>IF("cen"&lt;&gt;MID(B16,1,3),VLOOKUP(B16,'xbrl-gl'!A:E,5,FALSE),"")</f>
        <v/>
      </c>
      <c r="H16" s="33" t="s">
        <v>3133</v>
      </c>
      <c r="I16" s="37" t="s">
        <v>3818</v>
      </c>
      <c r="J16" s="30" t="s">
        <v>1771</v>
      </c>
      <c r="K16" s="30" t="s">
        <v>1772</v>
      </c>
      <c r="L16" s="30" t="str">
        <f>VLOOKUP(J16,'EN16931'!A:I,9,FALSE)</f>
        <v xml:space="preserve">The means, expressed as text, for how a payment is expected to be or has been settled.\nSuch as cash, credit transfer, direct debit, credit card, etc. </v>
      </c>
      <c r="M16" s="30" t="str">
        <f t="shared" si="6"/>
        <v>paymentInstructions</v>
      </c>
      <c r="N16" s="1" t="str">
        <f>IF("u"=F16,VLOOKUP(G16,'xbrl-gl'!A:F,6,FALSE),"")</f>
        <v/>
      </c>
      <c r="O16" s="29" t="s">
        <v>1585</v>
      </c>
      <c r="P16" s="1" t="str">
        <f>IF(""&lt;&gt;C16,
  IF("gl-gen"=MID(VLOOKUP(C16,'xbrl-gl'!A:G,7,FALSE),1,6),
    VLOOKUP(C16,'xbrl-gl'!A:G,7,FALSE),
    "gl-"&amp;MID(C16,1,FIND("-",C16)-1)&amp;":"&amp;VLOOKUP(C16,'xbrl-gl'!A:G,7,FALSE)
  ),
  IF("_"=R16,
    "",
    IF("cen"=H16,
      R16,
      IF("gl-"=MID(R16,1,3),R16,"gl-"&amp;H16&amp;":"&amp;R16)
    )
  )
)</f>
        <v>textItemType</v>
      </c>
      <c r="Q16" s="22" t="s">
        <v>1594</v>
      </c>
      <c r="R16" s="1" t="s">
        <v>3136</v>
      </c>
      <c r="S16" s="65" t="str">
        <f t="shared" si="7"/>
        <v>/corG-1/corG-2/cenG-16/cen-82</v>
      </c>
      <c r="T16" s="66" t="str">
        <f t="shared" si="8"/>
        <v>corG-2</v>
      </c>
      <c r="U16" s="66" t="str">
        <f t="shared" si="2"/>
        <v>cenG-16</v>
      </c>
      <c r="V16" s="66" t="str">
        <f t="shared" si="3"/>
        <v>cen-82</v>
      </c>
      <c r="W16" s="66" t="str">
        <f t="shared" si="4"/>
        <v/>
      </c>
      <c r="X16" s="66" t="str">
        <f t="shared" si="5"/>
        <v/>
      </c>
    </row>
    <row r="17" spans="1:24" ht="19" customHeight="1">
      <c r="A17" s="1">
        <v>16</v>
      </c>
      <c r="B17" s="23" t="s">
        <v>3171</v>
      </c>
      <c r="C17" s="23" t="s">
        <v>39</v>
      </c>
      <c r="D17" s="12">
        <v>4</v>
      </c>
      <c r="E17" s="23" t="s">
        <v>3150</v>
      </c>
      <c r="F17" s="34" t="str">
        <f t="shared" si="0"/>
        <v>a</v>
      </c>
      <c r="G17" s="15" t="str">
        <f>IF("cen"&lt;&gt;MID(B17,1,3),VLOOKUP(B17,'xbrl-gl'!A:E,5,FALSE),"")</f>
        <v/>
      </c>
      <c r="H17" s="33" t="s">
        <v>3133</v>
      </c>
      <c r="I17" s="37" t="s">
        <v>3819</v>
      </c>
      <c r="J17" s="30" t="s">
        <v>1773</v>
      </c>
      <c r="K17" s="30" t="s">
        <v>1774</v>
      </c>
      <c r="L17" s="30" t="str">
        <f>VLOOKUP(J17,'EN16931'!A:I,9,FALSE)</f>
        <v>A textual value used to establish a link between the payment and the Invoice, issued by the Seller.\nUsed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v>
      </c>
      <c r="M17" s="30" t="str">
        <f t="shared" si="6"/>
        <v>paymentInstructions</v>
      </c>
      <c r="N17" s="1" t="str">
        <f>IF("u"=F17,VLOOKUP(G17,'xbrl-gl'!A:F,6,FALSE),"")</f>
        <v/>
      </c>
      <c r="O17" s="29" t="s">
        <v>1585</v>
      </c>
      <c r="P17" s="1" t="str">
        <f>IF(""&lt;&gt;C17,
  IF("gl-gen"=MID(VLOOKUP(C17,'xbrl-gl'!A:G,7,FALSE),1,6),
    VLOOKUP(C17,'xbrl-gl'!A:G,7,FALSE),
    "gl-"&amp;MID(C17,1,FIND("-",C17)-1)&amp;":"&amp;VLOOKUP(C17,'xbrl-gl'!A:G,7,FALSE)
  ),
  IF("_"=R17,
    "",
    IF("cen"=H17,
      R17,
      IF("gl-"=MID(R17,1,3),R17,"gl-"&amp;H17&amp;":"&amp;R17)
    )
  )
)</f>
        <v>textItemType</v>
      </c>
      <c r="Q17" s="22" t="s">
        <v>1594</v>
      </c>
      <c r="R17" s="1" t="s">
        <v>3136</v>
      </c>
      <c r="S17" s="65" t="str">
        <f t="shared" si="7"/>
        <v>/corG-1/corG-2/cenG-16/cen-83</v>
      </c>
      <c r="T17" s="66" t="str">
        <f t="shared" si="8"/>
        <v>corG-2</v>
      </c>
      <c r="U17" s="66" t="str">
        <f t="shared" si="2"/>
        <v>cenG-16</v>
      </c>
      <c r="V17" s="66" t="str">
        <f t="shared" si="3"/>
        <v>cen-83</v>
      </c>
      <c r="W17" s="66" t="str">
        <f t="shared" si="4"/>
        <v/>
      </c>
      <c r="X17" s="66" t="str">
        <f t="shared" si="5"/>
        <v/>
      </c>
    </row>
    <row r="18" spans="1:24" ht="19" customHeight="1">
      <c r="A18" s="1">
        <v>30</v>
      </c>
      <c r="B18" s="23" t="s">
        <v>3151</v>
      </c>
      <c r="C18" s="23" t="s">
        <v>39</v>
      </c>
      <c r="D18" s="12">
        <v>4</v>
      </c>
      <c r="E18" s="23" t="s">
        <v>3150</v>
      </c>
      <c r="F18" s="34" t="str">
        <f t="shared" si="0"/>
        <v>a</v>
      </c>
      <c r="G18" s="15" t="str">
        <f>IF("cen"&lt;&gt;MID(B18,1,3),VLOOKUP(B18,'xbrl-gl'!A:E,5,FALSE),"")</f>
        <v/>
      </c>
      <c r="H18" s="33" t="s">
        <v>3133</v>
      </c>
      <c r="I18" s="37" t="s">
        <v>3820</v>
      </c>
      <c r="J18" s="30" t="s">
        <v>1775</v>
      </c>
      <c r="K18" s="30" t="s">
        <v>3923</v>
      </c>
      <c r="L18" s="30" t="str">
        <f>VLOOKUP(J18,'EN16931'!A:I,9,FALSE)</f>
        <v>A group of business terms to specify credit transfer payments.</v>
      </c>
      <c r="M18" s="30" t="str">
        <f t="shared" si="6"/>
        <v>paymentInstructions</v>
      </c>
      <c r="N18" s="1" t="str">
        <f>IF("u"=F18,VLOOKUP(G18,'xbrl-gl'!A:F,6,FALSE),"")</f>
        <v/>
      </c>
      <c r="O18" s="29" t="s">
        <v>1612</v>
      </c>
      <c r="P18" s="1" t="str">
        <f>IF(""&lt;&gt;C18,
  IF("gl-gen"=MID(VLOOKUP(C18,'xbrl-gl'!A:G,7,FALSE),1,6),
    VLOOKUP(C18,'xbrl-gl'!A:G,7,FALSE),
    "gl-"&amp;MID(C18,1,FIND("-",C18)-1)&amp;":"&amp;VLOOKUP(C18,'xbrl-gl'!A:G,7,FALSE)
  ),
  IF("_"=R18,
    "",
    IF("cen"=H18,
      R18,
      IF("gl-"=MID(R18,1,3),R18,"gl-"&amp;H18&amp;":"&amp;R18)
    )
  )
)</f>
        <v/>
      </c>
      <c r="Q18" s="24"/>
      <c r="R18" s="63" t="s">
        <v>39</v>
      </c>
      <c r="S18" s="65" t="str">
        <f t="shared" si="7"/>
        <v>/corG-1/corG-2/cenG-16/cenG-17</v>
      </c>
      <c r="T18" s="66" t="str">
        <f t="shared" si="8"/>
        <v>corG-2</v>
      </c>
      <c r="U18" s="66" t="str">
        <f t="shared" si="2"/>
        <v>cenG-16</v>
      </c>
      <c r="V18" s="66" t="str">
        <f t="shared" si="3"/>
        <v>cenG-17</v>
      </c>
      <c r="W18" s="66" t="str">
        <f t="shared" si="4"/>
        <v/>
      </c>
      <c r="X18" s="66" t="str">
        <f t="shared" si="5"/>
        <v/>
      </c>
    </row>
    <row r="19" spans="1:24" ht="19" customHeight="1">
      <c r="A19" s="1">
        <v>18</v>
      </c>
      <c r="B19" s="23" t="s">
        <v>3172</v>
      </c>
      <c r="C19" s="23" t="s">
        <v>39</v>
      </c>
      <c r="D19" s="12">
        <v>5</v>
      </c>
      <c r="E19" s="23" t="s">
        <v>3151</v>
      </c>
      <c r="F19" s="34" t="str">
        <f t="shared" si="0"/>
        <v>a</v>
      </c>
      <c r="G19" s="15" t="str">
        <f>IF("cen"&lt;&gt;MID(B19,1,3),VLOOKUP(B19,'xbrl-gl'!A:E,5,FALSE),"")</f>
        <v/>
      </c>
      <c r="H19" s="33" t="s">
        <v>3133</v>
      </c>
      <c r="I19" s="38" t="s">
        <v>3821</v>
      </c>
      <c r="J19" s="30" t="s">
        <v>1777</v>
      </c>
      <c r="K19" s="30" t="s">
        <v>1778</v>
      </c>
      <c r="L19" s="30" t="str">
        <f>VLOOKUP(J19,'EN16931'!A:I,9,FALSE)</f>
        <v>A unique identifier of the financial payment account, at a payment service provider, to which payment should be made.\nSuch as IBAN (in case of a SEPA payment) or a national account number.</v>
      </c>
      <c r="M19" s="30" t="str">
        <f t="shared" si="6"/>
        <v>creditTransfer</v>
      </c>
      <c r="N19" s="1" t="str">
        <f>IF("u"=F19,VLOOKUP(G19,'xbrl-gl'!A:F,6,FALSE),"")</f>
        <v/>
      </c>
      <c r="O19" s="29" t="s">
        <v>1573</v>
      </c>
      <c r="P19" s="1" t="str">
        <f>IF(""&lt;&gt;C19,
  IF("gl-gen"=MID(VLOOKUP(C19,'xbrl-gl'!A:G,7,FALSE),1,6),
    VLOOKUP(C19,'xbrl-gl'!A:G,7,FALSE),
    "gl-"&amp;MID(C19,1,FIND("-",C19)-1)&amp;":"&amp;VLOOKUP(C19,'xbrl-gl'!A:G,7,FALSE)
  ),
  IF("_"=R19,
    "",
    IF("cen"=H19,
      R19,
      IF("gl-"=MID(R19,1,3),R19,"gl-"&amp;H19&amp;":"&amp;R19)
    )
  )
)</f>
        <v>identifierItemType</v>
      </c>
      <c r="Q19" s="22" t="s">
        <v>1574</v>
      </c>
      <c r="R19" s="1" t="s">
        <v>3135</v>
      </c>
      <c r="S19" s="65" t="str">
        <f t="shared" si="7"/>
        <v>/corG-1/corG-2/cenG-16/cenG-17/cen-84</v>
      </c>
      <c r="T19" s="66" t="str">
        <f t="shared" si="8"/>
        <v>corG-2</v>
      </c>
      <c r="U19" s="66" t="str">
        <f t="shared" si="2"/>
        <v>cenG-16</v>
      </c>
      <c r="V19" s="66" t="str">
        <f t="shared" si="3"/>
        <v>cenG-17</v>
      </c>
      <c r="W19" s="66" t="str">
        <f t="shared" si="4"/>
        <v>cen-84</v>
      </c>
      <c r="X19" s="66" t="str">
        <f t="shared" si="5"/>
        <v/>
      </c>
    </row>
    <row r="20" spans="1:24" ht="19" customHeight="1">
      <c r="A20" s="1">
        <v>19</v>
      </c>
      <c r="B20" s="23" t="s">
        <v>3173</v>
      </c>
      <c r="C20" s="23" t="s">
        <v>39</v>
      </c>
      <c r="D20" s="12">
        <v>5</v>
      </c>
      <c r="E20" s="23" t="s">
        <v>3151</v>
      </c>
      <c r="F20" s="34" t="str">
        <f t="shared" si="0"/>
        <v>a</v>
      </c>
      <c r="G20" s="15" t="str">
        <f>IF("cen"&lt;&gt;MID(B20,1,3),VLOOKUP(B20,'xbrl-gl'!A:E,5,FALSE),"")</f>
        <v/>
      </c>
      <c r="H20" s="33" t="s">
        <v>3133</v>
      </c>
      <c r="I20" s="38" t="s">
        <v>3822</v>
      </c>
      <c r="J20" s="30" t="s">
        <v>1779</v>
      </c>
      <c r="K20" s="30" t="s">
        <v>1780</v>
      </c>
      <c r="L20" s="30" t="str">
        <f>VLOOKUP(J20,'EN16931'!A:I,9,FALSE)</f>
        <v>The name of the payment account, at a payment service provider, to which payment should be made.</v>
      </c>
      <c r="M20" s="30" t="str">
        <f t="shared" si="6"/>
        <v>creditTransfer</v>
      </c>
      <c r="N20" s="1" t="str">
        <f>IF("u"=F20,VLOOKUP(G20,'xbrl-gl'!A:F,6,FALSE),"")</f>
        <v/>
      </c>
      <c r="O20" s="29" t="s">
        <v>1585</v>
      </c>
      <c r="P20" s="1" t="str">
        <f>IF(""&lt;&gt;C20,
  IF("gl-gen"=MID(VLOOKUP(C20,'xbrl-gl'!A:G,7,FALSE),1,6),
    VLOOKUP(C20,'xbrl-gl'!A:G,7,FALSE),
    "gl-"&amp;MID(C20,1,FIND("-",C20)-1)&amp;":"&amp;VLOOKUP(C20,'xbrl-gl'!A:G,7,FALSE)
  ),
  IF("_"=R20,
    "",
    IF("cen"=H20,
      R20,
      IF("gl-"=MID(R20,1,3),R20,"gl-"&amp;H20&amp;":"&amp;R20)
    )
  )
)</f>
        <v>textItemType</v>
      </c>
      <c r="Q20" s="22" t="s">
        <v>1594</v>
      </c>
      <c r="R20" s="1" t="s">
        <v>3136</v>
      </c>
      <c r="S20" s="65" t="str">
        <f t="shared" si="7"/>
        <v>/corG-1/corG-2/cenG-16/cenG-17/cen-85</v>
      </c>
      <c r="T20" s="66" t="str">
        <f t="shared" si="8"/>
        <v>corG-2</v>
      </c>
      <c r="U20" s="66" t="str">
        <f t="shared" si="2"/>
        <v>cenG-16</v>
      </c>
      <c r="V20" s="66" t="str">
        <f t="shared" si="3"/>
        <v>cenG-17</v>
      </c>
      <c r="W20" s="66" t="str">
        <f t="shared" si="4"/>
        <v>cen-85</v>
      </c>
      <c r="X20" s="66" t="str">
        <f t="shared" si="5"/>
        <v/>
      </c>
    </row>
    <row r="21" spans="1:24" ht="19" customHeight="1">
      <c r="A21" s="1">
        <v>20</v>
      </c>
      <c r="B21" s="23" t="s">
        <v>3174</v>
      </c>
      <c r="C21" s="23" t="s">
        <v>39</v>
      </c>
      <c r="D21" s="12">
        <v>5</v>
      </c>
      <c r="E21" s="23" t="s">
        <v>3151</v>
      </c>
      <c r="F21" s="34" t="str">
        <f t="shared" si="0"/>
        <v>a</v>
      </c>
      <c r="G21" s="15" t="str">
        <f>IF("cen"&lt;&gt;MID(B21,1,3),VLOOKUP(B21,'xbrl-gl'!A:E,5,FALSE),"")</f>
        <v/>
      </c>
      <c r="H21" s="33" t="s">
        <v>3133</v>
      </c>
      <c r="I21" s="38" t="s">
        <v>3823</v>
      </c>
      <c r="J21" s="30" t="s">
        <v>1781</v>
      </c>
      <c r="K21" s="30" t="s">
        <v>1782</v>
      </c>
      <c r="L21" s="30" t="str">
        <f>VLOOKUP(J21,'EN16931'!A:I,9,FALSE)</f>
        <v>An identifier for the payment service provider where a payment account is located.\nSuch as a BIC or a national clearing code where required. No identification scheme to be used.</v>
      </c>
      <c r="M21" s="30" t="str">
        <f t="shared" si="6"/>
        <v>creditTransfer</v>
      </c>
      <c r="N21" s="1" t="str">
        <f>IF("u"=F21,VLOOKUP(G21,'xbrl-gl'!A:F,6,FALSE),"")</f>
        <v/>
      </c>
      <c r="O21" s="29" t="s">
        <v>1585</v>
      </c>
      <c r="P21" s="1" t="str">
        <f>IF(""&lt;&gt;C21,
  IF("gl-gen"=MID(VLOOKUP(C21,'xbrl-gl'!A:G,7,FALSE),1,6),
    VLOOKUP(C21,'xbrl-gl'!A:G,7,FALSE),
    "gl-"&amp;MID(C21,1,FIND("-",C21)-1)&amp;":"&amp;VLOOKUP(C21,'xbrl-gl'!A:G,7,FALSE)
  ),
  IF("_"=R21,
    "",
    IF("cen"=H21,
      R21,
      IF("gl-"=MID(R21,1,3),R21,"gl-"&amp;H21&amp;":"&amp;R21)
    )
  )
)</f>
        <v>identifierItemType</v>
      </c>
      <c r="Q21" s="22" t="s">
        <v>1574</v>
      </c>
      <c r="R21" s="1" t="s">
        <v>3135</v>
      </c>
      <c r="S21" s="65" t="str">
        <f t="shared" si="7"/>
        <v>/corG-1/corG-2/cenG-16/cenG-17/cen-86</v>
      </c>
      <c r="T21" s="66" t="str">
        <f t="shared" si="8"/>
        <v>corG-2</v>
      </c>
      <c r="U21" s="66" t="str">
        <f t="shared" si="2"/>
        <v>cenG-16</v>
      </c>
      <c r="V21" s="66" t="str">
        <f t="shared" si="3"/>
        <v>cenG-17</v>
      </c>
      <c r="W21" s="66" t="str">
        <f t="shared" si="4"/>
        <v>cen-86</v>
      </c>
      <c r="X21" s="66" t="str">
        <f t="shared" si="5"/>
        <v/>
      </c>
    </row>
    <row r="22" spans="1:24" ht="19" customHeight="1">
      <c r="A22" s="1">
        <v>31</v>
      </c>
      <c r="B22" s="23" t="s">
        <v>3152</v>
      </c>
      <c r="C22" s="23" t="s">
        <v>39</v>
      </c>
      <c r="D22" s="12">
        <v>4</v>
      </c>
      <c r="E22" s="23" t="s">
        <v>3150</v>
      </c>
      <c r="F22" s="34" t="str">
        <f t="shared" si="0"/>
        <v>a</v>
      </c>
      <c r="G22" s="15" t="str">
        <f>IF("cen"&lt;&gt;MID(B22,1,3),VLOOKUP(B22,'xbrl-gl'!A:E,5,FALSE),"")</f>
        <v/>
      </c>
      <c r="H22" s="33" t="s">
        <v>3133</v>
      </c>
      <c r="I22" s="37" t="s">
        <v>3824</v>
      </c>
      <c r="J22" s="30" t="s">
        <v>1783</v>
      </c>
      <c r="K22" s="30" t="s">
        <v>1784</v>
      </c>
      <c r="L22" s="30" t="str">
        <f>VLOOKUP(J22,'EN16931'!A:I,9,FALSE)</f>
        <v>A group of business terms providing information about card used for payment contemporaneous with invoice issuance.\nOnly used if the Buyer had opted to pay by using a payment card such as a credit or debit card.</v>
      </c>
      <c r="M22" s="30" t="str">
        <f t="shared" si="6"/>
        <v>paymentInstructions</v>
      </c>
      <c r="N22" s="1" t="str">
        <f>IF("u"=F22,VLOOKUP(G22,'xbrl-gl'!A:F,6,FALSE),"")</f>
        <v/>
      </c>
      <c r="O22" s="29" t="s">
        <v>1585</v>
      </c>
      <c r="P22" s="1" t="str">
        <f>IF(""&lt;&gt;C22,
  IF("gl-gen"=MID(VLOOKUP(C22,'xbrl-gl'!A:G,7,FALSE),1,6),
    VLOOKUP(C22,'xbrl-gl'!A:G,7,FALSE),
    "gl-"&amp;MID(C22,1,FIND("-",C22)-1)&amp;":"&amp;VLOOKUP(C22,'xbrl-gl'!A:G,7,FALSE)
  ),
  IF("_"=R22,
    "",
    IF("cen"=H22,
      R22,
      IF("gl-"=MID(R22,1,3),R22,"gl-"&amp;H22&amp;":"&amp;R22)
    )
  )
)</f>
        <v/>
      </c>
      <c r="Q22" s="24"/>
      <c r="R22" s="63" t="s">
        <v>39</v>
      </c>
      <c r="S22" s="65" t="str">
        <f t="shared" si="7"/>
        <v>/corG-1/corG-2/cenG-16/cenG-18</v>
      </c>
      <c r="T22" s="66" t="str">
        <f t="shared" si="8"/>
        <v>corG-2</v>
      </c>
      <c r="U22" s="66" t="str">
        <f t="shared" si="2"/>
        <v>cenG-16</v>
      </c>
      <c r="V22" s="66" t="str">
        <f t="shared" si="3"/>
        <v>cenG-18</v>
      </c>
      <c r="W22" s="66" t="str">
        <f t="shared" si="4"/>
        <v/>
      </c>
      <c r="X22" s="66" t="str">
        <f t="shared" si="5"/>
        <v/>
      </c>
    </row>
    <row r="23" spans="1:24" ht="19" customHeight="1">
      <c r="A23" s="1">
        <v>22</v>
      </c>
      <c r="B23" s="23" t="s">
        <v>3175</v>
      </c>
      <c r="C23" s="23" t="s">
        <v>39</v>
      </c>
      <c r="D23" s="12">
        <v>5</v>
      </c>
      <c r="E23" s="23" t="s">
        <v>3152</v>
      </c>
      <c r="F23" s="34" t="str">
        <f t="shared" si="0"/>
        <v>a</v>
      </c>
      <c r="G23" s="15" t="str">
        <f>IF("cen"&lt;&gt;MID(B23,1,3),VLOOKUP(B23,'xbrl-gl'!A:E,5,FALSE),"")</f>
        <v/>
      </c>
      <c r="H23" s="33" t="s">
        <v>3133</v>
      </c>
      <c r="I23" s="38" t="s">
        <v>3825</v>
      </c>
      <c r="J23" s="30" t="s">
        <v>1785</v>
      </c>
      <c r="K23" s="30" t="s">
        <v>1786</v>
      </c>
      <c r="L23" s="30" t="str">
        <f>VLOOKUP(J23,'EN16931'!A:I,9,FALSE)</f>
        <v>The Primary Account Number (PAN) of the card used for payment.\nIn accordance with card payments security standards an invoice should never include a full card primary account number. At the moment PCI Security Standards Council has defined that the first 6 digits and last 4 digits are the maximum number of digits to be shown.</v>
      </c>
      <c r="M23" s="30" t="str">
        <f t="shared" si="6"/>
        <v>paymentCardInformation</v>
      </c>
      <c r="N23" s="1" t="str">
        <f>IF("u"=F23,VLOOKUP(G23,'xbrl-gl'!A:F,6,FALSE),"")</f>
        <v/>
      </c>
      <c r="O23" s="29" t="s">
        <v>1573</v>
      </c>
      <c r="P23" s="1" t="str">
        <f>IF(""&lt;&gt;C23,
  IF("gl-gen"=MID(VLOOKUP(C23,'xbrl-gl'!A:G,7,FALSE),1,6),
    VLOOKUP(C23,'xbrl-gl'!A:G,7,FALSE),
    "gl-"&amp;MID(C23,1,FIND("-",C23)-1)&amp;":"&amp;VLOOKUP(C23,'xbrl-gl'!A:G,7,FALSE)
  ),
  IF("_"=R23,
    "",
    IF("cen"=H23,
      R23,
      IF("gl-"=MID(R23,1,3),R23,"gl-"&amp;H23&amp;":"&amp;R23)
    )
  )
)</f>
        <v>textItemType</v>
      </c>
      <c r="Q23" s="22" t="s">
        <v>1594</v>
      </c>
      <c r="R23" s="1" t="s">
        <v>3136</v>
      </c>
      <c r="S23" s="65" t="str">
        <f t="shared" si="7"/>
        <v>/corG-1/corG-2/cenG-16/cenG-18/cen-87</v>
      </c>
      <c r="T23" s="66" t="str">
        <f t="shared" si="8"/>
        <v>corG-2</v>
      </c>
      <c r="U23" s="66" t="str">
        <f t="shared" si="2"/>
        <v>cenG-16</v>
      </c>
      <c r="V23" s="66" t="str">
        <f t="shared" si="3"/>
        <v>cenG-18</v>
      </c>
      <c r="W23" s="66" t="str">
        <f t="shared" si="4"/>
        <v>cen-87</v>
      </c>
      <c r="X23" s="66" t="str">
        <f t="shared" si="5"/>
        <v/>
      </c>
    </row>
    <row r="24" spans="1:24" ht="19" customHeight="1">
      <c r="A24" s="1">
        <v>23</v>
      </c>
      <c r="B24" s="23" t="s">
        <v>3176</v>
      </c>
      <c r="C24" s="23" t="s">
        <v>39</v>
      </c>
      <c r="D24" s="12">
        <v>5</v>
      </c>
      <c r="E24" s="23" t="s">
        <v>3152</v>
      </c>
      <c r="F24" s="34" t="str">
        <f t="shared" si="0"/>
        <v>a</v>
      </c>
      <c r="G24" s="15" t="str">
        <f>IF("cen"&lt;&gt;MID(B24,1,3),VLOOKUP(B24,'xbrl-gl'!A:E,5,FALSE),"")</f>
        <v/>
      </c>
      <c r="H24" s="33" t="s">
        <v>3133</v>
      </c>
      <c r="I24" s="38" t="s">
        <v>3826</v>
      </c>
      <c r="J24" s="30" t="s">
        <v>1787</v>
      </c>
      <c r="K24" s="30" t="s">
        <v>1788</v>
      </c>
      <c r="L24" s="30" t="str">
        <f>VLOOKUP(J24,'EN16931'!A:I,9,FALSE)</f>
        <v>The name of the payment card holder.</v>
      </c>
      <c r="M24" s="30" t="str">
        <f t="shared" si="6"/>
        <v>paymentCardInformation</v>
      </c>
      <c r="N24" s="1" t="str">
        <f>IF("u"=F24,VLOOKUP(G24,'xbrl-gl'!A:F,6,FALSE),"")</f>
        <v/>
      </c>
      <c r="O24" s="29" t="s">
        <v>1585</v>
      </c>
      <c r="P24" s="1" t="str">
        <f>IF(""&lt;&gt;C24,
  IF("gl-gen"=MID(VLOOKUP(C24,'xbrl-gl'!A:G,7,FALSE),1,6),
    VLOOKUP(C24,'xbrl-gl'!A:G,7,FALSE),
    "gl-"&amp;MID(C24,1,FIND("-",C24)-1)&amp;":"&amp;VLOOKUP(C24,'xbrl-gl'!A:G,7,FALSE)
  ),
  IF("_"=R24,
    "",
    IF("cen"=H24,
      R24,
      IF("gl-"=MID(R24,1,3),R24,"gl-"&amp;H24&amp;":"&amp;R24)
    )
  )
)</f>
        <v>textItemType</v>
      </c>
      <c r="Q24" s="22" t="s">
        <v>1594</v>
      </c>
      <c r="R24" s="1" t="s">
        <v>3136</v>
      </c>
      <c r="S24" s="65" t="str">
        <f t="shared" si="7"/>
        <v>/corG-1/corG-2/cenG-16/cenG-18/cen-88</v>
      </c>
      <c r="T24" s="66" t="str">
        <f t="shared" si="8"/>
        <v>corG-2</v>
      </c>
      <c r="U24" s="66" t="str">
        <f t="shared" si="2"/>
        <v>cenG-16</v>
      </c>
      <c r="V24" s="66" t="str">
        <f t="shared" si="3"/>
        <v>cenG-18</v>
      </c>
      <c r="W24" s="66" t="str">
        <f t="shared" si="4"/>
        <v>cen-88</v>
      </c>
      <c r="X24" s="66" t="str">
        <f t="shared" si="5"/>
        <v/>
      </c>
    </row>
    <row r="25" spans="1:24" ht="19" customHeight="1">
      <c r="A25" s="1">
        <v>32</v>
      </c>
      <c r="B25" s="23" t="s">
        <v>3153</v>
      </c>
      <c r="C25" s="23" t="s">
        <v>39</v>
      </c>
      <c r="D25" s="12">
        <v>4</v>
      </c>
      <c r="E25" s="23" t="s">
        <v>3150</v>
      </c>
      <c r="F25" s="34" t="str">
        <f t="shared" si="0"/>
        <v>a</v>
      </c>
      <c r="G25" s="15" t="str">
        <f>IF("cen"&lt;&gt;MID(B25,1,3),VLOOKUP(B25,'xbrl-gl'!A:E,5,FALSE),"")</f>
        <v/>
      </c>
      <c r="H25" s="33" t="s">
        <v>3133</v>
      </c>
      <c r="I25" s="37" t="s">
        <v>3827</v>
      </c>
      <c r="J25" s="30" t="s">
        <v>1789</v>
      </c>
      <c r="K25" s="30" t="s">
        <v>1790</v>
      </c>
      <c r="L25" s="30" t="str">
        <f>VLOOKUP(J25,'EN16931'!A:I,9,FALSE)</f>
        <v>A group of business terms to specify a direct debit.\nThis group may be used to give prior notice in the invoice that payment will be made through a SEPA or other direct debit initiated by the Seller, in accordance with the rules of the SEPA or other direct debit scheme.</v>
      </c>
      <c r="M25" s="30" t="str">
        <f t="shared" si="6"/>
        <v>paymentInstructions</v>
      </c>
      <c r="N25" s="1" t="str">
        <f>IF("u"=F25,VLOOKUP(G25,'xbrl-gl'!A:F,6,FALSE),"")</f>
        <v/>
      </c>
      <c r="O25" s="29" t="s">
        <v>1585</v>
      </c>
      <c r="P25" s="1" t="str">
        <f>IF(""&lt;&gt;C25,
  IF("gl-gen"=MID(VLOOKUP(C25,'xbrl-gl'!A:G,7,FALSE),1,6),
    VLOOKUP(C25,'xbrl-gl'!A:G,7,FALSE),
    "gl-"&amp;MID(C25,1,FIND("-",C25)-1)&amp;":"&amp;VLOOKUP(C25,'xbrl-gl'!A:G,7,FALSE)
  ),
  IF("_"=R25,
    "",
    IF("cen"=H25,
      R25,
      IF("gl-"=MID(R25,1,3),R25,"gl-"&amp;H25&amp;":"&amp;R25)
    )
  )
)</f>
        <v/>
      </c>
      <c r="Q25" s="24"/>
      <c r="R25" s="63" t="s">
        <v>39</v>
      </c>
      <c r="S25" s="65" t="str">
        <f t="shared" si="7"/>
        <v>/corG-1/corG-2/cenG-16/cenG-19</v>
      </c>
      <c r="T25" s="66" t="str">
        <f t="shared" si="8"/>
        <v>corG-2</v>
      </c>
      <c r="U25" s="66" t="str">
        <f t="shared" si="2"/>
        <v>cenG-16</v>
      </c>
      <c r="V25" s="66" t="str">
        <f t="shared" si="3"/>
        <v>cenG-19</v>
      </c>
      <c r="W25" s="66" t="str">
        <f t="shared" si="4"/>
        <v/>
      </c>
      <c r="X25" s="66" t="str">
        <f t="shared" si="5"/>
        <v/>
      </c>
    </row>
    <row r="26" spans="1:24" ht="19" customHeight="1">
      <c r="A26" s="1">
        <v>25</v>
      </c>
      <c r="B26" s="23" t="s">
        <v>3177</v>
      </c>
      <c r="C26" s="23" t="s">
        <v>39</v>
      </c>
      <c r="D26" s="12">
        <v>5</v>
      </c>
      <c r="E26" s="23" t="s">
        <v>3153</v>
      </c>
      <c r="F26" s="34" t="str">
        <f t="shared" si="0"/>
        <v>a</v>
      </c>
      <c r="G26" s="15" t="str">
        <f>IF("cen"&lt;&gt;MID(B26,1,3),VLOOKUP(B26,'xbrl-gl'!A:E,5,FALSE),"")</f>
        <v/>
      </c>
      <c r="H26" s="33" t="s">
        <v>3133</v>
      </c>
      <c r="I26" s="38" t="s">
        <v>3828</v>
      </c>
      <c r="J26" s="30" t="s">
        <v>1791</v>
      </c>
      <c r="K26" s="30" t="s">
        <v>1792</v>
      </c>
      <c r="L26" s="30" t="str">
        <f>VLOOKUP(J26,'EN16931'!A:I,9,FALSE)</f>
        <v>Unique identifier assigned by the Payee for referencing the direct debit mandate.\nUsed in order to pre-notify the Buyer of a SEPA direct debit.</v>
      </c>
      <c r="M26" s="30" t="str">
        <f t="shared" si="6"/>
        <v>directDebit</v>
      </c>
      <c r="N26" s="1" t="str">
        <f>IF("u"=F26,VLOOKUP(G26,'xbrl-gl'!A:F,6,FALSE),"")</f>
        <v/>
      </c>
      <c r="O26" s="29" t="s">
        <v>1585</v>
      </c>
      <c r="P26" s="1" t="str">
        <f>IF(""&lt;&gt;C26,
  IF("gl-gen"=MID(VLOOKUP(C26,'xbrl-gl'!A:G,7,FALSE),1,6),
    VLOOKUP(C26,'xbrl-gl'!A:G,7,FALSE),
    "gl-"&amp;MID(C26,1,FIND("-",C26)-1)&amp;":"&amp;VLOOKUP(C26,'xbrl-gl'!A:G,7,FALSE)
  ),
  IF("_"=R26,
    "",
    IF("cen"=H26,
      R26,
      IF("gl-"=MID(R26,1,3),R26,"gl-"&amp;H26&amp;":"&amp;R26)
    )
  )
)</f>
        <v>identifierItemType</v>
      </c>
      <c r="Q26" s="22" t="s">
        <v>1574</v>
      </c>
      <c r="R26" s="1" t="s">
        <v>3135</v>
      </c>
      <c r="S26" s="65" t="str">
        <f t="shared" si="7"/>
        <v>/corG-1/corG-2/cenG-16/cenG-19/cen-89</v>
      </c>
      <c r="T26" s="66" t="str">
        <f t="shared" si="8"/>
        <v>corG-2</v>
      </c>
      <c r="U26" s="66" t="str">
        <f t="shared" si="2"/>
        <v>cenG-16</v>
      </c>
      <c r="V26" s="66" t="str">
        <f t="shared" si="3"/>
        <v>cenG-19</v>
      </c>
      <c r="W26" s="66" t="str">
        <f t="shared" si="4"/>
        <v>cen-89</v>
      </c>
      <c r="X26" s="66" t="str">
        <f t="shared" si="5"/>
        <v/>
      </c>
    </row>
    <row r="27" spans="1:24" ht="19" customHeight="1">
      <c r="A27" s="1">
        <v>26</v>
      </c>
      <c r="B27" s="23" t="s">
        <v>3178</v>
      </c>
      <c r="C27" s="23" t="s">
        <v>39</v>
      </c>
      <c r="D27" s="12">
        <v>5</v>
      </c>
      <c r="E27" s="23" t="s">
        <v>3153</v>
      </c>
      <c r="F27" s="34" t="str">
        <f t="shared" si="0"/>
        <v>a</v>
      </c>
      <c r="G27" s="15" t="str">
        <f>IF("cen"&lt;&gt;MID(B27,1,3),VLOOKUP(B27,'xbrl-gl'!A:E,5,FALSE),"")</f>
        <v/>
      </c>
      <c r="H27" s="33" t="s">
        <v>3133</v>
      </c>
      <c r="I27" s="38" t="s">
        <v>3829</v>
      </c>
      <c r="J27" s="30" t="s">
        <v>1793</v>
      </c>
      <c r="K27" s="30" t="s">
        <v>1794</v>
      </c>
      <c r="L27" s="30" t="str">
        <f>VLOOKUP(J27,'EN16931'!A:I,9,FALSE)</f>
        <v>Unique banking reference identifier of the Payee or Seller assigned by the Payee or Seller bank. \nUsed in order to pre-notify the Buyer of a SEPA direct debit.</v>
      </c>
      <c r="M27" s="30" t="str">
        <f t="shared" si="6"/>
        <v>directDebit</v>
      </c>
      <c r="N27" s="1" t="str">
        <f>IF("u"=F27,VLOOKUP(G27,'xbrl-gl'!A:F,6,FALSE),"")</f>
        <v/>
      </c>
      <c r="O27" s="29" t="s">
        <v>1585</v>
      </c>
      <c r="P27" s="1" t="str">
        <f>IF(""&lt;&gt;C27,
  IF("gl-gen"=MID(VLOOKUP(C27,'xbrl-gl'!A:G,7,FALSE),1,6),
    VLOOKUP(C27,'xbrl-gl'!A:G,7,FALSE),
    "gl-"&amp;MID(C27,1,FIND("-",C27)-1)&amp;":"&amp;VLOOKUP(C27,'xbrl-gl'!A:G,7,FALSE)
  ),
  IF("_"=R27,
    "",
    IF("cen"=H27,
      R27,
      IF("gl-"=MID(R27,1,3),R27,"gl-"&amp;H27&amp;":"&amp;R27)
    )
  )
)</f>
        <v>identifierItemType</v>
      </c>
      <c r="Q27" s="22" t="s">
        <v>1574</v>
      </c>
      <c r="R27" s="1" t="s">
        <v>3135</v>
      </c>
      <c r="S27" s="65" t="str">
        <f t="shared" si="7"/>
        <v>/corG-1/corG-2/cenG-16/cenG-19/cen-90</v>
      </c>
      <c r="T27" s="66" t="str">
        <f t="shared" si="8"/>
        <v>corG-2</v>
      </c>
      <c r="U27" s="66" t="str">
        <f t="shared" si="2"/>
        <v>cenG-16</v>
      </c>
      <c r="V27" s="66" t="str">
        <f t="shared" si="3"/>
        <v>cenG-19</v>
      </c>
      <c r="W27" s="66" t="str">
        <f t="shared" si="4"/>
        <v>cen-90</v>
      </c>
      <c r="X27" s="66" t="str">
        <f t="shared" si="5"/>
        <v/>
      </c>
    </row>
    <row r="28" spans="1:24" ht="19" customHeight="1">
      <c r="A28" s="1">
        <v>27</v>
      </c>
      <c r="B28" s="23" t="s">
        <v>3179</v>
      </c>
      <c r="C28" s="23" t="s">
        <v>39</v>
      </c>
      <c r="D28" s="12">
        <v>5</v>
      </c>
      <c r="E28" s="23" t="s">
        <v>3153</v>
      </c>
      <c r="F28" s="34" t="str">
        <f t="shared" si="0"/>
        <v>a</v>
      </c>
      <c r="G28" s="15" t="str">
        <f>IF("cen"&lt;&gt;MID(B28,1,3),VLOOKUP(B28,'xbrl-gl'!A:E,5,FALSE),"")</f>
        <v/>
      </c>
      <c r="H28" s="33" t="s">
        <v>3133</v>
      </c>
      <c r="I28" s="38" t="s">
        <v>3830</v>
      </c>
      <c r="J28" s="30" t="s">
        <v>1795</v>
      </c>
      <c r="K28" s="30" t="s">
        <v>1796</v>
      </c>
      <c r="L28" s="30" t="str">
        <f>VLOOKUP(J28,'EN16931'!A:I,9,FALSE)</f>
        <v>The account to be debited by the direct debit.</v>
      </c>
      <c r="M28" s="30" t="str">
        <f t="shared" si="6"/>
        <v>directDebit</v>
      </c>
      <c r="N28" s="1" t="str">
        <f>IF("u"=F28,VLOOKUP(G28,'xbrl-gl'!A:F,6,FALSE),"")</f>
        <v/>
      </c>
      <c r="O28" s="29" t="s">
        <v>1585</v>
      </c>
      <c r="P28" s="1" t="str">
        <f>IF(""&lt;&gt;C28,
  IF("gl-gen"=MID(VLOOKUP(C28,'xbrl-gl'!A:G,7,FALSE),1,6),
    VLOOKUP(C28,'xbrl-gl'!A:G,7,FALSE),
    "gl-"&amp;MID(C28,1,FIND("-",C28)-1)&amp;":"&amp;VLOOKUP(C28,'xbrl-gl'!A:G,7,FALSE)
  ),
  IF("_"=R28,
    "",
    IF("cen"=H28,
      R28,
      IF("gl-"=MID(R28,1,3),R28,"gl-"&amp;H28&amp;":"&amp;R28)
    )
  )
)</f>
        <v>identifierItemType</v>
      </c>
      <c r="Q28" s="22" t="s">
        <v>1574</v>
      </c>
      <c r="R28" s="1" t="s">
        <v>3135</v>
      </c>
      <c r="S28" s="65" t="str">
        <f t="shared" si="7"/>
        <v>/corG-1/corG-2/cenG-16/cenG-19/cen-91</v>
      </c>
      <c r="T28" s="66" t="str">
        <f t="shared" si="8"/>
        <v>corG-2</v>
      </c>
      <c r="U28" s="66" t="str">
        <f t="shared" si="2"/>
        <v>cenG-16</v>
      </c>
      <c r="V28" s="66" t="str">
        <f t="shared" si="3"/>
        <v>cenG-19</v>
      </c>
      <c r="W28" s="66" t="str">
        <f t="shared" si="4"/>
        <v>cen-91</v>
      </c>
      <c r="X28" s="66" t="str">
        <f t="shared" si="5"/>
        <v/>
      </c>
    </row>
    <row r="29" spans="1:24" ht="19" customHeight="1">
      <c r="A29" s="1">
        <v>33</v>
      </c>
      <c r="B29" s="23" t="s">
        <v>803</v>
      </c>
      <c r="C29" s="23" t="s">
        <v>39</v>
      </c>
      <c r="D29" s="12">
        <v>3</v>
      </c>
      <c r="E29" s="15" t="s">
        <v>761</v>
      </c>
      <c r="F29" s="34" t="str">
        <f t="shared" si="0"/>
        <v>u</v>
      </c>
      <c r="G29" s="15" t="str">
        <f>IF("cen"&lt;&gt;MID(B29,1,3),VLOOKUP(B29,'xbrl-gl'!A:E,5,FALSE),"")</f>
        <v>corG-5</v>
      </c>
      <c r="H29" s="33" t="s">
        <v>741</v>
      </c>
      <c r="I29" s="36" t="s">
        <v>747</v>
      </c>
      <c r="J29" s="30" t="s">
        <v>1624</v>
      </c>
      <c r="K29" s="30" t="s">
        <v>1625</v>
      </c>
      <c r="L29" s="30" t="str">
        <f>VLOOKUP(J29,'EN16931'!A:I,9,FALSE)</f>
        <v>A group of business terms providing information on one or more preceding Invoices.\nTo be used in case: - a preceding invoice is corrected - preceding partial invoices are referred to from a final invoice -preceding pre-payment invoices are referred to from a final invoice</v>
      </c>
      <c r="M29" s="30" t="str">
        <f t="shared" si="6"/>
        <v>documentInfo</v>
      </c>
      <c r="N29" s="1" t="str">
        <f>IF("u"=F29,VLOOKUP(G29,'xbrl-gl'!A:F,6,FALSE),"")</f>
        <v>entryDetail</v>
      </c>
      <c r="O29" s="29"/>
      <c r="P29" s="1" t="str">
        <f>IF(""&lt;&gt;C29,
  IF("gl-gen"=MID(VLOOKUP(C29,'xbrl-gl'!A:G,7,FALSE),1,6),
    VLOOKUP(C29,'xbrl-gl'!A:G,7,FALSE),
    "gl-"&amp;MID(C29,1,FIND("-",C29)-1)&amp;":"&amp;VLOOKUP(C29,'xbrl-gl'!A:G,7,FALSE)
  ),
  IF("_"=R29,
    "",
    IF("cen"=H29,
      R29,
      IF("gl-"=MID(R29,1,3),R29,"gl-"&amp;H29&amp;":"&amp;R29)
    )
  )
)</f>
        <v/>
      </c>
      <c r="Q29" s="22"/>
      <c r="R29" s="63" t="s">
        <v>3080</v>
      </c>
      <c r="S29" s="65" t="str">
        <f t="shared" si="7"/>
        <v>/corG-1/corG-2/tafG-1</v>
      </c>
      <c r="T29" s="66" t="str">
        <f t="shared" si="8"/>
        <v>corG-2</v>
      </c>
      <c r="U29" s="66" t="str">
        <f t="shared" si="2"/>
        <v>tafG-1</v>
      </c>
      <c r="V29" s="66" t="str">
        <f t="shared" si="3"/>
        <v/>
      </c>
      <c r="W29" s="66" t="str">
        <f t="shared" si="4"/>
        <v/>
      </c>
      <c r="X29" s="66" t="str">
        <f t="shared" si="5"/>
        <v/>
      </c>
    </row>
    <row r="30" spans="1:24" ht="19" customHeight="1">
      <c r="A30" s="1">
        <v>29</v>
      </c>
      <c r="B30" s="15" t="s">
        <v>1383</v>
      </c>
      <c r="C30" s="23" t="s">
        <v>39</v>
      </c>
      <c r="D30" s="12">
        <v>4</v>
      </c>
      <c r="E30" s="23" t="s">
        <v>803</v>
      </c>
      <c r="F30" s="34" t="str">
        <f t="shared" si="0"/>
        <v/>
      </c>
      <c r="G30" s="15" t="str">
        <f>IF("cen"&lt;&gt;MID(B30,1,3),VLOOKUP(B30,'xbrl-gl'!A:E,5,FALSE),"")</f>
        <v>tafG-1</v>
      </c>
      <c r="H30" s="33" t="s">
        <v>741</v>
      </c>
      <c r="I30" s="37" t="s">
        <v>749</v>
      </c>
      <c r="J30" s="30"/>
      <c r="K30" s="30"/>
      <c r="L30" s="30"/>
      <c r="M30" s="30" t="str">
        <f t="shared" si="6"/>
        <v>originatingDocumentStructure</v>
      </c>
      <c r="N30" s="1" t="str">
        <f>IF("u"=F30,VLOOKUP(G30,'xbrl-gl'!A:F,6,FALSE),"")</f>
        <v/>
      </c>
      <c r="O30" s="29"/>
      <c r="P30" s="1" t="str">
        <f>IF(""&lt;&gt;C30,
  IF("gl-gen"=MID(VLOOKUP(C30,'xbrl-gl'!A:G,7,FALSE),1,6),
    VLOOKUP(C30,'xbrl-gl'!A:G,7,FALSE),
    "gl-"&amp;MID(C30,1,FIND("-",C30)-1)&amp;":"&amp;VLOOKUP(C30,'xbrl-gl'!A:G,7,FALSE)
  ),
  IF("_"=R30,
    "",
    IF("cen"=H30,
      R30,
      IF("gl-"=MID(R30,1,3),R30,"gl-"&amp;H30&amp;":"&amp;R30)
    )
  )
)</f>
        <v>gl-gen:documentTypeItemType</v>
      </c>
      <c r="Q30" s="22"/>
      <c r="R30" s="1" t="s">
        <v>828</v>
      </c>
      <c r="S30" s="65" t="str">
        <f t="shared" si="7"/>
        <v>/corG-1/corG-2/tafG-1/taf-4</v>
      </c>
      <c r="T30" s="66" t="str">
        <f t="shared" si="8"/>
        <v>corG-2</v>
      </c>
      <c r="U30" s="66" t="str">
        <f t="shared" si="2"/>
        <v>tafG-1</v>
      </c>
      <c r="V30" s="66" t="str">
        <f t="shared" si="3"/>
        <v>taf-4</v>
      </c>
      <c r="W30" s="66" t="str">
        <f t="shared" si="4"/>
        <v/>
      </c>
      <c r="X30" s="66" t="str">
        <f t="shared" si="5"/>
        <v/>
      </c>
    </row>
    <row r="31" spans="1:24" ht="19" customHeight="1">
      <c r="A31" s="1">
        <v>30</v>
      </c>
      <c r="B31" s="1" t="s">
        <v>1384</v>
      </c>
      <c r="C31" s="23" t="s">
        <v>39</v>
      </c>
      <c r="D31" s="12">
        <v>4</v>
      </c>
      <c r="E31" s="23" t="s">
        <v>803</v>
      </c>
      <c r="F31" s="34" t="str">
        <f t="shared" si="0"/>
        <v/>
      </c>
      <c r="G31" s="15" t="str">
        <f>IF("cen"&lt;&gt;MID(B31,1,3),VLOOKUP(B31,'xbrl-gl'!A:E,5,FALSE),"")</f>
        <v>tafG-1</v>
      </c>
      <c r="H31" s="33" t="s">
        <v>741</v>
      </c>
      <c r="I31" s="37" t="s">
        <v>750</v>
      </c>
      <c r="J31" s="30" t="s">
        <v>1626</v>
      </c>
      <c r="K31" s="30" t="s">
        <v>1627</v>
      </c>
      <c r="L31" s="30" t="str">
        <f>VLOOKUP(J31,'EN16931'!A:I,9,FALSE)</f>
        <v>The identification of an Invoice that was previously sent by the Seller.</v>
      </c>
      <c r="M31" s="30" t="str">
        <f t="shared" si="6"/>
        <v>originatingDocumentStructure</v>
      </c>
      <c r="N31" s="1" t="str">
        <f>IF("u"=F31,VLOOKUP(G31,'xbrl-gl'!A:F,6,FALSE),"")</f>
        <v/>
      </c>
      <c r="O31" s="29" t="s">
        <v>1573</v>
      </c>
      <c r="P31" s="1" t="str">
        <f>IF(""&lt;&gt;C31,
  IF("gl-gen"=MID(VLOOKUP(C31,'xbrl-gl'!A:G,7,FALSE),1,6),
    VLOOKUP(C31,'xbrl-gl'!A:G,7,FALSE),
    "gl-"&amp;MID(C31,1,FIND("-",C31)-1)&amp;":"&amp;VLOOKUP(C31,'xbrl-gl'!A:G,7,FALSE)
  ),
  IF("_"=R31,
    "",
    IF("cen"=H31,
      R31,
      IF("gl-"=MID(R31,1,3),R31,"gl-"&amp;H31&amp;":"&amp;R31)
    )
  )
)</f>
        <v>gl-taf:originatingDocumentNumberItemType</v>
      </c>
      <c r="Q31" s="22" t="s">
        <v>1597</v>
      </c>
      <c r="R31" s="1" t="s">
        <v>993</v>
      </c>
      <c r="S31" s="65" t="str">
        <f t="shared" si="7"/>
        <v>/corG-1/corG-2/tafG-1/taf-5</v>
      </c>
      <c r="T31" s="66" t="str">
        <f t="shared" si="8"/>
        <v>corG-2</v>
      </c>
      <c r="U31" s="66" t="str">
        <f t="shared" si="2"/>
        <v>tafG-1</v>
      </c>
      <c r="V31" s="66" t="str">
        <f t="shared" si="3"/>
        <v>taf-5</v>
      </c>
      <c r="W31" s="66" t="str">
        <f t="shared" si="4"/>
        <v/>
      </c>
      <c r="X31" s="66" t="str">
        <f t="shared" si="5"/>
        <v/>
      </c>
    </row>
    <row r="32" spans="1:24" ht="19" customHeight="1">
      <c r="A32" s="1">
        <v>31</v>
      </c>
      <c r="B32" s="23" t="s">
        <v>3557</v>
      </c>
      <c r="C32" s="23" t="s">
        <v>1385</v>
      </c>
      <c r="D32" s="31">
        <v>4</v>
      </c>
      <c r="E32" s="23" t="s">
        <v>803</v>
      </c>
      <c r="F32" s="34" t="str">
        <f t="shared" si="0"/>
        <v>a</v>
      </c>
      <c r="G32" s="15" t="str">
        <f>IF("cen"&lt;&gt;MID(B32,1,3),VLOOKUP(B32,'xbrl-gl'!A:E,5,FALSE),"")</f>
        <v/>
      </c>
      <c r="H32" s="33" t="s">
        <v>3133</v>
      </c>
      <c r="I32" s="37" t="s">
        <v>3751</v>
      </c>
      <c r="J32" s="30" t="s">
        <v>1628</v>
      </c>
      <c r="K32" s="30" t="s">
        <v>1629</v>
      </c>
      <c r="L32" s="30" t="str">
        <f>VLOOKUP(J32,'EN16931'!A:I,9,FALSE)</f>
        <v>The date when the Preceding Invoice was issued.\nThe Preceding Invoice issue date shall be provided in case the Preceding Invoice identifier is not unique.</v>
      </c>
      <c r="M32" s="30" t="str">
        <f t="shared" si="6"/>
        <v>originatingDocumentStructure</v>
      </c>
      <c r="N32" s="1" t="str">
        <f>IF("u"=F32,VLOOKUP(G32,'xbrl-gl'!A:F,6,FALSE),"")</f>
        <v/>
      </c>
      <c r="O32" s="29" t="s">
        <v>1585</v>
      </c>
      <c r="P32" s="1" t="str">
        <f>IF(""&lt;&gt;C32,
  IF("gl-gen"=MID(VLOOKUP(C32,'xbrl-gl'!A:G,7,FALSE),1,6),
    VLOOKUP(C32,'xbrl-gl'!A:G,7,FALSE),
    "gl-"&amp;MID(C32,1,FIND("-",C32)-1)&amp;":"&amp;VLOOKUP(C32,'xbrl-gl'!A:G,7,FALSE)
  ),
  IF("_"=R32,
    "",
    IF("cen"=H32,
      R32,
      IF("gl-"=MID(R32,1,3),R32,"gl-"&amp;H32&amp;":"&amp;R32)
    )
  )
)</f>
        <v>gl-taf:originatingDocumentDateItemType</v>
      </c>
      <c r="Q32" s="22" t="s">
        <v>1577</v>
      </c>
      <c r="R32" s="1" t="s">
        <v>3520</v>
      </c>
      <c r="S32" s="65" t="str">
        <f t="shared" si="7"/>
        <v>/corG-1/corG-2/tafG-1/cen-26</v>
      </c>
      <c r="T32" s="66" t="str">
        <f t="shared" si="8"/>
        <v>corG-2</v>
      </c>
      <c r="U32" s="66" t="str">
        <f t="shared" si="2"/>
        <v>tafG-1</v>
      </c>
      <c r="V32" s="66" t="str">
        <f t="shared" si="3"/>
        <v>cen-26</v>
      </c>
      <c r="W32" s="66" t="str">
        <f t="shared" si="4"/>
        <v/>
      </c>
      <c r="X32" s="66" t="str">
        <f t="shared" si="5"/>
        <v/>
      </c>
    </row>
    <row r="33" spans="1:26" ht="19" customHeight="1">
      <c r="A33" s="1">
        <v>32</v>
      </c>
      <c r="B33" s="23" t="s">
        <v>3203</v>
      </c>
      <c r="C33" s="23" t="s">
        <v>39</v>
      </c>
      <c r="D33" s="31">
        <v>3</v>
      </c>
      <c r="E33" s="15" t="s">
        <v>761</v>
      </c>
      <c r="F33" s="34" t="str">
        <f t="shared" si="0"/>
        <v>a</v>
      </c>
      <c r="G33" s="15" t="str">
        <f>IF("cen"&lt;&gt;MID(B33,1,3),VLOOKUP(B33,'xbrl-gl'!A:E,5,FALSE),"")</f>
        <v/>
      </c>
      <c r="H33" s="33" t="s">
        <v>3133</v>
      </c>
      <c r="I33" s="36" t="s">
        <v>3745</v>
      </c>
      <c r="J33" s="30" t="s">
        <v>1605</v>
      </c>
      <c r="K33" s="30" t="s">
        <v>1606</v>
      </c>
      <c r="L33" s="30" t="str">
        <f>VLOOKUP(J33,'EN16931'!A:I,9,FALSE)</f>
        <v>An identifier for an object on which the invoice is based, given by the Seller.\nIt may be a subscription number, telephone number, meter point, vehicle, person etc., as applicable.</v>
      </c>
      <c r="M33" s="30" t="str">
        <f t="shared" si="6"/>
        <v>documentInfo</v>
      </c>
      <c r="N33" s="1" t="str">
        <f>IF("u"=F33,VLOOKUP(G33,'xbrl-gl'!A:F,6,FALSE),"")</f>
        <v/>
      </c>
      <c r="O33" s="29" t="s">
        <v>1585</v>
      </c>
      <c r="P33" s="1" t="str">
        <f>IF(""&lt;&gt;C33,
  IF("gl-gen"=MID(VLOOKUP(C33,'xbrl-gl'!A:G,7,FALSE),1,6),
    VLOOKUP(C33,'xbrl-gl'!A:G,7,FALSE),
    "gl-"&amp;MID(C33,1,FIND("-",C33)-1)&amp;":"&amp;VLOOKUP(C33,'xbrl-gl'!A:G,7,FALSE)
  ),
  IF("_"=R33,
    "",
    IF("cen"=H33,
      R33,
      IF("gl-"=MID(R33,1,3),R33,"gl-"&amp;H33&amp;":"&amp;R33)
    )
  )
)</f>
        <v>identifierItemType</v>
      </c>
      <c r="Q33" s="22" t="s">
        <v>1574</v>
      </c>
      <c r="R33" s="1" t="s">
        <v>3135</v>
      </c>
      <c r="S33" s="65" t="str">
        <f t="shared" si="7"/>
        <v>/corG-1/corG-2/cen-18</v>
      </c>
      <c r="T33" s="66" t="str">
        <f t="shared" si="8"/>
        <v>corG-2</v>
      </c>
      <c r="U33" s="66" t="str">
        <f t="shared" si="2"/>
        <v>cen-18</v>
      </c>
      <c r="V33" s="66" t="str">
        <f t="shared" si="3"/>
        <v/>
      </c>
      <c r="W33" s="66" t="str">
        <f t="shared" si="4"/>
        <v/>
      </c>
      <c r="X33" s="66" t="str">
        <f t="shared" si="5"/>
        <v/>
      </c>
      <c r="Z33" s="1" t="s">
        <v>4008</v>
      </c>
    </row>
    <row r="34" spans="1:26" ht="19" customHeight="1">
      <c r="A34" s="1">
        <v>34</v>
      </c>
      <c r="B34" s="23" t="s">
        <v>3148</v>
      </c>
      <c r="C34" s="23" t="s">
        <v>39</v>
      </c>
      <c r="D34" s="31">
        <v>3</v>
      </c>
      <c r="E34" s="15" t="s">
        <v>761</v>
      </c>
      <c r="F34" s="34" t="str">
        <f t="shared" si="0"/>
        <v>a</v>
      </c>
      <c r="G34" s="15" t="str">
        <f>IF("cen"&lt;&gt;MID(B34,1,3),VLOOKUP(B34,'xbrl-gl'!A:E,5,FALSE),"")</f>
        <v/>
      </c>
      <c r="H34" s="33" t="s">
        <v>3133</v>
      </c>
      <c r="I34" s="36" t="s">
        <v>3746</v>
      </c>
      <c r="J34" s="30" t="s">
        <v>1611</v>
      </c>
      <c r="K34" s="30" t="s">
        <v>1613</v>
      </c>
      <c r="L34" s="30" t="str">
        <f>VLOOKUP(J34,'EN16931'!A:I,9,FALSE)</f>
        <v>A group of business terms providing textual notes that are relevant for the invoice, together with an indication of the note subject.</v>
      </c>
      <c r="M34" s="30" t="str">
        <f t="shared" si="6"/>
        <v>documentInfo</v>
      </c>
      <c r="N34" s="1" t="str">
        <f>IF("u"=F34,VLOOKUP(G34,'xbrl-gl'!A:F,6,FALSE),"")</f>
        <v/>
      </c>
      <c r="O34" s="29" t="s">
        <v>1612</v>
      </c>
      <c r="P34" s="1" t="str">
        <f>IF(""&lt;&gt;C34,
  IF("gl-gen"=MID(VLOOKUP(C34,'xbrl-gl'!A:G,7,FALSE),1,6),
    VLOOKUP(C34,'xbrl-gl'!A:G,7,FALSE),
    "gl-"&amp;MID(C34,1,FIND("-",C34)-1)&amp;":"&amp;VLOOKUP(C34,'xbrl-gl'!A:G,7,FALSE)
  ),
  IF("_"=R34,
    "",
    IF("cen"=H34,
      R34,
      IF("gl-"=MID(R34,1,3),R34,"gl-"&amp;H34&amp;":"&amp;R34)
    )
  )
)</f>
        <v/>
      </c>
      <c r="Q34" s="24"/>
      <c r="R34" s="63" t="s">
        <v>39</v>
      </c>
      <c r="S34" s="65" t="str">
        <f t="shared" si="7"/>
        <v>/corG-1/corG-2/cenG-1</v>
      </c>
      <c r="T34" s="66" t="str">
        <f t="shared" si="8"/>
        <v>corG-2</v>
      </c>
      <c r="U34" s="66" t="str">
        <f t="shared" si="2"/>
        <v>cenG-1</v>
      </c>
      <c r="V34" s="66" t="str">
        <f t="shared" si="3"/>
        <v/>
      </c>
      <c r="W34" s="66" t="str">
        <f t="shared" si="4"/>
        <v/>
      </c>
      <c r="X34" s="66" t="str">
        <f t="shared" si="5"/>
        <v/>
      </c>
    </row>
    <row r="35" spans="1:26" ht="19" customHeight="1">
      <c r="A35" s="1">
        <v>34</v>
      </c>
      <c r="B35" s="23" t="s">
        <v>3164</v>
      </c>
      <c r="C35" s="23" t="s">
        <v>39</v>
      </c>
      <c r="D35" s="31">
        <v>4</v>
      </c>
      <c r="E35" s="23" t="s">
        <v>3148</v>
      </c>
      <c r="F35" s="34" t="str">
        <f t="shared" si="0"/>
        <v>a</v>
      </c>
      <c r="G35" s="15" t="str">
        <f>IF("cen"&lt;&gt;MID(B35,1,3),VLOOKUP(B35,'xbrl-gl'!A:E,5,FALSE),"")</f>
        <v/>
      </c>
      <c r="H35" s="33" t="s">
        <v>3133</v>
      </c>
      <c r="I35" s="37" t="s">
        <v>3747</v>
      </c>
      <c r="J35" s="30" t="s">
        <v>1614</v>
      </c>
      <c r="K35" s="30" t="s">
        <v>1615</v>
      </c>
      <c r="L35" s="30" t="str">
        <f>VLOOKUP(J35,'EN16931'!A:I,9,FALSE)</f>
        <v>The subject of the textual note in BT-22.\nTo be chosen from the entries in UNTDID 4451 [6].</v>
      </c>
      <c r="M35" s="30" t="str">
        <f t="shared" si="6"/>
        <v>invoiceNote</v>
      </c>
      <c r="N35" s="1" t="str">
        <f>IF("u"=F35,VLOOKUP(G35,'xbrl-gl'!A:F,6,FALSE),"")</f>
        <v/>
      </c>
      <c r="O35" s="29" t="s">
        <v>1585</v>
      </c>
      <c r="P35" s="1" t="str">
        <f>IF(""&lt;&gt;C35,
  IF("gl-gen"=MID(VLOOKUP(C35,'xbrl-gl'!A:G,7,FALSE),1,6),
    VLOOKUP(C35,'xbrl-gl'!A:G,7,FALSE),
    "gl-"&amp;MID(C35,1,FIND("-",C35)-1)&amp;":"&amp;VLOOKUP(C35,'xbrl-gl'!A:G,7,FALSE)
  ),
  IF("_"=R35,
    "",
    IF("cen"=H35,
      R35,
      IF("gl-"=MID(R35,1,3),R35,"gl-"&amp;H35&amp;":"&amp;R35)
    )
  )
)</f>
        <v>codeItemType</v>
      </c>
      <c r="Q35" s="22" t="s">
        <v>1580</v>
      </c>
      <c r="R35" s="1" t="s">
        <v>3134</v>
      </c>
      <c r="S35" s="65" t="str">
        <f t="shared" si="7"/>
        <v>/corG-1/corG-2/cenG-1/cen-21</v>
      </c>
      <c r="T35" s="66" t="str">
        <f t="shared" si="8"/>
        <v>corG-2</v>
      </c>
      <c r="U35" s="66" t="str">
        <f t="shared" si="2"/>
        <v>cenG-1</v>
      </c>
      <c r="V35" s="66" t="str">
        <f t="shared" si="3"/>
        <v>cen-21</v>
      </c>
      <c r="W35" s="66" t="str">
        <f t="shared" si="4"/>
        <v/>
      </c>
      <c r="X35" s="66" t="str">
        <f t="shared" si="5"/>
        <v/>
      </c>
    </row>
    <row r="36" spans="1:26" ht="19" customHeight="1">
      <c r="A36" s="1">
        <v>35</v>
      </c>
      <c r="B36" s="23" t="s">
        <v>3165</v>
      </c>
      <c r="C36" s="23" t="s">
        <v>39</v>
      </c>
      <c r="D36" s="31">
        <v>4</v>
      </c>
      <c r="E36" s="23" t="s">
        <v>3148</v>
      </c>
      <c r="F36" s="34" t="str">
        <f t="shared" si="0"/>
        <v>a</v>
      </c>
      <c r="G36" s="15" t="str">
        <f>IF("cen"&lt;&gt;MID(B36,1,3),VLOOKUP(B36,'xbrl-gl'!A:E,5,FALSE),"")</f>
        <v/>
      </c>
      <c r="H36" s="33" t="s">
        <v>3133</v>
      </c>
      <c r="I36" s="37" t="s">
        <v>3916</v>
      </c>
      <c r="J36" s="30" t="s">
        <v>1616</v>
      </c>
      <c r="K36" s="30" t="s">
        <v>1617</v>
      </c>
      <c r="L36" s="30" t="str">
        <f>VLOOKUP(J36,'EN16931'!A:I,9,FALSE)</f>
        <v>A textual note that gives unstructured information that is relevant to the Invoice as a whole.\nSuch as the reason for any correction or assignment note in case the invoice has been factored</v>
      </c>
      <c r="M36" s="30" t="str">
        <f t="shared" si="6"/>
        <v>invoiceNote</v>
      </c>
      <c r="N36" s="1" t="str">
        <f>IF("u"=F36,VLOOKUP(G36,'xbrl-gl'!A:F,6,FALSE),"")</f>
        <v/>
      </c>
      <c r="O36" s="29" t="s">
        <v>1573</v>
      </c>
      <c r="P36" s="1" t="str">
        <f>IF(""&lt;&gt;C36,
  IF("gl-gen"=MID(VLOOKUP(C36,'xbrl-gl'!A:G,7,FALSE),1,6),
    VLOOKUP(C36,'xbrl-gl'!A:G,7,FALSE),
    "gl-"&amp;MID(C36,1,FIND("-",C36)-1)&amp;":"&amp;VLOOKUP(C36,'xbrl-gl'!A:G,7,FALSE)
  ),
  IF("_"=R36,
    "",
    IF("cen"=H36,
      R36,
      IF("gl-"=MID(R36,1,3),R36,"gl-"&amp;H36&amp;":"&amp;R36)
    )
  )
)</f>
        <v>textItemType</v>
      </c>
      <c r="Q36" s="22" t="s">
        <v>1594</v>
      </c>
      <c r="R36" s="1" t="s">
        <v>3136</v>
      </c>
      <c r="S36" s="65" t="str">
        <f t="shared" si="7"/>
        <v>/corG-1/corG-2/cenG-1/cen-22</v>
      </c>
      <c r="T36" s="66" t="str">
        <f t="shared" si="8"/>
        <v>corG-2</v>
      </c>
      <c r="U36" s="66" t="str">
        <f t="shared" si="2"/>
        <v>cenG-1</v>
      </c>
      <c r="V36" s="66" t="str">
        <f t="shared" si="3"/>
        <v>cen-22</v>
      </c>
      <c r="W36" s="66" t="str">
        <f t="shared" si="4"/>
        <v/>
      </c>
      <c r="X36" s="66" t="str">
        <f t="shared" si="5"/>
        <v/>
      </c>
    </row>
    <row r="37" spans="1:26" ht="19" customHeight="1">
      <c r="A37" s="1">
        <v>35</v>
      </c>
      <c r="B37" s="23" t="s">
        <v>3149</v>
      </c>
      <c r="C37" s="23" t="s">
        <v>39</v>
      </c>
      <c r="D37" s="31">
        <v>3</v>
      </c>
      <c r="E37" s="15" t="s">
        <v>761</v>
      </c>
      <c r="F37" s="34" t="str">
        <f t="shared" si="0"/>
        <v>a</v>
      </c>
      <c r="G37" s="15" t="str">
        <f>IF("cen"&lt;&gt;MID(B37,1,3),VLOOKUP(B37,'xbrl-gl'!A:E,5,FALSE),"")</f>
        <v/>
      </c>
      <c r="H37" s="33" t="s">
        <v>3133</v>
      </c>
      <c r="I37" s="36" t="s">
        <v>3748</v>
      </c>
      <c r="J37" s="30" t="s">
        <v>1618</v>
      </c>
      <c r="K37" s="30" t="s">
        <v>1619</v>
      </c>
      <c r="L37" s="30" t="str">
        <f>VLOOKUP(J37,'EN16931'!A:I,9,FALSE)</f>
        <v>A group of business terms providing information on the business process and rules applicable to the Invoice document.</v>
      </c>
      <c r="M37" s="30" t="str">
        <f t="shared" si="6"/>
        <v>documentInfo</v>
      </c>
      <c r="N37" s="1" t="str">
        <f>IF("u"=F37,VLOOKUP(G37,'xbrl-gl'!A:F,6,FALSE),"")</f>
        <v/>
      </c>
      <c r="O37" s="29" t="s">
        <v>1573</v>
      </c>
      <c r="P37" s="1" t="str">
        <f>IF(""&lt;&gt;C37,
  IF("gl-gen"=MID(VLOOKUP(C37,'xbrl-gl'!A:G,7,FALSE),1,6),
    VLOOKUP(C37,'xbrl-gl'!A:G,7,FALSE),
    "gl-"&amp;MID(C37,1,FIND("-",C37)-1)&amp;":"&amp;VLOOKUP(C37,'xbrl-gl'!A:G,7,FALSE)
  ),
  IF("_"=R37,
    "",
    IF("cen"=H37,
      R37,
      IF("gl-"=MID(R37,1,3),R37,"gl-"&amp;H37&amp;":"&amp;R37)
    )
  )
)</f>
        <v/>
      </c>
      <c r="Q37" s="24"/>
      <c r="R37" s="63" t="s">
        <v>39</v>
      </c>
      <c r="S37" s="65" t="str">
        <f t="shared" si="7"/>
        <v>/corG-1/corG-2/cenG-2</v>
      </c>
      <c r="T37" s="66" t="str">
        <f t="shared" si="8"/>
        <v>corG-2</v>
      </c>
      <c r="U37" s="66" t="str">
        <f t="shared" si="2"/>
        <v>cenG-2</v>
      </c>
      <c r="V37" s="66" t="str">
        <f t="shared" si="3"/>
        <v/>
      </c>
      <c r="W37" s="66" t="str">
        <f t="shared" si="4"/>
        <v/>
      </c>
      <c r="X37" s="66" t="str">
        <f t="shared" si="5"/>
        <v/>
      </c>
    </row>
    <row r="38" spans="1:26" ht="19" customHeight="1">
      <c r="A38" s="1">
        <v>37</v>
      </c>
      <c r="B38" s="23" t="s">
        <v>3166</v>
      </c>
      <c r="C38" s="23" t="s">
        <v>39</v>
      </c>
      <c r="D38" s="31">
        <v>4</v>
      </c>
      <c r="E38" s="23" t="s">
        <v>3149</v>
      </c>
      <c r="F38" s="34" t="str">
        <f t="shared" si="0"/>
        <v>a</v>
      </c>
      <c r="G38" s="15" t="str">
        <f>IF("cen"&lt;&gt;MID(B38,1,3),VLOOKUP(B38,'xbrl-gl'!A:E,5,FALSE),"")</f>
        <v/>
      </c>
      <c r="H38" s="33" t="s">
        <v>3133</v>
      </c>
      <c r="I38" s="37" t="s">
        <v>3749</v>
      </c>
      <c r="J38" s="30" t="s">
        <v>1620</v>
      </c>
      <c r="K38" s="30" t="s">
        <v>1621</v>
      </c>
      <c r="L38" s="30" t="str">
        <f>VLOOKUP(J38,'EN16931'!A:I,9,FALSE)</f>
        <v>Identifies the business process context in which the transaction appears, to enable the Buyer to process the Invoice in an appropriate way.\nTo be specified by the Buyer.</v>
      </c>
      <c r="M38" s="30" t="str">
        <f t="shared" si="6"/>
        <v>processControl</v>
      </c>
      <c r="N38" s="1" t="str">
        <f>IF("u"=F38,VLOOKUP(G38,'xbrl-gl'!A:F,6,FALSE),"")</f>
        <v/>
      </c>
      <c r="O38" s="29" t="s">
        <v>1585</v>
      </c>
      <c r="P38" s="1" t="str">
        <f>IF(""&lt;&gt;C38,
  IF("gl-gen"=MID(VLOOKUP(C38,'xbrl-gl'!A:G,7,FALSE),1,6),
    VLOOKUP(C38,'xbrl-gl'!A:G,7,FALSE),
    "gl-"&amp;MID(C38,1,FIND("-",C38)-1)&amp;":"&amp;VLOOKUP(C38,'xbrl-gl'!A:G,7,FALSE)
  ),
  IF("_"=R38,
    "",
    IF("cen"=H38,
      R38,
      IF("gl-"=MID(R38,1,3),R38,"gl-"&amp;H38&amp;":"&amp;R38)
    )
  )
)</f>
        <v>textItemType</v>
      </c>
      <c r="Q38" s="22" t="s">
        <v>1594</v>
      </c>
      <c r="R38" s="1" t="s">
        <v>3136</v>
      </c>
      <c r="S38" s="65" t="str">
        <f t="shared" si="7"/>
        <v>/corG-1/corG-2/cenG-2/cen-23</v>
      </c>
      <c r="T38" s="66" t="str">
        <f t="shared" si="8"/>
        <v>corG-2</v>
      </c>
      <c r="U38" s="66" t="str">
        <f t="shared" si="2"/>
        <v>cenG-2</v>
      </c>
      <c r="V38" s="66" t="str">
        <f t="shared" si="3"/>
        <v>cen-23</v>
      </c>
      <c r="W38" s="66" t="str">
        <f t="shared" si="4"/>
        <v/>
      </c>
      <c r="X38" s="66" t="str">
        <f t="shared" si="5"/>
        <v/>
      </c>
    </row>
    <row r="39" spans="1:26" ht="19" customHeight="1">
      <c r="A39" s="1">
        <v>38</v>
      </c>
      <c r="B39" s="23" t="s">
        <v>3167</v>
      </c>
      <c r="C39" s="23" t="s">
        <v>39</v>
      </c>
      <c r="D39" s="31">
        <v>4</v>
      </c>
      <c r="E39" s="23" t="s">
        <v>3149</v>
      </c>
      <c r="F39" s="34" t="str">
        <f t="shared" si="0"/>
        <v>a</v>
      </c>
      <c r="G39" s="15" t="str">
        <f>IF("cen"&lt;&gt;MID(B39,1,3),VLOOKUP(B39,'xbrl-gl'!A:E,5,FALSE),"")</f>
        <v/>
      </c>
      <c r="H39" s="33" t="s">
        <v>3133</v>
      </c>
      <c r="I39" s="37" t="s">
        <v>3750</v>
      </c>
      <c r="J39" s="30" t="s">
        <v>1622</v>
      </c>
      <c r="K39" s="30" t="s">
        <v>1623</v>
      </c>
      <c r="L39" s="30" t="str">
        <f>VLOOKUP(J39,'EN16931'!A:I,9,FALSE)</f>
        <v>An identification of the specification containing the total set of rules regarding semantic content, cardinalities and business rules to which the data contained in the instance document conforms.\nThis identifies compliance or conformance to this document. Compliant invoices specify: urn:cen.eu:enl6931:2017. Invoices, compliant to a user specification may identify that user specification here. No identification scheme is to be used.</v>
      </c>
      <c r="M39" s="30" t="str">
        <f t="shared" si="6"/>
        <v>processControl</v>
      </c>
      <c r="N39" s="1" t="str">
        <f>IF("u"=F39,VLOOKUP(G39,'xbrl-gl'!A:F,6,FALSE),"")</f>
        <v/>
      </c>
      <c r="O39" s="29" t="s">
        <v>1573</v>
      </c>
      <c r="P39" s="1" t="str">
        <f>IF(""&lt;&gt;C39,
  IF("gl-gen"=MID(VLOOKUP(C39,'xbrl-gl'!A:G,7,FALSE),1,6),
    VLOOKUP(C39,'xbrl-gl'!A:G,7,FALSE),
    "gl-"&amp;MID(C39,1,FIND("-",C39)-1)&amp;":"&amp;VLOOKUP(C39,'xbrl-gl'!A:G,7,FALSE)
  ),
  IF("_"=R39,
    "",
    IF("cen"=H39,
      R39,
      IF("gl-"=MID(R39,1,3),R39,"gl-"&amp;H39&amp;":"&amp;R39)
    )
  )
)</f>
        <v>identifierItemType</v>
      </c>
      <c r="Q39" s="22" t="s">
        <v>1574</v>
      </c>
      <c r="R39" s="1" t="s">
        <v>3135</v>
      </c>
      <c r="S39" s="65" t="str">
        <f t="shared" si="7"/>
        <v>/corG-1/corG-2/cenG-2/cen-24</v>
      </c>
      <c r="T39" s="66" t="str">
        <f t="shared" si="8"/>
        <v>corG-2</v>
      </c>
      <c r="U39" s="66" t="str">
        <f t="shared" si="2"/>
        <v>cenG-2</v>
      </c>
      <c r="V39" s="66" t="str">
        <f t="shared" si="3"/>
        <v>cen-24</v>
      </c>
      <c r="W39" s="66" t="str">
        <f t="shared" si="4"/>
        <v/>
      </c>
      <c r="X39" s="66" t="str">
        <f t="shared" si="5"/>
        <v/>
      </c>
    </row>
    <row r="40" spans="1:26" ht="19" customHeight="1">
      <c r="A40" s="1">
        <v>36</v>
      </c>
      <c r="B40" s="23" t="s">
        <v>3158</v>
      </c>
      <c r="C40" s="23" t="s">
        <v>39</v>
      </c>
      <c r="D40" s="31">
        <v>3</v>
      </c>
      <c r="E40" s="15" t="s">
        <v>761</v>
      </c>
      <c r="F40" s="34" t="str">
        <f t="shared" si="0"/>
        <v>a</v>
      </c>
      <c r="G40" s="15" t="str">
        <f>IF("cen"&lt;&gt;MID(B40,1,3),VLOOKUP(B40,'xbrl-gl'!A:E,5,FALSE),"")</f>
        <v/>
      </c>
      <c r="H40" s="33" t="s">
        <v>3133</v>
      </c>
      <c r="I40" s="36" t="s">
        <v>3865</v>
      </c>
      <c r="J40" s="30" t="s">
        <v>1865</v>
      </c>
      <c r="K40" s="30" t="s">
        <v>1866</v>
      </c>
      <c r="L40" s="30" t="str">
        <f>VLOOKUP(J40,'EN16931'!A:I,9,FALSE)</f>
        <v>A group of business terms providing information about additional supporting documents substantiating the claims made in the Invoice.\nThe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v>
      </c>
      <c r="M40" s="30" t="str">
        <f t="shared" si="6"/>
        <v>documentInfo</v>
      </c>
      <c r="N40" s="1" t="str">
        <f>IF("u"=F40,VLOOKUP(G40,'xbrl-gl'!A:F,6,FALSE),"")</f>
        <v/>
      </c>
      <c r="O40" s="29" t="s">
        <v>1612</v>
      </c>
      <c r="P40" s="1" t="str">
        <f>IF(""&lt;&gt;C40,
  IF("gl-gen"=MID(VLOOKUP(C40,'xbrl-gl'!A:G,7,FALSE),1,6),
    VLOOKUP(C40,'xbrl-gl'!A:G,7,FALSE),
    "gl-"&amp;MID(C40,1,FIND("-",C40)-1)&amp;":"&amp;VLOOKUP(C40,'xbrl-gl'!A:G,7,FALSE)
  ),
  IF("_"=R40,
    "",
    IF("cen"=H40,
      R40,
      IF("gl-"=MID(R40,1,3),R40,"gl-"&amp;H40&amp;":"&amp;R40)
    )
  )
)</f>
        <v/>
      </c>
      <c r="Q40" s="24"/>
      <c r="R40" s="63" t="s">
        <v>39</v>
      </c>
      <c r="S40" s="65" t="str">
        <f t="shared" si="7"/>
        <v>/corG-1/corG-2/cenG-24</v>
      </c>
      <c r="T40" s="66" t="str">
        <f t="shared" si="8"/>
        <v>corG-2</v>
      </c>
      <c r="U40" s="66" t="str">
        <f t="shared" si="2"/>
        <v>cenG-24</v>
      </c>
      <c r="V40" s="66" t="str">
        <f t="shared" si="3"/>
        <v/>
      </c>
      <c r="W40" s="66" t="str">
        <f t="shared" si="4"/>
        <v/>
      </c>
      <c r="X40" s="66" t="str">
        <f t="shared" si="5"/>
        <v/>
      </c>
    </row>
    <row r="41" spans="1:26" ht="19" customHeight="1">
      <c r="A41" s="1">
        <v>40</v>
      </c>
      <c r="B41" s="23" t="s">
        <v>3198</v>
      </c>
      <c r="C41" s="23" t="s">
        <v>39</v>
      </c>
      <c r="D41" s="31">
        <v>4</v>
      </c>
      <c r="E41" s="23" t="s">
        <v>3158</v>
      </c>
      <c r="F41" s="34" t="str">
        <f t="shared" si="0"/>
        <v>a</v>
      </c>
      <c r="G41" s="15" t="str">
        <f>IF("cen"&lt;&gt;MID(B41,1,3),VLOOKUP(B41,'xbrl-gl'!A:E,5,FALSE),"")</f>
        <v/>
      </c>
      <c r="H41" s="33" t="s">
        <v>3133</v>
      </c>
      <c r="I41" s="37" t="s">
        <v>3866</v>
      </c>
      <c r="J41" s="30" t="s">
        <v>1867</v>
      </c>
      <c r="K41" s="30" t="s">
        <v>1868</v>
      </c>
      <c r="L41" s="30" t="str">
        <f>VLOOKUP(J41,'EN16931'!A:I,9,FALSE)</f>
        <v>An identifier of the supporting document.</v>
      </c>
      <c r="M41" s="30" t="str">
        <f t="shared" si="6"/>
        <v>additionalSupportingDocuments</v>
      </c>
      <c r="N41" s="1" t="str">
        <f>IF("u"=F41,VLOOKUP(G41,'xbrl-gl'!A:F,6,FALSE),"")</f>
        <v/>
      </c>
      <c r="O41" s="29" t="s">
        <v>1573</v>
      </c>
      <c r="P41" s="1" t="str">
        <f>IF(""&lt;&gt;C41,
  IF("gl-gen"=MID(VLOOKUP(C41,'xbrl-gl'!A:G,7,FALSE),1,6),
    VLOOKUP(C41,'xbrl-gl'!A:G,7,FALSE),
    "gl-"&amp;MID(C41,1,FIND("-",C41)-1)&amp;":"&amp;VLOOKUP(C41,'xbrl-gl'!A:G,7,FALSE)
  ),
  IF("_"=R41,
    "",
    IF("cen"=H41,
      R41,
      IF("gl-"=MID(R41,1,3),R41,"gl-"&amp;H41&amp;":"&amp;R41)
    )
  )
)</f>
        <v>documentReferenceItemType</v>
      </c>
      <c r="Q41" s="22" t="s">
        <v>1597</v>
      </c>
      <c r="R41" s="1" t="s">
        <v>827</v>
      </c>
      <c r="S41" s="65" t="str">
        <f t="shared" si="7"/>
        <v>/corG-1/corG-2/cenG-24/cen-122</v>
      </c>
      <c r="T41" s="66" t="str">
        <f t="shared" si="8"/>
        <v>corG-2</v>
      </c>
      <c r="U41" s="66" t="str">
        <f t="shared" si="2"/>
        <v>cenG-24</v>
      </c>
      <c r="V41" s="66" t="str">
        <f t="shared" si="3"/>
        <v>cen-122</v>
      </c>
      <c r="W41" s="66" t="str">
        <f t="shared" si="4"/>
        <v/>
      </c>
      <c r="X41" s="66" t="str">
        <f t="shared" si="5"/>
        <v/>
      </c>
    </row>
    <row r="42" spans="1:26" ht="19" customHeight="1">
      <c r="A42" s="1">
        <v>41</v>
      </c>
      <c r="B42" s="23" t="s">
        <v>3199</v>
      </c>
      <c r="C42" s="23" t="s">
        <v>39</v>
      </c>
      <c r="D42" s="31">
        <v>4</v>
      </c>
      <c r="E42" s="23" t="s">
        <v>3158</v>
      </c>
      <c r="F42" s="34" t="str">
        <f t="shared" si="0"/>
        <v>a</v>
      </c>
      <c r="G42" s="15" t="str">
        <f>IF("cen"&lt;&gt;MID(B42,1,3),VLOOKUP(B42,'xbrl-gl'!A:E,5,FALSE),"")</f>
        <v/>
      </c>
      <c r="H42" s="33" t="s">
        <v>3133</v>
      </c>
      <c r="I42" s="37" t="s">
        <v>3867</v>
      </c>
      <c r="J42" s="30" t="s">
        <v>1869</v>
      </c>
      <c r="K42" s="30" t="s">
        <v>1870</v>
      </c>
      <c r="L42" s="30" t="str">
        <f>VLOOKUP(J42,'EN16931'!A:I,9,FALSE)</f>
        <v>A description of the supporting document\nSuch as: timesheet, usage report etc.</v>
      </c>
      <c r="M42" s="30" t="str">
        <f t="shared" si="6"/>
        <v>additionalSupportingDocuments</v>
      </c>
      <c r="N42" s="1" t="str">
        <f>IF("u"=F42,VLOOKUP(G42,'xbrl-gl'!A:F,6,FALSE),"")</f>
        <v/>
      </c>
      <c r="O42" s="29" t="s">
        <v>1585</v>
      </c>
      <c r="P42" s="1" t="str">
        <f>IF(""&lt;&gt;C42,
  IF("gl-gen"=MID(VLOOKUP(C42,'xbrl-gl'!A:G,7,FALSE),1,6),
    VLOOKUP(C42,'xbrl-gl'!A:G,7,FALSE),
    "gl-"&amp;MID(C42,1,FIND("-",C42)-1)&amp;":"&amp;VLOOKUP(C42,'xbrl-gl'!A:G,7,FALSE)
  ),
  IF("_"=R42,
    "",
    IF("cen"=H42,
      R42,
      IF("gl-"=MID(R42,1,3),R42,"gl-"&amp;H42&amp;":"&amp;R42)
    )
  )
)</f>
        <v>textItemType</v>
      </c>
      <c r="Q42" s="22" t="s">
        <v>1594</v>
      </c>
      <c r="R42" s="1" t="s">
        <v>3136</v>
      </c>
      <c r="S42" s="65" t="str">
        <f t="shared" si="7"/>
        <v>/corG-1/corG-2/cenG-24/cen-123</v>
      </c>
      <c r="T42" s="66" t="str">
        <f t="shared" si="8"/>
        <v>corG-2</v>
      </c>
      <c r="U42" s="66" t="str">
        <f t="shared" si="2"/>
        <v>cenG-24</v>
      </c>
      <c r="V42" s="66" t="str">
        <f t="shared" si="3"/>
        <v>cen-123</v>
      </c>
      <c r="W42" s="66" t="str">
        <f t="shared" si="4"/>
        <v/>
      </c>
      <c r="X42" s="66" t="str">
        <f t="shared" si="5"/>
        <v/>
      </c>
    </row>
    <row r="43" spans="1:26" ht="19" customHeight="1">
      <c r="A43" s="1">
        <v>42</v>
      </c>
      <c r="B43" s="23" t="s">
        <v>3200</v>
      </c>
      <c r="C43" s="23" t="s">
        <v>39</v>
      </c>
      <c r="D43" s="31">
        <v>4</v>
      </c>
      <c r="E43" s="23" t="s">
        <v>3158</v>
      </c>
      <c r="F43" s="34" t="str">
        <f t="shared" si="0"/>
        <v>a</v>
      </c>
      <c r="G43" s="15" t="str">
        <f>IF("cen"&lt;&gt;MID(B43,1,3),VLOOKUP(B43,'xbrl-gl'!A:E,5,FALSE),"")</f>
        <v/>
      </c>
      <c r="H43" s="33" t="s">
        <v>3133</v>
      </c>
      <c r="I43" s="37" t="s">
        <v>3868</v>
      </c>
      <c r="J43" s="30" t="s">
        <v>1871</v>
      </c>
      <c r="K43" s="30" t="s">
        <v>1872</v>
      </c>
      <c r="L43" s="30" t="str">
        <f>VLOOKUP(J43,'EN16931'!A:I,9,FALSE)</f>
        <v>The URL (Uniform Resource Locator) that identifies where the external document is located.\nA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v>
      </c>
      <c r="M43" s="30" t="str">
        <f t="shared" si="6"/>
        <v>additionalSupportingDocuments</v>
      </c>
      <c r="N43" s="1" t="str">
        <f>IF("u"=F43,VLOOKUP(G43,'xbrl-gl'!A:F,6,FALSE),"")</f>
        <v/>
      </c>
      <c r="O43" s="29" t="s">
        <v>1585</v>
      </c>
      <c r="P43" s="1" t="str">
        <f>IF(""&lt;&gt;C43,
  IF("gl-gen"=MID(VLOOKUP(C43,'xbrl-gl'!A:G,7,FALSE),1,6),
    VLOOKUP(C43,'xbrl-gl'!A:G,7,FALSE),
    "gl-"&amp;MID(C43,1,FIND("-",C43)-1)&amp;":"&amp;VLOOKUP(C43,'xbrl-gl'!A:G,7,FALSE)
  ),
  IF("_"=R43,
    "",
    IF("cen"=H43,
      R43,
      IF("gl-"=MID(R43,1,3),R43,"gl-"&amp;H43&amp;":"&amp;R43)
    )
  )
)</f>
        <v>textItemType</v>
      </c>
      <c r="Q43" s="22" t="s">
        <v>1594</v>
      </c>
      <c r="R43" s="1" t="s">
        <v>3136</v>
      </c>
      <c r="S43" s="65" t="str">
        <f t="shared" si="7"/>
        <v>/corG-1/corG-2/cenG-24/cen-124</v>
      </c>
      <c r="T43" s="66" t="str">
        <f t="shared" si="8"/>
        <v>corG-2</v>
      </c>
      <c r="U43" s="66" t="str">
        <f t="shared" si="2"/>
        <v>cenG-24</v>
      </c>
      <c r="V43" s="66" t="str">
        <f t="shared" si="3"/>
        <v>cen-124</v>
      </c>
      <c r="W43" s="66" t="str">
        <f t="shared" si="4"/>
        <v/>
      </c>
      <c r="X43" s="66" t="str">
        <f t="shared" si="5"/>
        <v/>
      </c>
    </row>
    <row r="44" spans="1:26" ht="19" customHeight="1">
      <c r="A44" s="1">
        <v>43</v>
      </c>
      <c r="B44" s="23" t="s">
        <v>3201</v>
      </c>
      <c r="C44" s="23" t="s">
        <v>39</v>
      </c>
      <c r="D44" s="31">
        <v>4</v>
      </c>
      <c r="E44" s="23" t="s">
        <v>3158</v>
      </c>
      <c r="F44" s="34" t="str">
        <f t="shared" si="0"/>
        <v>a</v>
      </c>
      <c r="G44" s="15" t="str">
        <f>IF("cen"&lt;&gt;MID(B44,1,3),VLOOKUP(B44,'xbrl-gl'!A:E,5,FALSE),"")</f>
        <v/>
      </c>
      <c r="H44" s="33" t="s">
        <v>3133</v>
      </c>
      <c r="I44" s="37" t="s">
        <v>3869</v>
      </c>
      <c r="J44" s="30" t="s">
        <v>1873</v>
      </c>
      <c r="K44" s="30" t="s">
        <v>1875</v>
      </c>
      <c r="L44" s="30" t="str">
        <f>VLOOKUP(J44,'EN16931'!A:I,9,FALSE)</f>
        <v>An attached document embedded as binary object or sent together with the invoice.\nAttached document is used when documentation shall be stored with the Invoice for future reference or audit purposes. spreadsheet</v>
      </c>
      <c r="M44" s="30" t="str">
        <f t="shared" si="6"/>
        <v>additionalSupportingDocuments</v>
      </c>
      <c r="N44" s="1" t="str">
        <f>IF("u"=F44,VLOOKUP(G44,'xbrl-gl'!A:F,6,FALSE),"")</f>
        <v/>
      </c>
      <c r="O44" s="29" t="s">
        <v>1585</v>
      </c>
      <c r="P44" s="1" t="str">
        <f>IF(""&lt;&gt;C44,
  IF("gl-gen"=MID(VLOOKUP(C44,'xbrl-gl'!A:G,7,FALSE),1,6),
    VLOOKUP(C44,'xbrl-gl'!A:G,7,FALSE),
    "gl-"&amp;MID(C44,1,FIND("-",C44)-1)&amp;":"&amp;VLOOKUP(C44,'xbrl-gl'!A:G,7,FALSE)
  ),
  IF("_"=R44,
    "",
    IF("cen"=H44,
      R44,
      IF("gl-"=MID(R44,1,3),R44,"gl-"&amp;H44&amp;":"&amp;R44)
    )
  )
)</f>
        <v>binaryobjectItemType</v>
      </c>
      <c r="Q44" s="22" t="s">
        <v>1874</v>
      </c>
      <c r="R44" s="1" t="s">
        <v>3139</v>
      </c>
      <c r="S44" s="65" t="str">
        <f t="shared" si="7"/>
        <v>/corG-1/corG-2/cenG-24/cen-125</v>
      </c>
      <c r="T44" s="66" t="str">
        <f t="shared" si="8"/>
        <v>corG-2</v>
      </c>
      <c r="U44" s="66" t="str">
        <f t="shared" si="2"/>
        <v>cenG-24</v>
      </c>
      <c r="V44" s="66" t="str">
        <f t="shared" si="3"/>
        <v>cen-125</v>
      </c>
      <c r="W44" s="66" t="str">
        <f t="shared" si="4"/>
        <v/>
      </c>
      <c r="X44" s="66" t="str">
        <f t="shared" si="5"/>
        <v/>
      </c>
    </row>
    <row r="45" spans="1:26" ht="19" customHeight="1">
      <c r="A45" s="1">
        <v>44</v>
      </c>
      <c r="B45" s="23" t="s">
        <v>3218</v>
      </c>
      <c r="C45" s="23" t="s">
        <v>39</v>
      </c>
      <c r="D45" s="31">
        <v>4</v>
      </c>
      <c r="E45" s="23" t="s">
        <v>3158</v>
      </c>
      <c r="F45" s="34" t="str">
        <f t="shared" si="0"/>
        <v>a</v>
      </c>
      <c r="G45" s="15" t="str">
        <f>IF("cen"&lt;&gt;MID(B45,1,3),VLOOKUP(B45,'xbrl-gl'!A:E,5,FALSE),"")</f>
        <v/>
      </c>
      <c r="H45" s="33" t="s">
        <v>3133</v>
      </c>
      <c r="I45" s="37" t="s">
        <v>3870</v>
      </c>
      <c r="J45" s="30" t="s">
        <v>1876</v>
      </c>
      <c r="K45" s="30" t="s">
        <v>1877</v>
      </c>
      <c r="L45" s="30" t="str">
        <f>VLOOKUP(J45,'EN16931'!A:I,9,FALSE)</f>
        <v>The mime code of the attached document.\nAllowed mime codes: - application/pdf - image/png - image/jpeg - text/csv - application/vnd.openxmlformats-officedocument.spreadsheetml.sheet - application/vnd.oasis.opendocument.spreadsheet</v>
      </c>
      <c r="M45" s="30" t="str">
        <f t="shared" si="6"/>
        <v>additionalSupportingDocuments</v>
      </c>
      <c r="N45" s="1" t="str">
        <f>IF("u"=F45,VLOOKUP(G45,'xbrl-gl'!A:F,6,FALSE),"")</f>
        <v/>
      </c>
      <c r="O45" s="29" t="s">
        <v>1573</v>
      </c>
      <c r="P45" s="1" t="str">
        <f>IF(""&lt;&gt;C45,
  IF("gl-gen"=MID(VLOOKUP(C45,'xbrl-gl'!A:G,7,FALSE),1,6),
    VLOOKUP(C45,'xbrl-gl'!A:G,7,FALSE),
    "gl-"&amp;MID(C45,1,FIND("-",C45)-1)&amp;":"&amp;VLOOKUP(C45,'xbrl-gl'!A:G,7,FALSE)
  ),
  IF("_"=R45,
    "",
    IF("cen"=H45,
      R45,
      IF("gl-"=MID(R45,1,3),R45,"gl-"&amp;H45&amp;":"&amp;R45)
    )
  )
)</f>
        <v/>
      </c>
      <c r="Q45" s="22"/>
      <c r="R45" s="1" t="s">
        <v>39</v>
      </c>
      <c r="S45" s="65" t="str">
        <f t="shared" si="7"/>
        <v>/corG-1/corG-2/cenG-24/cen-125A</v>
      </c>
      <c r="T45" s="66" t="str">
        <f t="shared" si="8"/>
        <v>corG-2</v>
      </c>
      <c r="U45" s="66" t="str">
        <f t="shared" si="2"/>
        <v>cenG-24</v>
      </c>
      <c r="V45" s="66" t="str">
        <f t="shared" si="3"/>
        <v>cen-125A</v>
      </c>
      <c r="W45" s="66" t="str">
        <f t="shared" si="4"/>
        <v/>
      </c>
      <c r="X45" s="66" t="str">
        <f t="shared" si="5"/>
        <v/>
      </c>
    </row>
    <row r="46" spans="1:26" ht="19" customHeight="1">
      <c r="A46" s="1">
        <v>45</v>
      </c>
      <c r="B46" s="23" t="s">
        <v>3219</v>
      </c>
      <c r="C46" s="23" t="s">
        <v>39</v>
      </c>
      <c r="D46" s="31">
        <v>4</v>
      </c>
      <c r="E46" s="23" t="s">
        <v>3158</v>
      </c>
      <c r="F46" s="34" t="str">
        <f t="shared" si="0"/>
        <v>a</v>
      </c>
      <c r="G46" s="15" t="str">
        <f>IF("cen"&lt;&gt;MID(B46,1,3),VLOOKUP(B46,'xbrl-gl'!A:E,5,FALSE),"")</f>
        <v/>
      </c>
      <c r="H46" s="33" t="s">
        <v>3133</v>
      </c>
      <c r="I46" s="37" t="s">
        <v>3871</v>
      </c>
      <c r="J46" s="30" t="s">
        <v>1878</v>
      </c>
      <c r="K46" s="30" t="s">
        <v>1879</v>
      </c>
      <c r="L46" s="30" t="str">
        <f>VLOOKUP(J46,'EN16931'!A:I,9,FALSE)</f>
        <v>The file name of the attached document</v>
      </c>
      <c r="M46" s="30" t="str">
        <f t="shared" si="6"/>
        <v>additionalSupportingDocuments</v>
      </c>
      <c r="N46" s="1" t="str">
        <f>IF("u"=F46,VLOOKUP(G46,'xbrl-gl'!A:F,6,FALSE),"")</f>
        <v/>
      </c>
      <c r="O46" s="29" t="s">
        <v>1573</v>
      </c>
      <c r="P46" s="1" t="str">
        <f>IF(""&lt;&gt;C46,
  IF("gl-gen"=MID(VLOOKUP(C46,'xbrl-gl'!A:G,7,FALSE),1,6),
    VLOOKUP(C46,'xbrl-gl'!A:G,7,FALSE),
    "gl-"&amp;MID(C46,1,FIND("-",C46)-1)&amp;":"&amp;VLOOKUP(C46,'xbrl-gl'!A:G,7,FALSE)
  ),
  IF("_"=R46,
    "",
    IF("cen"=H46,
      R46,
      IF("gl-"=MID(R46,1,3),R46,"gl-"&amp;H46&amp;":"&amp;R46)
    )
  )
)</f>
        <v/>
      </c>
      <c r="Q46" s="22"/>
      <c r="R46" s="1" t="s">
        <v>39</v>
      </c>
      <c r="S46" s="65" t="str">
        <f t="shared" si="7"/>
        <v>/corG-1/corG-2/cenG-24/cen-125B</v>
      </c>
      <c r="T46" s="66" t="str">
        <f t="shared" si="8"/>
        <v>corG-2</v>
      </c>
      <c r="U46" s="66" t="str">
        <f t="shared" si="2"/>
        <v>cenG-24</v>
      </c>
      <c r="V46" s="66" t="str">
        <f t="shared" si="3"/>
        <v>cen-125B</v>
      </c>
      <c r="W46" s="66" t="str">
        <f t="shared" si="4"/>
        <v/>
      </c>
      <c r="X46" s="66" t="str">
        <f t="shared" si="5"/>
        <v/>
      </c>
    </row>
    <row r="47" spans="1:26" ht="19" customHeight="1">
      <c r="A47" s="1">
        <v>46</v>
      </c>
      <c r="B47" s="15" t="s">
        <v>762</v>
      </c>
      <c r="C47" s="15"/>
      <c r="D47" s="31">
        <v>2</v>
      </c>
      <c r="E47" s="15" t="s">
        <v>760</v>
      </c>
      <c r="F47" s="34" t="str">
        <f t="shared" si="0"/>
        <v/>
      </c>
      <c r="G47" s="15" t="str">
        <f>IF("cen"&lt;&gt;MID(B47,1,3),VLOOKUP(B47,'xbrl-gl'!A:E,5,FALSE),"")</f>
        <v>corG-1</v>
      </c>
      <c r="H47" s="33" t="s">
        <v>0</v>
      </c>
      <c r="I47" s="35" t="s">
        <v>3259</v>
      </c>
      <c r="J47" s="57" t="s">
        <v>39</v>
      </c>
      <c r="K47" s="30"/>
      <c r="L47" s="30"/>
      <c r="M47" s="30" t="str">
        <f t="shared" si="6"/>
        <v>accountingEntries</v>
      </c>
      <c r="N47" s="1" t="str">
        <f>IF("u"=F47,VLOOKUP(G47,'xbrl-gl'!A:F,6,FALSE),"")</f>
        <v/>
      </c>
      <c r="O47" s="29"/>
      <c r="P47" s="1" t="str">
        <f>IF(""&lt;&gt;C47,
  IF("gl-gen"=MID(VLOOKUP(C47,'xbrl-gl'!A:G,7,FALSE),1,6),
    VLOOKUP(C47,'xbrl-gl'!A:G,7,FALSE),
    "gl-"&amp;MID(C47,1,FIND("-",C47)-1)&amp;":"&amp;VLOOKUP(C47,'xbrl-gl'!A:G,7,FALSE)
  ),
  IF("_"=R47,
    "",
    IF("cen"=H47,
      R47,
      IF("gl-"=MID(R47,1,3),R47,"gl-"&amp;H47&amp;":"&amp;R47)
    )
  )
)</f>
        <v/>
      </c>
      <c r="Q47" s="20"/>
      <c r="R47" s="62" t="s">
        <v>3080</v>
      </c>
      <c r="S47" s="65" t="str">
        <f t="shared" si="7"/>
        <v>/corG-1/corG-3</v>
      </c>
      <c r="T47" s="66" t="str">
        <f t="shared" si="8"/>
        <v>corG-3</v>
      </c>
      <c r="U47" s="66" t="str">
        <f t="shared" si="2"/>
        <v/>
      </c>
      <c r="V47" s="66" t="str">
        <f t="shared" si="3"/>
        <v/>
      </c>
      <c r="W47" s="66" t="str">
        <f t="shared" si="4"/>
        <v/>
      </c>
      <c r="X47" s="66" t="str">
        <f t="shared" si="5"/>
        <v/>
      </c>
    </row>
    <row r="48" spans="1:26" ht="19" customHeight="1">
      <c r="A48" s="1">
        <v>47</v>
      </c>
      <c r="B48" s="23" t="s">
        <v>3560</v>
      </c>
      <c r="C48" s="23" t="s">
        <v>788</v>
      </c>
      <c r="D48" s="31">
        <v>3</v>
      </c>
      <c r="E48" s="15" t="s">
        <v>762</v>
      </c>
      <c r="F48" s="34" t="str">
        <f t="shared" si="0"/>
        <v>a</v>
      </c>
      <c r="G48" s="15" t="str">
        <f>IF("cen"&lt;&gt;MID(B48,1,3),VLOOKUP(B48,'xbrl-gl'!A:E,5,FALSE),"")</f>
        <v/>
      </c>
      <c r="H48" s="33" t="s">
        <v>3133</v>
      </c>
      <c r="I48" s="36" t="s">
        <v>3752</v>
      </c>
      <c r="J48" s="30" t="s">
        <v>1630</v>
      </c>
      <c r="K48" s="30" t="s">
        <v>1631</v>
      </c>
      <c r="L48" s="30" t="str">
        <f>VLOOKUP(J48,'EN16931'!A:I,9,FALSE)</f>
        <v>A group of business terms providing information about the Seller.</v>
      </c>
      <c r="M48" s="30" t="str">
        <f t="shared" si="6"/>
        <v>entityInformation</v>
      </c>
      <c r="N48" s="1" t="str">
        <f>IF("u"=F48,VLOOKUP(G48,'xbrl-gl'!A:F,6,FALSE),"")</f>
        <v/>
      </c>
      <c r="O48" s="29" t="s">
        <v>1573</v>
      </c>
      <c r="Q48" s="24"/>
      <c r="R48" s="63" t="s">
        <v>39</v>
      </c>
      <c r="S48" s="65" t="str">
        <f t="shared" si="7"/>
        <v>/corG-1/corG-3/cenG-4</v>
      </c>
      <c r="T48" s="66" t="str">
        <f t="shared" si="8"/>
        <v>corG-3</v>
      </c>
      <c r="U48" s="66" t="str">
        <f t="shared" si="2"/>
        <v>cenG-4</v>
      </c>
      <c r="V48" s="66" t="str">
        <f t="shared" si="3"/>
        <v/>
      </c>
      <c r="W48" s="66" t="str">
        <f t="shared" si="4"/>
        <v/>
      </c>
      <c r="X48" s="66" t="str">
        <f t="shared" si="5"/>
        <v/>
      </c>
    </row>
    <row r="49" spans="1:24" ht="19" customHeight="1">
      <c r="A49" s="1">
        <v>48</v>
      </c>
      <c r="B49" s="23" t="s">
        <v>3561</v>
      </c>
      <c r="C49" s="23" t="s">
        <v>1229</v>
      </c>
      <c r="D49" s="31">
        <v>4</v>
      </c>
      <c r="E49" s="23" t="s">
        <v>3560</v>
      </c>
      <c r="F49" s="34" t="str">
        <f t="shared" si="0"/>
        <v>a</v>
      </c>
      <c r="G49" s="15" t="str">
        <f>IF("cen"&lt;&gt;MID(B49,1,3),VLOOKUP(B49,'xbrl-gl'!A:E,5,FALSE),"")</f>
        <v/>
      </c>
      <c r="H49" s="33" t="s">
        <v>3133</v>
      </c>
      <c r="I49" s="37" t="s">
        <v>3755</v>
      </c>
      <c r="J49" s="30" t="s">
        <v>1636</v>
      </c>
      <c r="K49" s="30" t="s">
        <v>1637</v>
      </c>
      <c r="L49" s="30" t="str">
        <f>VLOOKUP(J49,'EN16931'!A:I,9,FALSE)</f>
        <v>An identification of the Seller.\nFor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v>
      </c>
      <c r="M49" s="30" t="str">
        <f t="shared" si="6"/>
        <v>seller</v>
      </c>
      <c r="N49" s="1" t="str">
        <f>IF("u"=F49,VLOOKUP(G49,'xbrl-gl'!A:F,6,FALSE),"")</f>
        <v/>
      </c>
      <c r="O49" s="29" t="s">
        <v>1612</v>
      </c>
      <c r="P49" s="1" t="str">
        <f>IF(""&lt;&gt;C49,
  IF("gl-gen"=MID(VLOOKUP(C49,'xbrl-gl'!A:G,7,FALSE),1,6),
    VLOOKUP(C49,'xbrl-gl'!A:G,7,FALSE),
    "gl-"&amp;MID(C49,1,FIND("-",C49)-1)&amp;":"&amp;VLOOKUP(C49,'xbrl-gl'!A:G,7,FALSE)
  ),
  IF("_"=R49,
    "",
    IF("cen"=H49,
      R49,
      IF("gl-"=MID(R49,1,3),R49,"gl-"&amp;H49&amp;":"&amp;R49)
    )
  )
)</f>
        <v>gl-cor:identifierCodeItemType</v>
      </c>
      <c r="Q49" s="22" t="s">
        <v>1574</v>
      </c>
      <c r="R49" s="1" t="s">
        <v>3135</v>
      </c>
      <c r="S49" s="65" t="str">
        <f t="shared" si="7"/>
        <v>/corG-1/corG-3/cenG-4/cen-29</v>
      </c>
      <c r="T49" s="66" t="str">
        <f t="shared" si="8"/>
        <v>corG-3</v>
      </c>
      <c r="U49" s="66" t="str">
        <f t="shared" si="2"/>
        <v>cenG-4</v>
      </c>
      <c r="V49" s="66" t="str">
        <f t="shared" si="3"/>
        <v>cen-29</v>
      </c>
      <c r="W49" s="66" t="str">
        <f t="shared" si="4"/>
        <v/>
      </c>
      <c r="X49" s="66" t="str">
        <f t="shared" si="5"/>
        <v/>
      </c>
    </row>
    <row r="50" spans="1:24" ht="19" customHeight="1">
      <c r="A50" s="1">
        <v>49</v>
      </c>
      <c r="B50" s="23" t="s">
        <v>3562</v>
      </c>
      <c r="C50" s="23" t="s">
        <v>1230</v>
      </c>
      <c r="D50" s="31">
        <v>4</v>
      </c>
      <c r="E50" s="23" t="s">
        <v>3560</v>
      </c>
      <c r="F50" s="34" t="str">
        <f t="shared" si="0"/>
        <v>a</v>
      </c>
      <c r="G50" s="15" t="str">
        <f>IF("cen"&lt;&gt;MID(B50,1,3),VLOOKUP(B50,'xbrl-gl'!A:E,5,FALSE),"")</f>
        <v/>
      </c>
      <c r="H50" s="33" t="s">
        <v>3133</v>
      </c>
      <c r="I50" s="37" t="s">
        <v>3756</v>
      </c>
      <c r="J50" s="30" t="s">
        <v>1638</v>
      </c>
      <c r="K50" s="30" t="s">
        <v>1639</v>
      </c>
      <c r="L50" s="30" t="str">
        <f>VLOOKUP(J50,'EN16931'!A:I,9,FALSE)</f>
        <v>An identifier issued by an official registrar that identifies the Seller as a legal entity or person.\nIf no identification scheme is specified, it should be known by Buyer and Seller.</v>
      </c>
      <c r="M50" s="30" t="str">
        <f t="shared" si="6"/>
        <v>seller</v>
      </c>
      <c r="N50" s="1" t="str">
        <f>IF("u"=F50,VLOOKUP(G50,'xbrl-gl'!A:F,6,FALSE),"")</f>
        <v/>
      </c>
      <c r="O50" s="29" t="s">
        <v>1585</v>
      </c>
      <c r="P50" s="1" t="str">
        <f>IF(""&lt;&gt;C50,
  IF("gl-gen"=MID(VLOOKUP(C50,'xbrl-gl'!A:G,7,FALSE),1,6),
    VLOOKUP(C50,'xbrl-gl'!A:G,7,FALSE),
    "gl-"&amp;MID(C50,1,FIND("-",C50)-1)&amp;":"&amp;VLOOKUP(C50,'xbrl-gl'!A:G,7,FALSE)
  ),
  IF("_"=R50,
    "",
    IF("cen"=H50,
      R50,
      IF("gl-"=MID(R50,1,3),R50,"gl-"&amp;H50&amp;":"&amp;R50)
    )
  )
)</f>
        <v>gl-cor:identifierAuthorityCodeItemType</v>
      </c>
      <c r="Q50" s="22" t="s">
        <v>1574</v>
      </c>
      <c r="R50" s="1" t="s">
        <v>3135</v>
      </c>
      <c r="S50" s="65" t="str">
        <f t="shared" si="7"/>
        <v>/corG-1/corG-3/cenG-4/cen-30</v>
      </c>
      <c r="T50" s="66" t="str">
        <f t="shared" si="8"/>
        <v>corG-3</v>
      </c>
      <c r="U50" s="66" t="str">
        <f t="shared" si="2"/>
        <v>cenG-4</v>
      </c>
      <c r="V50" s="66" t="str">
        <f t="shared" si="3"/>
        <v>cen-30</v>
      </c>
      <c r="W50" s="66" t="str">
        <f t="shared" si="4"/>
        <v/>
      </c>
      <c r="X50" s="66" t="str">
        <f t="shared" si="5"/>
        <v/>
      </c>
    </row>
    <row r="51" spans="1:24" ht="19" customHeight="1">
      <c r="A51" s="1">
        <v>50</v>
      </c>
      <c r="B51" s="23" t="s">
        <v>3563</v>
      </c>
      <c r="C51" s="23" t="s">
        <v>1230</v>
      </c>
      <c r="D51" s="31">
        <v>4</v>
      </c>
      <c r="E51" s="23" t="s">
        <v>3560</v>
      </c>
      <c r="F51" s="34" t="str">
        <f t="shared" si="0"/>
        <v>a</v>
      </c>
      <c r="G51" s="15" t="str">
        <f>IF("cen"&lt;&gt;MID(B51,1,3),VLOOKUP(B51,'xbrl-gl'!A:E,5,FALSE),"")</f>
        <v/>
      </c>
      <c r="H51" s="33" t="s">
        <v>3133</v>
      </c>
      <c r="I51" s="37" t="s">
        <v>3757</v>
      </c>
      <c r="J51" s="30" t="s">
        <v>1640</v>
      </c>
      <c r="K51" s="30" t="s">
        <v>1641</v>
      </c>
      <c r="L51" s="30" t="str">
        <f>VLOOKUP(J51,'EN16931'!A:I,9,FALSE)</f>
        <v>The Seller's VAT identifier (also known as Seller VAT identification number).\nVAT number prefixed by a country code. A VAT registered Supplier shall include his VAT ID, except when he uses a tax representative.</v>
      </c>
      <c r="M51" s="30" t="str">
        <f t="shared" si="6"/>
        <v>seller</v>
      </c>
      <c r="N51" s="1" t="str">
        <f>IF("u"=F51,VLOOKUP(G51,'xbrl-gl'!A:F,6,FALSE),"")</f>
        <v/>
      </c>
      <c r="O51" s="29" t="s">
        <v>1585</v>
      </c>
      <c r="P51" s="1" t="str">
        <f>IF(""&lt;&gt;C51,
  IF("gl-gen"=MID(VLOOKUP(C51,'xbrl-gl'!A:G,7,FALSE),1,6),
    VLOOKUP(C51,'xbrl-gl'!A:G,7,FALSE),
    "gl-"&amp;MID(C51,1,FIND("-",C51)-1)&amp;":"&amp;VLOOKUP(C51,'xbrl-gl'!A:G,7,FALSE)
  ),
  IF("_"=R51,
    "",
    IF("cen"=H51,
      R51,
      IF("gl-"=MID(R51,1,3),R51,"gl-"&amp;H51&amp;":"&amp;R51)
    )
  )
)</f>
        <v>gl-cor:identifierAuthorityCodeItemType</v>
      </c>
      <c r="Q51" s="22" t="s">
        <v>1574</v>
      </c>
      <c r="R51" s="1" t="s">
        <v>3135</v>
      </c>
      <c r="S51" s="65" t="str">
        <f t="shared" si="7"/>
        <v>/corG-1/corG-3/cenG-4/cen-31</v>
      </c>
      <c r="T51" s="66" t="str">
        <f t="shared" si="8"/>
        <v>corG-3</v>
      </c>
      <c r="U51" s="66" t="str">
        <f t="shared" si="2"/>
        <v>cenG-4</v>
      </c>
      <c r="V51" s="66" t="str">
        <f t="shared" si="3"/>
        <v>cen-31</v>
      </c>
      <c r="W51" s="66" t="str">
        <f t="shared" si="4"/>
        <v/>
      </c>
      <c r="X51" s="66" t="str">
        <f t="shared" si="5"/>
        <v/>
      </c>
    </row>
    <row r="52" spans="1:24" ht="19" customHeight="1">
      <c r="A52" s="1">
        <v>51</v>
      </c>
      <c r="B52" s="23" t="s">
        <v>3564</v>
      </c>
      <c r="C52" s="23" t="s">
        <v>1230</v>
      </c>
      <c r="D52" s="31">
        <v>4</v>
      </c>
      <c r="E52" s="23" t="s">
        <v>3560</v>
      </c>
      <c r="F52" s="34" t="str">
        <f t="shared" si="0"/>
        <v>a</v>
      </c>
      <c r="G52" s="15" t="str">
        <f>IF("cen"&lt;&gt;MID(B52,1,3),VLOOKUP(B52,'xbrl-gl'!A:E,5,FALSE),"")</f>
        <v/>
      </c>
      <c r="H52" s="33" t="s">
        <v>3133</v>
      </c>
      <c r="I52" s="37" t="s">
        <v>3758</v>
      </c>
      <c r="J52" s="30" t="s">
        <v>1642</v>
      </c>
      <c r="K52" s="30" t="s">
        <v>1643</v>
      </c>
      <c r="L52" s="30" t="str">
        <f>VLOOKUP(J52,'EN16931'!A:I,9,FALSE)</f>
        <v>The local identification (defined by the Seller's address) of the Seller for tax purposes or a reference that enables the Seller to state his registered tax status.\nThis information may affect how the Buyer settles the payment (such as for social security fees). E.g. in some countries, if the Seller is not registered as a tax paying entity then the Buyer is required to withhold the amount of the tax and pay it on behalf of the Seller.</v>
      </c>
      <c r="M52" s="30" t="str">
        <f t="shared" si="6"/>
        <v>seller</v>
      </c>
      <c r="N52" s="1" t="str">
        <f>IF("u"=F52,VLOOKUP(G52,'xbrl-gl'!A:F,6,FALSE),"")</f>
        <v/>
      </c>
      <c r="O52" s="29" t="s">
        <v>1585</v>
      </c>
      <c r="P52" s="1" t="str">
        <f>IF(""&lt;&gt;C52,
  IF("gl-gen"=MID(VLOOKUP(C52,'xbrl-gl'!A:G,7,FALSE),1,6),
    VLOOKUP(C52,'xbrl-gl'!A:G,7,FALSE),
    "gl-"&amp;MID(C52,1,FIND("-",C52)-1)&amp;":"&amp;VLOOKUP(C52,'xbrl-gl'!A:G,7,FALSE)
  ),
  IF("_"=R52,
    "",
    IF("cen"=H52,
      R52,
      IF("gl-"=MID(R52,1,3),R52,"gl-"&amp;H52&amp;":"&amp;R52)
    )
  )
)</f>
        <v>gl-cor:identifierAuthorityCodeItemType</v>
      </c>
      <c r="Q52" s="22" t="s">
        <v>1574</v>
      </c>
      <c r="R52" s="1" t="s">
        <v>3135</v>
      </c>
      <c r="S52" s="65" t="str">
        <f t="shared" si="7"/>
        <v>/corG-1/corG-3/cenG-4/cen-32</v>
      </c>
      <c r="T52" s="66" t="str">
        <f t="shared" si="8"/>
        <v>corG-3</v>
      </c>
      <c r="U52" s="66" t="str">
        <f t="shared" si="2"/>
        <v>cenG-4</v>
      </c>
      <c r="V52" s="66" t="str">
        <f t="shared" si="3"/>
        <v>cen-32</v>
      </c>
      <c r="W52" s="66" t="str">
        <f t="shared" si="4"/>
        <v/>
      </c>
      <c r="X52" s="66" t="str">
        <f t="shared" si="5"/>
        <v/>
      </c>
    </row>
    <row r="53" spans="1:24" ht="19" customHeight="1">
      <c r="A53" s="1">
        <v>52</v>
      </c>
      <c r="B53" s="23" t="s">
        <v>3565</v>
      </c>
      <c r="C53" s="23" t="s">
        <v>1235</v>
      </c>
      <c r="D53" s="31">
        <v>4</v>
      </c>
      <c r="E53" s="23" t="s">
        <v>3560</v>
      </c>
      <c r="F53" s="34" t="str">
        <f t="shared" si="0"/>
        <v>a</v>
      </c>
      <c r="G53" s="15" t="str">
        <f>IF("cen"&lt;&gt;MID(B53,1,3),VLOOKUP(B53,'xbrl-gl'!A:E,5,FALSE),"")</f>
        <v/>
      </c>
      <c r="H53" s="33" t="s">
        <v>3133</v>
      </c>
      <c r="I53" s="37" t="s">
        <v>3753</v>
      </c>
      <c r="J53" s="30" t="s">
        <v>1632</v>
      </c>
      <c r="K53" s="30" t="s">
        <v>1633</v>
      </c>
      <c r="L53" s="30" t="str">
        <f>VLOOKUP(J53,'EN16931'!A:I,9,FALSE)</f>
        <v xml:space="preserve">The full formal name by which the Seller is registered in the national registry of legal entities or as a Taxable person or otherwise trades as a person or persons. </v>
      </c>
      <c r="M53" s="30" t="str">
        <f t="shared" si="6"/>
        <v>seller</v>
      </c>
      <c r="N53" s="1" t="str">
        <f>IF("u"=F53,VLOOKUP(G53,'xbrl-gl'!A:F,6,FALSE),"")</f>
        <v/>
      </c>
      <c r="O53" s="29" t="s">
        <v>1573</v>
      </c>
      <c r="P53" s="1" t="str">
        <f>IF(""&lt;&gt;C53,
  IF("gl-gen"=MID(VLOOKUP(C53,'xbrl-gl'!A:G,7,FALSE),1,6),
    VLOOKUP(C53,'xbrl-gl'!A:G,7,FALSE),
    "gl-"&amp;MID(C53,1,FIND("-",C53)-1)&amp;":"&amp;VLOOKUP(C53,'xbrl-gl'!A:G,7,FALSE)
  ),
  IF("_"=R53,
    "",
    IF("cen"=H53,
      R53,
      IF("gl-"=MID(R53,1,3),R53,"gl-"&amp;H53&amp;":"&amp;R53)
    )
  )
)</f>
        <v>gl-cor:identifierDescriptionItemType</v>
      </c>
      <c r="Q53" s="22" t="s">
        <v>1594</v>
      </c>
      <c r="R53" s="1" t="s">
        <v>3136</v>
      </c>
      <c r="S53" s="65" t="str">
        <f t="shared" si="7"/>
        <v>/corG-1/corG-3/cenG-4/cen-27</v>
      </c>
      <c r="T53" s="66" t="str">
        <f t="shared" si="8"/>
        <v>corG-3</v>
      </c>
      <c r="U53" s="66" t="str">
        <f t="shared" si="2"/>
        <v>cenG-4</v>
      </c>
      <c r="V53" s="66" t="str">
        <f t="shared" si="3"/>
        <v>cen-27</v>
      </c>
      <c r="W53" s="66" t="str">
        <f t="shared" si="4"/>
        <v/>
      </c>
      <c r="X53" s="66" t="str">
        <f t="shared" si="5"/>
        <v/>
      </c>
    </row>
    <row r="54" spans="1:24" ht="19" customHeight="1">
      <c r="A54" s="1">
        <v>53</v>
      </c>
      <c r="B54" s="23" t="s">
        <v>3168</v>
      </c>
      <c r="C54" s="23"/>
      <c r="D54" s="31">
        <v>4</v>
      </c>
      <c r="E54" s="23" t="s">
        <v>3560</v>
      </c>
      <c r="F54" s="34" t="str">
        <f t="shared" si="0"/>
        <v>a</v>
      </c>
      <c r="G54" s="15" t="str">
        <f>IF("cen"&lt;&gt;MID(B54,1,3),VLOOKUP(B54,'xbrl-gl'!A:E,5,FALSE),"")</f>
        <v/>
      </c>
      <c r="H54" s="33" t="s">
        <v>3133</v>
      </c>
      <c r="I54" s="37" t="s">
        <v>3754</v>
      </c>
      <c r="J54" s="30" t="s">
        <v>1634</v>
      </c>
      <c r="K54" s="30" t="s">
        <v>1635</v>
      </c>
      <c r="L54" s="30" t="str">
        <f>VLOOKUP(J54,'EN16931'!A:I,9,FALSE)</f>
        <v>A name by which the Seller is known, other than Seller name (also known as Business name].\nThis may be used if different from the Seller name.</v>
      </c>
      <c r="M54" s="30" t="str">
        <f t="shared" si="6"/>
        <v>seller</v>
      </c>
      <c r="N54" s="1" t="str">
        <f>IF("u"=F54,VLOOKUP(G54,'xbrl-gl'!A:F,6,FALSE),"")</f>
        <v/>
      </c>
      <c r="O54" s="29" t="s">
        <v>1585</v>
      </c>
      <c r="P54" s="1" t="str">
        <f>IF(""&lt;&gt;C54,
  IF("gl-gen"=MID(VLOOKUP(C54,'xbrl-gl'!A:G,7,FALSE),1,6),
    VLOOKUP(C54,'xbrl-gl'!A:G,7,FALSE),
    "gl-"&amp;MID(C54,1,FIND("-",C54)-1)&amp;":"&amp;VLOOKUP(C54,'xbrl-gl'!A:G,7,FALSE)
  ),
  IF("_"=R54,
    "",
    IF("cen"=H54,
      R54,
      IF("gl-"=MID(R54,1,3),R54,"gl-"&amp;H54&amp;":"&amp;R54)
    )
  )
)</f>
        <v>textItemType</v>
      </c>
      <c r="Q54" s="22" t="s">
        <v>1594</v>
      </c>
      <c r="R54" s="1" t="s">
        <v>3136</v>
      </c>
      <c r="S54" s="65" t="str">
        <f t="shared" si="7"/>
        <v>/corG-1/corG-3/cenG-4/cen-28</v>
      </c>
      <c r="T54" s="66" t="str">
        <f t="shared" si="8"/>
        <v>corG-3</v>
      </c>
      <c r="U54" s="66" t="str">
        <f t="shared" si="2"/>
        <v>cenG-4</v>
      </c>
      <c r="V54" s="66" t="str">
        <f t="shared" si="3"/>
        <v>cen-28</v>
      </c>
      <c r="W54" s="66" t="str">
        <f t="shared" si="4"/>
        <v/>
      </c>
      <c r="X54" s="66" t="str">
        <f t="shared" si="5"/>
        <v/>
      </c>
    </row>
    <row r="55" spans="1:24" ht="19" customHeight="1">
      <c r="A55" s="1">
        <v>54</v>
      </c>
      <c r="B55" s="23" t="s">
        <v>3169</v>
      </c>
      <c r="C55" s="23" t="s">
        <v>39</v>
      </c>
      <c r="D55" s="31">
        <v>4</v>
      </c>
      <c r="E55" s="23" t="s">
        <v>3560</v>
      </c>
      <c r="F55" s="34" t="str">
        <f t="shared" si="0"/>
        <v>a</v>
      </c>
      <c r="G55" s="15" t="str">
        <f>IF("cen"&lt;&gt;MID(B55,1,3),VLOOKUP(B55,'xbrl-gl'!A:E,5,FALSE),"")</f>
        <v/>
      </c>
      <c r="H55" s="33" t="s">
        <v>3133</v>
      </c>
      <c r="I55" s="37" t="s">
        <v>3759</v>
      </c>
      <c r="J55" s="30" t="s">
        <v>1644</v>
      </c>
      <c r="K55" s="30" t="s">
        <v>1645</v>
      </c>
      <c r="L55" s="30" t="str">
        <f>VLOOKUP(J55,'EN16931'!A:I,9,FALSE)</f>
        <v>Additional legal information relevant for the Seller.\nSuch as share capital.</v>
      </c>
      <c r="M55" s="30" t="str">
        <f t="shared" si="6"/>
        <v>seller</v>
      </c>
      <c r="N55" s="1" t="str">
        <f>IF("u"=F55,VLOOKUP(G55,'xbrl-gl'!A:F,6,FALSE),"")</f>
        <v/>
      </c>
      <c r="O55" s="29" t="s">
        <v>1585</v>
      </c>
      <c r="P55" s="61" t="s">
        <v>4007</v>
      </c>
      <c r="Q55" s="22" t="s">
        <v>1594</v>
      </c>
      <c r="R55" s="1" t="s">
        <v>3136</v>
      </c>
      <c r="S55" s="65" t="str">
        <f t="shared" si="7"/>
        <v>/corG-1/corG-3/cenG-4/cen-33</v>
      </c>
      <c r="T55" s="66" t="str">
        <f t="shared" si="8"/>
        <v>corG-3</v>
      </c>
      <c r="U55" s="66" t="str">
        <f t="shared" si="2"/>
        <v>cenG-4</v>
      </c>
      <c r="V55" s="66" t="str">
        <f t="shared" si="3"/>
        <v>cen-33</v>
      </c>
      <c r="W55" s="66" t="str">
        <f t="shared" si="4"/>
        <v/>
      </c>
      <c r="X55" s="66" t="str">
        <f t="shared" si="5"/>
        <v/>
      </c>
    </row>
    <row r="56" spans="1:24" ht="19" customHeight="1">
      <c r="A56" s="1">
        <v>55</v>
      </c>
      <c r="B56" s="23" t="s">
        <v>3566</v>
      </c>
      <c r="C56" s="23" t="s">
        <v>792</v>
      </c>
      <c r="D56" s="31">
        <v>4</v>
      </c>
      <c r="E56" s="23" t="s">
        <v>3560</v>
      </c>
      <c r="F56" s="34" t="str">
        <f t="shared" si="0"/>
        <v>a</v>
      </c>
      <c r="G56" s="15" t="str">
        <f>IF("cen"&lt;&gt;MID(B56,1,3),VLOOKUP(B56,'xbrl-gl'!A:E,5,FALSE),"")</f>
        <v/>
      </c>
      <c r="H56" s="33" t="s">
        <v>3133</v>
      </c>
      <c r="I56" s="37" t="s">
        <v>3761</v>
      </c>
      <c r="J56" s="30" t="s">
        <v>1647</v>
      </c>
      <c r="K56" s="30" t="s">
        <v>1648</v>
      </c>
      <c r="L56" s="30" t="str">
        <f>VLOOKUP(J56,'EN16931'!A:I,9,FALSE)</f>
        <v>A group of business terms providing information about the address of the Seller.\nSufficient components of the address are to be filled to comply with legal requirements.</v>
      </c>
      <c r="M56" s="30" t="str">
        <f t="shared" si="6"/>
        <v>seller</v>
      </c>
      <c r="N56" s="1" t="str">
        <f>IF("u"=F56,VLOOKUP(G56,'xbrl-gl'!A:F,6,FALSE),"")</f>
        <v/>
      </c>
      <c r="O56" s="29" t="s">
        <v>1573</v>
      </c>
      <c r="Q56" s="24"/>
      <c r="R56" s="63" t="s">
        <v>39</v>
      </c>
      <c r="S56" s="65" t="str">
        <f t="shared" si="7"/>
        <v>/corG-1/corG-3/cenG-4/cenG-5</v>
      </c>
      <c r="T56" s="66" t="str">
        <f t="shared" si="8"/>
        <v>corG-3</v>
      </c>
      <c r="U56" s="66" t="str">
        <f t="shared" si="2"/>
        <v>cenG-4</v>
      </c>
      <c r="V56" s="66" t="str">
        <f t="shared" si="3"/>
        <v>cenG-5</v>
      </c>
      <c r="W56" s="66" t="str">
        <f t="shared" si="4"/>
        <v/>
      </c>
      <c r="X56" s="66" t="str">
        <f t="shared" si="5"/>
        <v/>
      </c>
    </row>
    <row r="57" spans="1:24" ht="19" customHeight="1">
      <c r="A57" s="1">
        <v>56</v>
      </c>
      <c r="B57" s="23" t="s">
        <v>3533</v>
      </c>
      <c r="C57" s="23" t="s">
        <v>1248</v>
      </c>
      <c r="D57" s="31">
        <v>5</v>
      </c>
      <c r="E57" s="23" t="s">
        <v>3566</v>
      </c>
      <c r="F57" s="34" t="str">
        <f t="shared" si="0"/>
        <v>a</v>
      </c>
      <c r="G57" s="15" t="str">
        <f>IF("cen"&lt;&gt;MID(B57,1,3),VLOOKUP(B57,'xbrl-gl'!A:E,5,FALSE),"")</f>
        <v/>
      </c>
      <c r="H57" s="33" t="s">
        <v>3133</v>
      </c>
      <c r="I57" s="38" t="s">
        <v>3762</v>
      </c>
      <c r="J57" s="30" t="s">
        <v>1649</v>
      </c>
      <c r="K57" s="30" t="s">
        <v>1650</v>
      </c>
      <c r="L57" s="30" t="str">
        <f>VLOOKUP(J57,'EN16931'!A:I,9,FALSE)</f>
        <v>The main address line in an address.\nUsually the street name and number or post office box.</v>
      </c>
      <c r="M57" s="30" t="str">
        <f t="shared" si="6"/>
        <v>sellerPostalAddress</v>
      </c>
      <c r="N57" s="1" t="str">
        <f>IF("u"=F57,VLOOKUP(G57,'xbrl-gl'!A:F,6,FALSE),"")</f>
        <v/>
      </c>
      <c r="O57" s="29" t="s">
        <v>1585</v>
      </c>
      <c r="P57" s="1" t="str">
        <f>IF(""&lt;&gt;C57,
  IF("gl-gen"=MID(VLOOKUP(C57,'xbrl-gl'!A:G,7,FALSE),1,6),
    VLOOKUP(C57,'xbrl-gl'!A:G,7,FALSE),
    "gl-"&amp;MID(C57,1,FIND("-",C57)-1)&amp;":"&amp;VLOOKUP(C57,'xbrl-gl'!A:G,7,FALSE)
  ),
  IF("_"=R57,
    "",
    IF("cen"=H57,
      R57,
      IF("gl-"=MID(R57,1,3),R57,"gl-"&amp;H57&amp;":"&amp;R57)
    )
  )
)</f>
        <v>gl-gen:streetItemType</v>
      </c>
      <c r="Q57" s="22" t="s">
        <v>1594</v>
      </c>
      <c r="R57" s="1" t="s">
        <v>3136</v>
      </c>
      <c r="S57" s="65" t="str">
        <f t="shared" si="7"/>
        <v>/corG-1/corG-3/cenG-4/cenG-5/cen-35</v>
      </c>
      <c r="T57" s="66" t="str">
        <f t="shared" si="8"/>
        <v>corG-3</v>
      </c>
      <c r="U57" s="66" t="str">
        <f t="shared" si="2"/>
        <v>cenG-4</v>
      </c>
      <c r="V57" s="66" t="str">
        <f t="shared" si="3"/>
        <v>cenG-5</v>
      </c>
      <c r="W57" s="66" t="str">
        <f t="shared" si="4"/>
        <v>cen-35</v>
      </c>
      <c r="X57" s="66" t="str">
        <f t="shared" si="5"/>
        <v/>
      </c>
    </row>
    <row r="58" spans="1:24" ht="19" customHeight="1">
      <c r="A58" s="1">
        <v>57</v>
      </c>
      <c r="B58" s="23" t="s">
        <v>3537</v>
      </c>
      <c r="C58" s="23" t="s">
        <v>1249</v>
      </c>
      <c r="D58" s="31">
        <v>5</v>
      </c>
      <c r="E58" s="23" t="s">
        <v>3566</v>
      </c>
      <c r="F58" s="34" t="str">
        <f t="shared" si="0"/>
        <v>a</v>
      </c>
      <c r="G58" s="15" t="str">
        <f>IF("cen"&lt;&gt;MID(B58,1,3),VLOOKUP(B58,'xbrl-gl'!A:E,5,FALSE),"")</f>
        <v/>
      </c>
      <c r="H58" s="33" t="s">
        <v>3133</v>
      </c>
      <c r="I58" s="38" t="s">
        <v>3763</v>
      </c>
      <c r="J58" s="30" t="s">
        <v>1651</v>
      </c>
      <c r="K58" s="30" t="s">
        <v>1652</v>
      </c>
      <c r="L58" s="30" t="str">
        <f>VLOOKUP(J58,'EN16931'!A:I,9,FALSE)</f>
        <v>An additional address line in an address that can be used to give further details supplementing the main line.</v>
      </c>
      <c r="M58" s="30" t="str">
        <f t="shared" si="6"/>
        <v>sellerPostalAddress</v>
      </c>
      <c r="N58" s="1" t="str">
        <f>IF("u"=F58,VLOOKUP(G58,'xbrl-gl'!A:F,6,FALSE),"")</f>
        <v/>
      </c>
      <c r="O58" s="29" t="s">
        <v>1585</v>
      </c>
      <c r="P58" s="1" t="str">
        <f>IF(""&lt;&gt;C58,
  IF("gl-gen"=MID(VLOOKUP(C58,'xbrl-gl'!A:G,7,FALSE),1,6),
    VLOOKUP(C58,'xbrl-gl'!A:G,7,FALSE),
    "gl-"&amp;MID(C58,1,FIND("-",C58)-1)&amp;":"&amp;VLOOKUP(C58,'xbrl-gl'!A:G,7,FALSE)
  ),
  IF("_"=R58,
    "",
    IF("cen"=H58,
      R58,
      IF("gl-"=MID(R58,1,3),R58,"gl-"&amp;H58&amp;":"&amp;R58)
    )
  )
)</f>
        <v>gl-gen:street2ItemType</v>
      </c>
      <c r="Q58" s="22" t="s">
        <v>1594</v>
      </c>
      <c r="R58" s="1" t="s">
        <v>3136</v>
      </c>
      <c r="S58" s="65" t="str">
        <f t="shared" si="7"/>
        <v>/corG-1/corG-3/cenG-4/cenG-5/cen-36</v>
      </c>
      <c r="T58" s="66" t="str">
        <f t="shared" si="8"/>
        <v>corG-3</v>
      </c>
      <c r="U58" s="66" t="str">
        <f t="shared" si="2"/>
        <v>cenG-4</v>
      </c>
      <c r="V58" s="66" t="str">
        <f t="shared" si="3"/>
        <v>cenG-5</v>
      </c>
      <c r="W58" s="66" t="str">
        <f t="shared" si="4"/>
        <v>cen-36</v>
      </c>
      <c r="X58" s="66" t="str">
        <f t="shared" si="5"/>
        <v/>
      </c>
    </row>
    <row r="59" spans="1:24" ht="19" customHeight="1">
      <c r="A59" s="1">
        <v>58</v>
      </c>
      <c r="B59" s="23" t="s">
        <v>3163</v>
      </c>
      <c r="C59" s="23" t="s">
        <v>3163</v>
      </c>
      <c r="D59" s="31">
        <v>5</v>
      </c>
      <c r="E59" s="23" t="s">
        <v>3566</v>
      </c>
      <c r="F59" s="34" t="str">
        <f t="shared" si="0"/>
        <v>a</v>
      </c>
      <c r="G59" s="15" t="str">
        <f>IF("cen"&lt;&gt;MID(B59,1,3),VLOOKUP(B59,'xbrl-gl'!A:E,5,FALSE),"")</f>
        <v/>
      </c>
      <c r="H59" s="33" t="s">
        <v>3133</v>
      </c>
      <c r="I59" s="38" t="s">
        <v>3764</v>
      </c>
      <c r="J59" s="30" t="s">
        <v>3338</v>
      </c>
      <c r="K59" s="30" t="s">
        <v>1653</v>
      </c>
      <c r="L59" s="30" t="str">
        <f>VLOOKUP(J59,'EN16931'!A:I,9,FALSE)</f>
        <v>An additional address line in an address that can be used to give further details supplementing the main line.</v>
      </c>
      <c r="M59" s="30" t="str">
        <f t="shared" si="6"/>
        <v>sellerPostalAddress</v>
      </c>
      <c r="N59" s="1" t="str">
        <f>IF("u"=F59,VLOOKUP(G59,'xbrl-gl'!A:F,6,FALSE),"")</f>
        <v/>
      </c>
      <c r="O59" s="29" t="s">
        <v>1585</v>
      </c>
      <c r="P59" s="1" t="s">
        <v>4005</v>
      </c>
      <c r="Q59" s="22" t="s">
        <v>1594</v>
      </c>
      <c r="R59" s="1" t="s">
        <v>3136</v>
      </c>
      <c r="S59" s="65" t="str">
        <f t="shared" si="7"/>
        <v>/corG-1/corG-3/cenG-4/cenG-5/cen-162</v>
      </c>
      <c r="T59" s="66" t="str">
        <f t="shared" si="8"/>
        <v>corG-3</v>
      </c>
      <c r="U59" s="66" t="str">
        <f t="shared" si="2"/>
        <v>cenG-4</v>
      </c>
      <c r="V59" s="66" t="str">
        <f t="shared" si="3"/>
        <v>cenG-5</v>
      </c>
      <c r="W59" s="66" t="str">
        <f t="shared" si="4"/>
        <v>cen-162</v>
      </c>
      <c r="X59" s="66" t="str">
        <f t="shared" si="5"/>
        <v/>
      </c>
    </row>
    <row r="60" spans="1:24" ht="19" customHeight="1">
      <c r="A60" s="1">
        <v>59</v>
      </c>
      <c r="B60" s="23" t="s">
        <v>3541</v>
      </c>
      <c r="C60" s="23" t="s">
        <v>1250</v>
      </c>
      <c r="D60" s="31">
        <v>5</v>
      </c>
      <c r="E60" s="23" t="s">
        <v>3566</v>
      </c>
      <c r="F60" s="34" t="str">
        <f t="shared" si="0"/>
        <v>a</v>
      </c>
      <c r="G60" s="15" t="str">
        <f>IF("cen"&lt;&gt;MID(B60,1,3),VLOOKUP(B60,'xbrl-gl'!A:E,5,FALSE),"")</f>
        <v/>
      </c>
      <c r="H60" s="33" t="s">
        <v>3133</v>
      </c>
      <c r="I60" s="38" t="s">
        <v>3765</v>
      </c>
      <c r="J60" s="30" t="s">
        <v>1654</v>
      </c>
      <c r="K60" s="30" t="s">
        <v>1655</v>
      </c>
      <c r="L60" s="30" t="str">
        <f>VLOOKUP(J60,'EN16931'!A:I,9,FALSE)</f>
        <v>The common name of the city, town or village, where the Seller address is located.</v>
      </c>
      <c r="M60" s="30" t="str">
        <f t="shared" si="6"/>
        <v>sellerPostalAddress</v>
      </c>
      <c r="N60" s="1" t="str">
        <f>IF("u"=F60,VLOOKUP(G60,'xbrl-gl'!A:F,6,FALSE),"")</f>
        <v/>
      </c>
      <c r="O60" s="29" t="s">
        <v>1585</v>
      </c>
      <c r="P60" s="1" t="str">
        <f>IF(""&lt;&gt;C60,
  IF("gl-gen"=MID(VLOOKUP(C60,'xbrl-gl'!A:G,7,FALSE),1,6),
    VLOOKUP(C60,'xbrl-gl'!A:G,7,FALSE),
    "gl-"&amp;MID(C60,1,FIND("-",C60)-1)&amp;":"&amp;VLOOKUP(C60,'xbrl-gl'!A:G,7,FALSE)
  ),
  IF("_"=R60,
    "",
    IF("cen"=H60,
      R60,
      IF("gl-"=MID(R60,1,3),R60,"gl-"&amp;H60&amp;":"&amp;R60)
    )
  )
)</f>
        <v>gl-gen:cityItemType</v>
      </c>
      <c r="Q60" s="22" t="s">
        <v>1594</v>
      </c>
      <c r="R60" s="1" t="s">
        <v>3136</v>
      </c>
      <c r="S60" s="65" t="str">
        <f t="shared" si="7"/>
        <v>/corG-1/corG-3/cenG-4/cenG-5/cen-37</v>
      </c>
      <c r="T60" s="66" t="str">
        <f t="shared" si="8"/>
        <v>corG-3</v>
      </c>
      <c r="U60" s="66" t="str">
        <f t="shared" si="2"/>
        <v>cenG-4</v>
      </c>
      <c r="V60" s="66" t="str">
        <f t="shared" si="3"/>
        <v>cenG-5</v>
      </c>
      <c r="W60" s="66" t="str">
        <f t="shared" si="4"/>
        <v>cen-37</v>
      </c>
      <c r="X60" s="66" t="str">
        <f t="shared" si="5"/>
        <v/>
      </c>
    </row>
    <row r="61" spans="1:24" ht="19" customHeight="1">
      <c r="A61" s="1">
        <v>60</v>
      </c>
      <c r="B61" s="23" t="s">
        <v>3553</v>
      </c>
      <c r="C61" s="23" t="s">
        <v>1253</v>
      </c>
      <c r="D61" s="31">
        <v>5</v>
      </c>
      <c r="E61" s="23" t="s">
        <v>3566</v>
      </c>
      <c r="F61" s="34" t="str">
        <f t="shared" si="0"/>
        <v>a</v>
      </c>
      <c r="G61" s="15" t="str">
        <f>IF("cen"&lt;&gt;MID(B61,1,3),VLOOKUP(B61,'xbrl-gl'!A:E,5,FALSE),"")</f>
        <v/>
      </c>
      <c r="H61" s="33" t="s">
        <v>3133</v>
      </c>
      <c r="I61" s="38" t="s">
        <v>3766</v>
      </c>
      <c r="J61" s="30" t="s">
        <v>1656</v>
      </c>
      <c r="K61" s="30" t="s">
        <v>1657</v>
      </c>
      <c r="L61" s="30" t="str">
        <f>VLOOKUP(J61,'EN16931'!A:I,9,FALSE)</f>
        <v>The identifier for an addressable group of properties according to the relevant postal service.\nSuch as a ZIP code or a post code.</v>
      </c>
      <c r="M61" s="30" t="str">
        <f t="shared" si="6"/>
        <v>sellerPostalAddress</v>
      </c>
      <c r="N61" s="1" t="str">
        <f>IF("u"=F61,VLOOKUP(G61,'xbrl-gl'!A:F,6,FALSE),"")</f>
        <v/>
      </c>
      <c r="O61" s="29" t="s">
        <v>1585</v>
      </c>
      <c r="P61" s="1" t="str">
        <f>IF(""&lt;&gt;C61,
  IF("gl-gen"=MID(VLOOKUP(C61,'xbrl-gl'!A:G,7,FALSE),1,6),
    VLOOKUP(C61,'xbrl-gl'!A:G,7,FALSE),
    "gl-"&amp;MID(C61,1,FIND("-",C61)-1)&amp;":"&amp;VLOOKUP(C61,'xbrl-gl'!A:G,7,FALSE)
  ),
  IF("_"=R61,
    "",
    IF("cen"=H61,
      R61,
      IF("gl-"=MID(R61,1,3),R61,"gl-"&amp;H61&amp;":"&amp;R61)
    )
  )
)</f>
        <v>gl-gen:zipOrPostalCodeItemType</v>
      </c>
      <c r="Q61" s="26" t="s">
        <v>1594</v>
      </c>
      <c r="R61" s="1" t="s">
        <v>3136</v>
      </c>
      <c r="S61" s="65" t="str">
        <f t="shared" si="7"/>
        <v>/corG-1/corG-3/cenG-4/cenG-5/cen-38</v>
      </c>
      <c r="T61" s="66" t="str">
        <f t="shared" si="8"/>
        <v>corG-3</v>
      </c>
      <c r="U61" s="66" t="str">
        <f t="shared" si="2"/>
        <v>cenG-4</v>
      </c>
      <c r="V61" s="66" t="str">
        <f t="shared" si="3"/>
        <v>cenG-5</v>
      </c>
      <c r="W61" s="66" t="str">
        <f t="shared" si="4"/>
        <v>cen-38</v>
      </c>
      <c r="X61" s="66" t="str">
        <f t="shared" si="5"/>
        <v/>
      </c>
    </row>
    <row r="62" spans="1:24" ht="19" customHeight="1">
      <c r="A62" s="1">
        <v>61</v>
      </c>
      <c r="B62" s="23" t="s">
        <v>3545</v>
      </c>
      <c r="C62" s="23" t="s">
        <v>1251</v>
      </c>
      <c r="D62" s="31">
        <v>5</v>
      </c>
      <c r="E62" s="23" t="s">
        <v>3566</v>
      </c>
      <c r="F62" s="34" t="str">
        <f t="shared" si="0"/>
        <v>a</v>
      </c>
      <c r="G62" s="15" t="str">
        <f>IF("cen"&lt;&gt;MID(B62,1,3),VLOOKUP(B62,'xbrl-gl'!A:E,5,FALSE),"")</f>
        <v/>
      </c>
      <c r="H62" s="33" t="s">
        <v>3133</v>
      </c>
      <c r="I62" s="38" t="s">
        <v>3767</v>
      </c>
      <c r="J62" s="30" t="s">
        <v>1658</v>
      </c>
      <c r="K62" s="30" t="s">
        <v>1659</v>
      </c>
      <c r="L62" s="30" t="str">
        <f>VLOOKUP(J62,'EN16931'!A:I,9,FALSE)</f>
        <v>The subdivision of a country.\nSuch as a region, a county, a state, a province, etc.</v>
      </c>
      <c r="M62" s="30" t="str">
        <f t="shared" si="6"/>
        <v>sellerPostalAddress</v>
      </c>
      <c r="N62" s="1" t="str">
        <f>IF("u"=F62,VLOOKUP(G62,'xbrl-gl'!A:F,6,FALSE),"")</f>
        <v/>
      </c>
      <c r="O62" s="29" t="s">
        <v>1585</v>
      </c>
      <c r="P62" s="1" t="str">
        <f>IF(""&lt;&gt;C62,
  IF("gl-gen"=MID(VLOOKUP(C62,'xbrl-gl'!A:G,7,FALSE),1,6),
    VLOOKUP(C62,'xbrl-gl'!A:G,7,FALSE),
    "gl-"&amp;MID(C62,1,FIND("-",C62)-1)&amp;":"&amp;VLOOKUP(C62,'xbrl-gl'!A:G,7,FALSE)
  ),
  IF("_"=R62,
    "",
    IF("cen"=H62,
      R62,
      IF("gl-"=MID(R62,1,3),R62,"gl-"&amp;H62&amp;":"&amp;R62)
    )
  )
)</f>
        <v>gl-gen:stateOrProvinceItemType</v>
      </c>
      <c r="Q62" s="22" t="s">
        <v>1594</v>
      </c>
      <c r="R62" s="1" t="s">
        <v>3136</v>
      </c>
      <c r="S62" s="65" t="str">
        <f t="shared" si="7"/>
        <v>/corG-1/corG-3/cenG-4/cenG-5/cen-39</v>
      </c>
      <c r="T62" s="66" t="str">
        <f t="shared" si="8"/>
        <v>corG-3</v>
      </c>
      <c r="U62" s="66" t="str">
        <f t="shared" si="2"/>
        <v>cenG-4</v>
      </c>
      <c r="V62" s="66" t="str">
        <f t="shared" si="3"/>
        <v>cenG-5</v>
      </c>
      <c r="W62" s="66" t="str">
        <f t="shared" si="4"/>
        <v>cen-39</v>
      </c>
      <c r="X62" s="66" t="str">
        <f t="shared" si="5"/>
        <v/>
      </c>
    </row>
    <row r="63" spans="1:24" ht="19" customHeight="1">
      <c r="A63" s="1">
        <v>62</v>
      </c>
      <c r="B63" s="23" t="s">
        <v>3549</v>
      </c>
      <c r="C63" s="23" t="s">
        <v>1252</v>
      </c>
      <c r="D63" s="31">
        <v>5</v>
      </c>
      <c r="E63" s="23" t="s">
        <v>3566</v>
      </c>
      <c r="F63" s="34" t="str">
        <f t="shared" si="0"/>
        <v>a</v>
      </c>
      <c r="G63" s="15" t="str">
        <f>IF("cen"&lt;&gt;MID(B63,1,3),VLOOKUP(B63,'xbrl-gl'!A:E,5,FALSE),"")</f>
        <v/>
      </c>
      <c r="H63" s="33" t="s">
        <v>3133</v>
      </c>
      <c r="I63" s="38" t="s">
        <v>3768</v>
      </c>
      <c r="J63" s="30" t="s">
        <v>1660</v>
      </c>
      <c r="K63" s="30" t="s">
        <v>1661</v>
      </c>
      <c r="L63" s="30" t="str">
        <f>VLOOKUP(J63,'EN16931'!A:I,9,FALSE)</f>
        <v xml:space="preserve">A code that identifies the country.\nIf no tax representative is specified, this is the country where VAT is liable. The lists of valid countries are registered with the EN ISO 3166-1 Maintenance agency, 'Codes for the representation of names of countries and their subdivisions'. </v>
      </c>
      <c r="M63" s="30" t="str">
        <f t="shared" si="6"/>
        <v>sellerPostalAddress</v>
      </c>
      <c r="N63" s="1" t="str">
        <f>IF("u"=F63,VLOOKUP(G63,'xbrl-gl'!A:F,6,FALSE),"")</f>
        <v/>
      </c>
      <c r="O63" s="29" t="s">
        <v>1573</v>
      </c>
      <c r="P63" s="1" t="str">
        <f>IF(""&lt;&gt;C63,
  IF("gl-gen"=MID(VLOOKUP(C63,'xbrl-gl'!A:G,7,FALSE),1,6),
    VLOOKUP(C63,'xbrl-gl'!A:G,7,FALSE),
    "gl-"&amp;MID(C63,1,FIND("-",C63)-1)&amp;":"&amp;VLOOKUP(C63,'xbrl-gl'!A:G,7,FALSE)
  ),
  IF("_"=R63,
    "",
    IF("cen"=H63,
      R63,
      IF("gl-"=MID(R63,1,3),R63,"gl-"&amp;H63&amp;":"&amp;R63)
    )
  )
)</f>
        <v>gl-gen:countryItemType</v>
      </c>
      <c r="Q63" s="22" t="s">
        <v>1580</v>
      </c>
      <c r="R63" s="1" t="s">
        <v>3134</v>
      </c>
      <c r="S63" s="65" t="str">
        <f t="shared" si="7"/>
        <v>/corG-1/corG-3/cenG-4/cenG-5/cen-40</v>
      </c>
      <c r="T63" s="66" t="str">
        <f t="shared" si="8"/>
        <v>corG-3</v>
      </c>
      <c r="U63" s="66" t="str">
        <f t="shared" si="2"/>
        <v>cenG-4</v>
      </c>
      <c r="V63" s="66" t="str">
        <f t="shared" si="3"/>
        <v>cenG-5</v>
      </c>
      <c r="W63" s="66" t="str">
        <f t="shared" si="4"/>
        <v>cen-40</v>
      </c>
      <c r="X63" s="66" t="str">
        <f t="shared" si="5"/>
        <v/>
      </c>
    </row>
    <row r="64" spans="1:24" ht="19" customHeight="1">
      <c r="A64" s="1">
        <v>63</v>
      </c>
      <c r="B64" s="23" t="s">
        <v>3567</v>
      </c>
      <c r="C64" s="23" t="s">
        <v>793</v>
      </c>
      <c r="D64" s="31">
        <v>5</v>
      </c>
      <c r="E64" s="23" t="s">
        <v>3566</v>
      </c>
      <c r="F64" s="34" t="str">
        <f t="shared" si="0"/>
        <v>a</v>
      </c>
      <c r="G64" s="15" t="str">
        <f>IF("cen"&lt;&gt;MID(B64,1,3),VLOOKUP(B64,'xbrl-gl'!A:E,5,FALSE),"")</f>
        <v/>
      </c>
      <c r="H64" s="33" t="s">
        <v>3133</v>
      </c>
      <c r="I64" s="38" t="s">
        <v>3769</v>
      </c>
      <c r="J64" s="30" t="s">
        <v>1662</v>
      </c>
      <c r="K64" s="30" t="s">
        <v>1663</v>
      </c>
      <c r="L64" s="30" t="str">
        <f>VLOOKUP(J64,'EN16931'!A:I,9,FALSE)</f>
        <v>A group of business terms providing contact information about the Seller.</v>
      </c>
      <c r="M64" s="30" t="str">
        <f t="shared" si="6"/>
        <v>sellerPostalAddress</v>
      </c>
      <c r="N64" s="1" t="str">
        <f>IF("u"=F64,VLOOKUP(G64,'xbrl-gl'!A:F,6,FALSE),"")</f>
        <v/>
      </c>
      <c r="O64" s="29" t="s">
        <v>1585</v>
      </c>
      <c r="Q64" s="24"/>
      <c r="R64" s="63" t="s">
        <v>39</v>
      </c>
      <c r="S64" s="65" t="str">
        <f t="shared" si="7"/>
        <v>/corG-1/corG-3/cenG-4/cenG-5/cenG-6</v>
      </c>
      <c r="T64" s="66" t="str">
        <f t="shared" si="8"/>
        <v>corG-3</v>
      </c>
      <c r="U64" s="66" t="str">
        <f t="shared" si="2"/>
        <v>cenG-4</v>
      </c>
      <c r="V64" s="66" t="str">
        <f t="shared" si="3"/>
        <v>cenG-5</v>
      </c>
      <c r="W64" s="66" t="str">
        <f t="shared" si="4"/>
        <v>cenG-6</v>
      </c>
      <c r="X64" s="66" t="str">
        <f t="shared" si="5"/>
        <v/>
      </c>
    </row>
    <row r="65" spans="1:24" ht="19" customHeight="1">
      <c r="A65" s="1">
        <v>64</v>
      </c>
      <c r="B65" s="23" t="s">
        <v>3568</v>
      </c>
      <c r="C65" s="23" t="s">
        <v>1259</v>
      </c>
      <c r="D65" s="31">
        <v>6</v>
      </c>
      <c r="E65" s="23" t="s">
        <v>3567</v>
      </c>
      <c r="F65" s="34" t="str">
        <f t="shared" si="0"/>
        <v>a</v>
      </c>
      <c r="G65" s="15" t="str">
        <f>IF("cen"&lt;&gt;MID(B65,1,3),VLOOKUP(B65,'xbrl-gl'!A:E,5,FALSE),"")</f>
        <v/>
      </c>
      <c r="H65" s="33" t="s">
        <v>3133</v>
      </c>
      <c r="I65" s="39" t="s">
        <v>3770</v>
      </c>
      <c r="J65" s="30" t="s">
        <v>1664</v>
      </c>
      <c r="K65" s="30" t="s">
        <v>1665</v>
      </c>
      <c r="L65" s="30" t="str">
        <f>VLOOKUP(J65,'EN16931'!A:I,9,FALSE)</f>
        <v>A contact point for a legal entity or person.\nSuch as person name, contact identification, department or office identification.</v>
      </c>
      <c r="M65" s="30" t="str">
        <f t="shared" si="6"/>
        <v>sellerContact</v>
      </c>
      <c r="N65" s="1" t="str">
        <f>IF("u"=F65,VLOOKUP(G65,'xbrl-gl'!A:F,6,FALSE),"")</f>
        <v/>
      </c>
      <c r="O65" s="29" t="s">
        <v>1585</v>
      </c>
      <c r="P65" s="1" t="str">
        <f>IF(""&lt;&gt;C65,
  IF("gl-gen"=MID(VLOOKUP(C65,'xbrl-gl'!A:G,7,FALSE),1,6),
    VLOOKUP(C65,'xbrl-gl'!A:G,7,FALSE),
    "gl-"&amp;MID(C65,1,FIND("-",C65)-1)&amp;":"&amp;VLOOKUP(C65,'xbrl-gl'!A:G,7,FALSE)
  ),
  IF("_"=R65,
    "",
    IF("cen"=H65,
      R65,
      IF("gl-"=MID(R65,1,3),R65,"gl-"&amp;H65&amp;":"&amp;R65)
    )
  )
)</f>
        <v>gl-gen:contactAttentionLineItemType</v>
      </c>
      <c r="Q65" s="22" t="s">
        <v>1594</v>
      </c>
      <c r="R65" s="1" t="s">
        <v>3136</v>
      </c>
      <c r="S65" s="65" t="str">
        <f t="shared" si="7"/>
        <v>/corG-1/corG-3/cenG-4/cenG-5/cenG-6/cen-41</v>
      </c>
      <c r="T65" s="66" t="str">
        <f t="shared" si="8"/>
        <v>corG-3</v>
      </c>
      <c r="U65" s="66" t="str">
        <f t="shared" si="2"/>
        <v>cenG-4</v>
      </c>
      <c r="V65" s="66" t="str">
        <f t="shared" si="3"/>
        <v>cenG-5</v>
      </c>
      <c r="W65" s="66" t="str">
        <f t="shared" si="4"/>
        <v>cenG-6</v>
      </c>
      <c r="X65" s="66" t="str">
        <f t="shared" si="5"/>
        <v>cen-41</v>
      </c>
    </row>
    <row r="66" spans="1:24" ht="19" customHeight="1">
      <c r="A66" s="1">
        <v>65</v>
      </c>
      <c r="B66" s="23" t="s">
        <v>3569</v>
      </c>
      <c r="C66" s="23" t="s">
        <v>1262</v>
      </c>
      <c r="D66" s="31">
        <v>6</v>
      </c>
      <c r="E66" s="23" t="s">
        <v>3567</v>
      </c>
      <c r="F66" s="34" t="str">
        <f t="shared" ref="F66:F129" si="10">IF(""=G66,"a",IF(E66&lt;&gt;G66,"u",""))</f>
        <v>a</v>
      </c>
      <c r="G66" s="15" t="str">
        <f>IF("cen"&lt;&gt;MID(B66,1,3),VLOOKUP(B66,'xbrl-gl'!A:E,5,FALSE),"")</f>
        <v/>
      </c>
      <c r="H66" s="33" t="s">
        <v>3133</v>
      </c>
      <c r="I66" s="39" t="s">
        <v>3771</v>
      </c>
      <c r="J66" s="30" t="s">
        <v>1666</v>
      </c>
      <c r="K66" s="30" t="s">
        <v>1667</v>
      </c>
      <c r="L66" s="30" t="str">
        <f>VLOOKUP(J66,'EN16931'!A:I,9,FALSE)</f>
        <v>A phone number for the contact point.</v>
      </c>
      <c r="M66" s="30" t="str">
        <f t="shared" si="6"/>
        <v>sellerContact</v>
      </c>
      <c r="N66" s="1" t="str">
        <f>IF("u"=F66,VLOOKUP(G66,'xbrl-gl'!A:F,6,FALSE),"")</f>
        <v/>
      </c>
      <c r="O66" s="29" t="s">
        <v>1585</v>
      </c>
      <c r="P66" s="1" t="str">
        <f>IF(""&lt;&gt;C66,
  IF("gl-gen"=MID(VLOOKUP(C66,'xbrl-gl'!A:G,7,FALSE),1,6),
    VLOOKUP(C66,'xbrl-gl'!A:G,7,FALSE),
    "gl-"&amp;MID(C66,1,FIND("-",C66)-1)&amp;":"&amp;VLOOKUP(C66,'xbrl-gl'!A:G,7,FALSE)
  ),
  IF("_"=R66,
    "",
    IF("cen"=H66,
      R66,
      IF("gl-"=MID(R66,1,3),R66,"gl-"&amp;H66&amp;":"&amp;R66)
    )
  )
)</f>
        <v>gl-gen:phoneNumberItemType</v>
      </c>
      <c r="Q66" s="22" t="s">
        <v>1594</v>
      </c>
      <c r="R66" s="1" t="s">
        <v>3136</v>
      </c>
      <c r="S66" s="65" t="str">
        <f t="shared" si="7"/>
        <v>/corG-1/corG-3/cenG-4/cenG-5/cenG-6/cen-42</v>
      </c>
      <c r="T66" s="66" t="str">
        <f t="shared" si="8"/>
        <v>corG-3</v>
      </c>
      <c r="U66" s="66" t="str">
        <f t="shared" ref="U66:U129" si="11">IF(3=D66,B66,IF(2&lt;D66,U65,""))</f>
        <v>cenG-4</v>
      </c>
      <c r="V66" s="66" t="str">
        <f t="shared" ref="V66:V129" si="12">IF(4=D66,B66,IF(3&lt;D66,V65,""))</f>
        <v>cenG-5</v>
      </c>
      <c r="W66" s="66" t="str">
        <f t="shared" ref="W66:W129" si="13">IF(5=D66,B66,IF(4&lt;D66,W65,""))</f>
        <v>cenG-6</v>
      </c>
      <c r="X66" s="66" t="str">
        <f t="shared" ref="X66:X129" si="14">IF(6=D66,B66,IF(5&lt;D66,X65,""))</f>
        <v>cen-42</v>
      </c>
    </row>
    <row r="67" spans="1:24" ht="19" customHeight="1">
      <c r="A67" s="1">
        <v>66</v>
      </c>
      <c r="B67" s="23" t="s">
        <v>3521</v>
      </c>
      <c r="C67" s="23" t="s">
        <v>39</v>
      </c>
      <c r="D67" s="31">
        <v>6</v>
      </c>
      <c r="E67" s="23" t="s">
        <v>3567</v>
      </c>
      <c r="F67" s="34" t="str">
        <f t="shared" si="10"/>
        <v>a</v>
      </c>
      <c r="G67" s="15" t="str">
        <f>IF("cen"&lt;&gt;MID(B67,1,3),VLOOKUP(B67,'xbrl-gl'!A:E,5,FALSE),"")</f>
        <v/>
      </c>
      <c r="H67" s="33" t="s">
        <v>3133</v>
      </c>
      <c r="I67" s="39" t="s">
        <v>3760</v>
      </c>
      <c r="J67" s="30" t="s">
        <v>1646</v>
      </c>
      <c r="K67" s="30" t="s">
        <v>3902</v>
      </c>
      <c r="L67" s="30" t="str">
        <f>VLOOKUP(J67,'EN16931'!A:I,9,FALSE)</f>
        <v>Identifies the Seller's electronic address to which the application level response to the invoice may be delivered.</v>
      </c>
      <c r="M67" s="30" t="str">
        <f t="shared" ref="M67:M130" si="15">VLOOKUP(E67,B:I,8,FALSE)</f>
        <v>sellerContact</v>
      </c>
      <c r="N67" s="1" t="str">
        <f>IF("u"=F67,VLOOKUP(G67,'xbrl-gl'!A:F,6,FALSE),"")</f>
        <v/>
      </c>
      <c r="O67" s="29" t="s">
        <v>1585</v>
      </c>
      <c r="P67" s="1" t="str">
        <f>IF(""&lt;&gt;C67,
  IF("gl-gen"=MID(VLOOKUP(C67,'xbrl-gl'!A:G,7,FALSE),1,6),
    VLOOKUP(C67,'xbrl-gl'!A:G,7,FALSE),
    "gl-"&amp;MID(C67,1,FIND("-",C67)-1)&amp;":"&amp;VLOOKUP(C67,'xbrl-gl'!A:G,7,FALSE)
  ),
  IF("_"=R67,
    "",
    IF("cen"=H67,
      R67,
      IF("gl-"=MID(R67,1,3),R67,"gl-"&amp;H67&amp;":"&amp;R67)
    )
  )
)</f>
        <v>identifierItemType</v>
      </c>
      <c r="Q67" s="22" t="s">
        <v>1580</v>
      </c>
      <c r="R67" s="1" t="s">
        <v>3135</v>
      </c>
      <c r="S67" s="65" t="str">
        <f t="shared" ref="S67:S130" si="16">IF(""&lt;&gt;X67,
  "/corG-1/"&amp;T67&amp;"/"&amp;U67&amp;"/"&amp;V67&amp;"/"&amp;W67&amp;"/"&amp;X67,
  IF(""&lt;&gt;W67,
    "/corG-1/"&amp;T67&amp;"/"&amp;U67&amp;"/"&amp;V67&amp;"/"&amp;W67,
    IF(""&lt;&gt;V67,
      "/corG-1/"&amp;T67&amp;"/"&amp;U67&amp;"/"&amp;V67,
      IF(""&lt;&gt;U67,
        "/corG-1/"&amp;T67&amp;"/"&amp;U67,
        IF(""&lt;&gt;T67,
           "/corG-1/"&amp;T67,
           "/corG-1"
        )
      )
    )
  )
)</f>
        <v>/corG-1/corG-3/cenG-4/cenG-5/cenG-6/cen-34</v>
      </c>
      <c r="T67" s="66" t="str">
        <f t="shared" ref="T67:T130" si="17">IF(2=D67,B67,IF(1&lt;B67,T66,""))</f>
        <v>corG-3</v>
      </c>
      <c r="U67" s="66" t="str">
        <f t="shared" si="11"/>
        <v>cenG-4</v>
      </c>
      <c r="V67" s="66" t="str">
        <f t="shared" si="12"/>
        <v>cenG-5</v>
      </c>
      <c r="W67" s="66" t="str">
        <f t="shared" si="13"/>
        <v>cenG-6</v>
      </c>
      <c r="X67" s="66" t="str">
        <f t="shared" si="14"/>
        <v>cen-34</v>
      </c>
    </row>
    <row r="68" spans="1:24" ht="19" customHeight="1">
      <c r="A68" s="1">
        <v>67</v>
      </c>
      <c r="B68" s="23" t="s">
        <v>3570</v>
      </c>
      <c r="C68" s="23" t="s">
        <v>1266</v>
      </c>
      <c r="D68" s="31">
        <v>6</v>
      </c>
      <c r="E68" s="23" t="s">
        <v>3567</v>
      </c>
      <c r="F68" s="34" t="str">
        <f t="shared" si="10"/>
        <v>a</v>
      </c>
      <c r="G68" s="15" t="str">
        <f>IF("cen"&lt;&gt;MID(B68,1,3),VLOOKUP(B68,'xbrl-gl'!A:E,5,FALSE),"")</f>
        <v/>
      </c>
      <c r="H68" s="33" t="s">
        <v>3133</v>
      </c>
      <c r="I68" s="39" t="s">
        <v>3772</v>
      </c>
      <c r="J68" s="30" t="s">
        <v>1668</v>
      </c>
      <c r="K68" s="30" t="s">
        <v>1669</v>
      </c>
      <c r="L68" s="30" t="str">
        <f>VLOOKUP(J68,'EN16931'!A:I,9,FALSE)</f>
        <v>An e-mail address for the contact point.</v>
      </c>
      <c r="M68" s="30" t="str">
        <f t="shared" si="15"/>
        <v>sellerContact</v>
      </c>
      <c r="N68" s="1" t="str">
        <f>IF("u"=F68,VLOOKUP(G68,'xbrl-gl'!A:F,6,FALSE),"")</f>
        <v/>
      </c>
      <c r="O68" s="29" t="s">
        <v>1585</v>
      </c>
      <c r="P68" s="1" t="str">
        <f>IF(""&lt;&gt;C68,
  IF("gl-gen"=MID(VLOOKUP(C68,'xbrl-gl'!A:G,7,FALSE),1,6),
    VLOOKUP(C68,'xbrl-gl'!A:G,7,FALSE),
    "gl-"&amp;MID(C68,1,FIND("-",C68)-1)&amp;":"&amp;VLOOKUP(C68,'xbrl-gl'!A:G,7,FALSE)
  ),
  IF("_"=R68,
    "",
    IF("cen"=H68,
      R68,
      IF("gl-"=MID(R68,1,3),R68,"gl-"&amp;H68&amp;":"&amp;R68)
    )
  )
)</f>
        <v>gl-gen:emailAddressItemType</v>
      </c>
      <c r="Q68" s="22" t="s">
        <v>1594</v>
      </c>
      <c r="R68" s="1" t="s">
        <v>3136</v>
      </c>
      <c r="S68" s="65" t="str">
        <f t="shared" si="16"/>
        <v>/corG-1/corG-3/cenG-4/cenG-5/cenG-6/cen-43</v>
      </c>
      <c r="T68" s="66" t="str">
        <f t="shared" si="17"/>
        <v>corG-3</v>
      </c>
      <c r="U68" s="66" t="str">
        <f t="shared" si="11"/>
        <v>cenG-4</v>
      </c>
      <c r="V68" s="66" t="str">
        <f t="shared" si="12"/>
        <v>cenG-5</v>
      </c>
      <c r="W68" s="66" t="str">
        <f t="shared" si="13"/>
        <v>cenG-6</v>
      </c>
      <c r="X68" s="66" t="str">
        <f t="shared" si="14"/>
        <v>cen-43</v>
      </c>
    </row>
    <row r="69" spans="1:24" ht="19" customHeight="1">
      <c r="A69" s="1">
        <v>68</v>
      </c>
      <c r="B69" s="23" t="s">
        <v>3904</v>
      </c>
      <c r="C69" s="23" t="s">
        <v>1236</v>
      </c>
      <c r="D69" s="31">
        <v>3</v>
      </c>
      <c r="E69" s="15" t="s">
        <v>762</v>
      </c>
      <c r="F69" s="34" t="str">
        <f t="shared" si="10"/>
        <v>a</v>
      </c>
      <c r="G69" s="15" t="str">
        <f>IF("cen"&lt;&gt;MID(B69,1,3),VLOOKUP(B69,'xbrl-gl'!A:E,5,FALSE),"")</f>
        <v/>
      </c>
      <c r="H69" s="33" t="s">
        <v>3133</v>
      </c>
      <c r="I69" s="36" t="s">
        <v>3795</v>
      </c>
      <c r="J69" s="30" t="s">
        <v>1716</v>
      </c>
      <c r="K69" s="30" t="s">
        <v>1717</v>
      </c>
      <c r="L69" s="30" t="str">
        <f>VLOOKUP(J69,'EN16931'!A:I,9,FALSE)</f>
        <v>A group of business terms providing information about the Seller's tax representative.</v>
      </c>
      <c r="M69" s="30" t="str">
        <f t="shared" si="15"/>
        <v>entityInformation</v>
      </c>
      <c r="N69" s="1" t="str">
        <f>IF("u"=F69,VLOOKUP(G69,'xbrl-gl'!A:F,6,FALSE),"")</f>
        <v/>
      </c>
      <c r="O69" s="29" t="s">
        <v>1585</v>
      </c>
      <c r="Q69" s="25"/>
      <c r="R69" s="63" t="s">
        <v>39</v>
      </c>
      <c r="S69" s="65" t="str">
        <f t="shared" si="16"/>
        <v>/corG-1/corG-3/cenG-11</v>
      </c>
      <c r="T69" s="66" t="str">
        <f t="shared" si="17"/>
        <v>corG-3</v>
      </c>
      <c r="U69" s="66" t="str">
        <f t="shared" si="11"/>
        <v>cenG-11</v>
      </c>
      <c r="V69" s="66" t="str">
        <f t="shared" si="12"/>
        <v/>
      </c>
      <c r="W69" s="66" t="str">
        <f t="shared" si="13"/>
        <v/>
      </c>
      <c r="X69" s="66" t="str">
        <f t="shared" si="14"/>
        <v/>
      </c>
    </row>
    <row r="70" spans="1:24" ht="19" customHeight="1">
      <c r="A70" s="1">
        <v>69</v>
      </c>
      <c r="B70" s="23" t="s">
        <v>3571</v>
      </c>
      <c r="C70" s="23" t="s">
        <v>1230</v>
      </c>
      <c r="D70" s="31">
        <v>4</v>
      </c>
      <c r="E70" s="23" t="s">
        <v>3904</v>
      </c>
      <c r="F70" s="34" t="str">
        <f t="shared" si="10"/>
        <v>a</v>
      </c>
      <c r="G70" s="15" t="str">
        <f>IF("cen"&lt;&gt;MID(B70,1,3),VLOOKUP(B70,'xbrl-gl'!A:E,5,FALSE),"")</f>
        <v/>
      </c>
      <c r="H70" s="33" t="s">
        <v>3133</v>
      </c>
      <c r="I70" s="37" t="s">
        <v>3797</v>
      </c>
      <c r="J70" s="30" t="s">
        <v>1720</v>
      </c>
      <c r="K70" s="30" t="s">
        <v>1721</v>
      </c>
      <c r="L70" s="30" t="str">
        <f>VLOOKUP(J70,'EN16931'!A:I,9,FALSE)</f>
        <v>The VAT identifier of the Seller's tax representative party.\nVAT number prefixed by a country code based on EN ISO 3166-1 'Codes for the representation of names of countries and their subdivisions'.</v>
      </c>
      <c r="M70" s="30" t="str">
        <f t="shared" si="15"/>
        <v>sellerTaxRepresentativeParty</v>
      </c>
      <c r="N70" s="1" t="str">
        <f>IF("u"=F70,VLOOKUP(G70,'xbrl-gl'!A:F,6,FALSE),"")</f>
        <v/>
      </c>
      <c r="O70" s="29" t="s">
        <v>1573</v>
      </c>
      <c r="P70" s="1" t="str">
        <f>IF(""&lt;&gt;C70,
  IF("gl-gen"=MID(VLOOKUP(C70,'xbrl-gl'!A:G,7,FALSE),1,6),
    VLOOKUP(C70,'xbrl-gl'!A:G,7,FALSE),
    "gl-"&amp;MID(C70,1,FIND("-",C70)-1)&amp;":"&amp;VLOOKUP(C70,'xbrl-gl'!A:G,7,FALSE)
  ),
  IF("_"=R70,
    "",
    IF("cen"=H70,
      R70,
      IF("gl-"=MID(R70,1,3),R70,"gl-"&amp;H70&amp;":"&amp;R70)
    )
  )
)</f>
        <v>gl-cor:identifierAuthorityCodeItemType</v>
      </c>
      <c r="Q70" s="22" t="s">
        <v>1574</v>
      </c>
      <c r="R70" s="1" t="s">
        <v>3135</v>
      </c>
      <c r="S70" s="65" t="str">
        <f t="shared" si="16"/>
        <v>/corG-1/corG-3/cenG-11/cen-63</v>
      </c>
      <c r="T70" s="66" t="str">
        <f t="shared" si="17"/>
        <v>corG-3</v>
      </c>
      <c r="U70" s="66" t="str">
        <f t="shared" si="11"/>
        <v>cenG-11</v>
      </c>
      <c r="V70" s="66" t="str">
        <f t="shared" si="12"/>
        <v>cen-63</v>
      </c>
      <c r="W70" s="66" t="str">
        <f t="shared" si="13"/>
        <v/>
      </c>
      <c r="X70" s="66" t="str">
        <f t="shared" si="14"/>
        <v/>
      </c>
    </row>
    <row r="71" spans="1:24" ht="19" customHeight="1">
      <c r="A71" s="1">
        <v>70</v>
      </c>
      <c r="B71" s="23" t="s">
        <v>3572</v>
      </c>
      <c r="C71" s="23" t="s">
        <v>1235</v>
      </c>
      <c r="D71" s="31">
        <v>4</v>
      </c>
      <c r="E71" s="23" t="s">
        <v>3904</v>
      </c>
      <c r="F71" s="34" t="str">
        <f t="shared" si="10"/>
        <v>a</v>
      </c>
      <c r="G71" s="15" t="str">
        <f>IF("cen"&lt;&gt;MID(B71,1,3),VLOOKUP(B71,'xbrl-gl'!A:E,5,FALSE),"")</f>
        <v/>
      </c>
      <c r="H71" s="33" t="s">
        <v>3133</v>
      </c>
      <c r="I71" s="37" t="s">
        <v>3796</v>
      </c>
      <c r="J71" s="30" t="s">
        <v>1718</v>
      </c>
      <c r="K71" s="30" t="s">
        <v>1719</v>
      </c>
      <c r="L71" s="30" t="str">
        <f>VLOOKUP(J71,'EN16931'!A:I,9,FALSE)</f>
        <v>The full name of the Seller's tax representative party.</v>
      </c>
      <c r="M71" s="30" t="str">
        <f t="shared" si="15"/>
        <v>sellerTaxRepresentativeParty</v>
      </c>
      <c r="N71" s="1" t="str">
        <f>IF("u"=F71,VLOOKUP(G71,'xbrl-gl'!A:F,6,FALSE),"")</f>
        <v/>
      </c>
      <c r="O71" s="29" t="s">
        <v>1573</v>
      </c>
      <c r="P71" s="1" t="str">
        <f>IF(""&lt;&gt;C71,
  IF("gl-gen"=MID(VLOOKUP(C71,'xbrl-gl'!A:G,7,FALSE),1,6),
    VLOOKUP(C71,'xbrl-gl'!A:G,7,FALSE),
    "gl-"&amp;MID(C71,1,FIND("-",C71)-1)&amp;":"&amp;VLOOKUP(C71,'xbrl-gl'!A:G,7,FALSE)
  ),
  IF("_"=R71,
    "",
    IF("cen"=H71,
      R71,
      IF("gl-"=MID(R71,1,3),R71,"gl-"&amp;H71&amp;":"&amp;R71)
    )
  )
)</f>
        <v>gl-cor:identifierDescriptionItemType</v>
      </c>
      <c r="Q71" s="22" t="s">
        <v>1594</v>
      </c>
      <c r="R71" s="1" t="s">
        <v>3136</v>
      </c>
      <c r="S71" s="65" t="str">
        <f t="shared" si="16"/>
        <v>/corG-1/corG-3/cenG-11/cen-62</v>
      </c>
      <c r="T71" s="66" t="str">
        <f t="shared" si="17"/>
        <v>corG-3</v>
      </c>
      <c r="U71" s="66" t="str">
        <f t="shared" si="11"/>
        <v>cenG-11</v>
      </c>
      <c r="V71" s="66" t="str">
        <f t="shared" si="12"/>
        <v>cen-62</v>
      </c>
      <c r="W71" s="66" t="str">
        <f t="shared" si="13"/>
        <v/>
      </c>
      <c r="X71" s="66" t="str">
        <f t="shared" si="14"/>
        <v/>
      </c>
    </row>
    <row r="72" spans="1:24" ht="19" customHeight="1">
      <c r="A72" s="1">
        <v>71</v>
      </c>
      <c r="B72" s="23" t="s">
        <v>3573</v>
      </c>
      <c r="C72" s="23" t="s">
        <v>792</v>
      </c>
      <c r="D72" s="31">
        <v>4</v>
      </c>
      <c r="E72" s="23" t="s">
        <v>3904</v>
      </c>
      <c r="F72" s="34" t="str">
        <f t="shared" si="10"/>
        <v>a</v>
      </c>
      <c r="G72" s="15" t="str">
        <f>IF("cen"&lt;&gt;MID(B72,1,3),VLOOKUP(B72,'xbrl-gl'!A:E,5,FALSE),"")</f>
        <v/>
      </c>
      <c r="H72" s="33" t="s">
        <v>3133</v>
      </c>
      <c r="I72" s="37" t="s">
        <v>3798</v>
      </c>
      <c r="J72" s="30" t="s">
        <v>1722</v>
      </c>
      <c r="K72" s="30" t="s">
        <v>1723</v>
      </c>
      <c r="L72" s="30" t="str">
        <f>VLOOKUP(J72,'EN16931'!A:I,9,FALSE)</f>
        <v>A group of business terms providing information about the postal address for the tax representative party.\nThe Seller tax representative name/postal address shall be provided in the invoice, if the Seller has a tax representative who is liable to pay the VAT due. Sufficient components of the address are to be filled to comply with legal requirements.</v>
      </c>
      <c r="M72" s="30" t="str">
        <f t="shared" si="15"/>
        <v>sellerTaxRepresentativeParty</v>
      </c>
      <c r="N72" s="1" t="str">
        <f>IF("u"=F72,VLOOKUP(G72,'xbrl-gl'!A:F,6,FALSE),"")</f>
        <v/>
      </c>
      <c r="O72" s="29" t="s">
        <v>1573</v>
      </c>
      <c r="Q72" s="24"/>
      <c r="R72" s="63" t="s">
        <v>39</v>
      </c>
      <c r="S72" s="65" t="str">
        <f t="shared" si="16"/>
        <v>/corG-1/corG-3/cenG-11/cenG-12</v>
      </c>
      <c r="T72" s="66" t="str">
        <f t="shared" si="17"/>
        <v>corG-3</v>
      </c>
      <c r="U72" s="66" t="str">
        <f t="shared" si="11"/>
        <v>cenG-11</v>
      </c>
      <c r="V72" s="66" t="str">
        <f t="shared" si="12"/>
        <v>cenG-12</v>
      </c>
      <c r="W72" s="66" t="str">
        <f t="shared" si="13"/>
        <v/>
      </c>
      <c r="X72" s="66" t="str">
        <f t="shared" si="14"/>
        <v/>
      </c>
    </row>
    <row r="73" spans="1:24" ht="19" customHeight="1">
      <c r="A73" s="1">
        <v>72</v>
      </c>
      <c r="B73" s="23" t="s">
        <v>3535</v>
      </c>
      <c r="C73" s="23" t="s">
        <v>1248</v>
      </c>
      <c r="D73" s="31">
        <v>5</v>
      </c>
      <c r="E73" s="23" t="s">
        <v>3573</v>
      </c>
      <c r="F73" s="34" t="str">
        <f t="shared" si="10"/>
        <v>a</v>
      </c>
      <c r="G73" s="15" t="str">
        <f>IF("cen"&lt;&gt;MID(B73,1,3),VLOOKUP(B73,'xbrl-gl'!A:E,5,FALSE),"")</f>
        <v/>
      </c>
      <c r="H73" s="33" t="s">
        <v>3133</v>
      </c>
      <c r="I73" s="38" t="s">
        <v>3799</v>
      </c>
      <c r="J73" s="30" t="s">
        <v>1724</v>
      </c>
      <c r="K73" s="30" t="s">
        <v>1725</v>
      </c>
      <c r="L73" s="30" t="str">
        <f>VLOOKUP(J73,'EN16931'!A:I,9,FALSE)</f>
        <v>The main address line in an address.\nUsually the street name and number post office box.</v>
      </c>
      <c r="M73" s="30" t="str">
        <f t="shared" si="15"/>
        <v>sellerTaxRepresentativePostalAddress</v>
      </c>
      <c r="N73" s="1" t="str">
        <f>IF("u"=F73,VLOOKUP(G73,'xbrl-gl'!A:F,6,FALSE),"")</f>
        <v/>
      </c>
      <c r="O73" s="29" t="s">
        <v>1585</v>
      </c>
      <c r="P73" s="1" t="str">
        <f>IF(""&lt;&gt;C73,
  IF("gl-gen"=MID(VLOOKUP(C73,'xbrl-gl'!A:G,7,FALSE),1,6),
    VLOOKUP(C73,'xbrl-gl'!A:G,7,FALSE),
    "gl-"&amp;MID(C73,1,FIND("-",C73)-1)&amp;":"&amp;VLOOKUP(C73,'xbrl-gl'!A:G,7,FALSE)
  ),
  IF("_"=R73,
    "",
    IF("cen"=H73,
      R73,
      IF("gl-"=MID(R73,1,3),R73,"gl-"&amp;H73&amp;":"&amp;R73)
    )
  )
)</f>
        <v>gl-gen:streetItemType</v>
      </c>
      <c r="Q73" s="22" t="s">
        <v>1594</v>
      </c>
      <c r="R73" s="1" t="s">
        <v>3136</v>
      </c>
      <c r="S73" s="65" t="str">
        <f t="shared" si="16"/>
        <v>/corG-1/corG-3/cenG-11/cenG-12/cen-64</v>
      </c>
      <c r="T73" s="66" t="str">
        <f t="shared" si="17"/>
        <v>corG-3</v>
      </c>
      <c r="U73" s="66" t="str">
        <f t="shared" si="11"/>
        <v>cenG-11</v>
      </c>
      <c r="V73" s="66" t="str">
        <f t="shared" si="12"/>
        <v>cenG-12</v>
      </c>
      <c r="W73" s="66" t="str">
        <f t="shared" si="13"/>
        <v>cen-64</v>
      </c>
      <c r="X73" s="66" t="str">
        <f t="shared" si="14"/>
        <v/>
      </c>
    </row>
    <row r="74" spans="1:24" ht="19" customHeight="1">
      <c r="A74" s="1">
        <v>73</v>
      </c>
      <c r="B74" s="23" t="s">
        <v>3539</v>
      </c>
      <c r="C74" s="23" t="s">
        <v>1249</v>
      </c>
      <c r="D74" s="31">
        <v>5</v>
      </c>
      <c r="E74" s="23" t="s">
        <v>3573</v>
      </c>
      <c r="F74" s="34" t="str">
        <f t="shared" si="10"/>
        <v>a</v>
      </c>
      <c r="G74" s="15" t="str">
        <f>IF("cen"&lt;&gt;MID(B74,1,3),VLOOKUP(B74,'xbrl-gl'!A:E,5,FALSE),"")</f>
        <v/>
      </c>
      <c r="H74" s="33" t="s">
        <v>3133</v>
      </c>
      <c r="I74" s="38" t="s">
        <v>3800</v>
      </c>
      <c r="J74" s="30" t="s">
        <v>1726</v>
      </c>
      <c r="K74" s="30" t="s">
        <v>1727</v>
      </c>
      <c r="L74" s="30" t="str">
        <f>VLOOKUP(J74,'EN16931'!A:I,9,FALSE)</f>
        <v>An additional address line in an address that can be used to give further details supplementing the main line.</v>
      </c>
      <c r="M74" s="30" t="str">
        <f t="shared" si="15"/>
        <v>sellerTaxRepresentativePostalAddress</v>
      </c>
      <c r="N74" s="1" t="str">
        <f>IF("u"=F74,VLOOKUP(G74,'xbrl-gl'!A:F,6,FALSE),"")</f>
        <v/>
      </c>
      <c r="O74" s="29" t="s">
        <v>1585</v>
      </c>
      <c r="P74" s="1" t="str">
        <f>IF(""&lt;&gt;C74,
  IF("gl-gen"=MID(VLOOKUP(C74,'xbrl-gl'!A:G,7,FALSE),1,6),
    VLOOKUP(C74,'xbrl-gl'!A:G,7,FALSE),
    "gl-"&amp;MID(C74,1,FIND("-",C74)-1)&amp;":"&amp;VLOOKUP(C74,'xbrl-gl'!A:G,7,FALSE)
  ),
  IF("_"=R74,
    "",
    IF("cen"=H74,
      R74,
      IF("gl-"=MID(R74,1,3),R74,"gl-"&amp;H74&amp;":"&amp;R74)
    )
  )
)</f>
        <v>gl-gen:street2ItemType</v>
      </c>
      <c r="Q74" s="22" t="s">
        <v>1594</v>
      </c>
      <c r="R74" s="1" t="s">
        <v>3136</v>
      </c>
      <c r="S74" s="65" t="str">
        <f t="shared" si="16"/>
        <v>/corG-1/corG-3/cenG-11/cenG-12/cen-65</v>
      </c>
      <c r="T74" s="66" t="str">
        <f t="shared" si="17"/>
        <v>corG-3</v>
      </c>
      <c r="U74" s="66" t="str">
        <f t="shared" si="11"/>
        <v>cenG-11</v>
      </c>
      <c r="V74" s="66" t="str">
        <f t="shared" si="12"/>
        <v>cenG-12</v>
      </c>
      <c r="W74" s="66" t="str">
        <f t="shared" si="13"/>
        <v>cen-65</v>
      </c>
      <c r="X74" s="66" t="str">
        <f t="shared" si="14"/>
        <v/>
      </c>
    </row>
    <row r="75" spans="1:24" ht="19" customHeight="1">
      <c r="A75" s="1">
        <v>74</v>
      </c>
      <c r="B75" s="23" t="s">
        <v>3574</v>
      </c>
      <c r="C75" s="23" t="s">
        <v>3163</v>
      </c>
      <c r="D75" s="31">
        <v>5</v>
      </c>
      <c r="E75" s="23" t="s">
        <v>3573</v>
      </c>
      <c r="F75" s="34" t="str">
        <f t="shared" si="10"/>
        <v>a</v>
      </c>
      <c r="G75" s="15" t="str">
        <f>IF("cen"&lt;&gt;MID(B75,1,3),VLOOKUP(B75,'xbrl-gl'!A:E,5,FALSE),"")</f>
        <v/>
      </c>
      <c r="H75" s="33" t="s">
        <v>3133</v>
      </c>
      <c r="I75" s="38" t="s">
        <v>3801</v>
      </c>
      <c r="J75" s="30" t="s">
        <v>1728</v>
      </c>
      <c r="K75" s="30" t="s">
        <v>1729</v>
      </c>
      <c r="L75" s="30" t="str">
        <f>VLOOKUP(J75,'EN16931'!A:I,9,FALSE)</f>
        <v>An additional address line in an address that can be used to give further details supplementing the main line.</v>
      </c>
      <c r="M75" s="30" t="str">
        <f t="shared" si="15"/>
        <v>sellerTaxRepresentativePostalAddress</v>
      </c>
      <c r="N75" s="1" t="str">
        <f>IF("u"=F75,VLOOKUP(G75,'xbrl-gl'!A:F,6,FALSE),"")</f>
        <v/>
      </c>
      <c r="O75" s="29" t="s">
        <v>1585</v>
      </c>
      <c r="P75" s="1" t="s">
        <v>4005</v>
      </c>
      <c r="Q75" s="22" t="s">
        <v>1594</v>
      </c>
      <c r="R75" s="1" t="s">
        <v>3136</v>
      </c>
      <c r="S75" s="65" t="str">
        <f t="shared" si="16"/>
        <v>/corG-1/corG-3/cenG-11/cenG-12/cen-164</v>
      </c>
      <c r="T75" s="66" t="str">
        <f t="shared" si="17"/>
        <v>corG-3</v>
      </c>
      <c r="U75" s="66" t="str">
        <f t="shared" si="11"/>
        <v>cenG-11</v>
      </c>
      <c r="V75" s="66" t="str">
        <f t="shared" si="12"/>
        <v>cenG-12</v>
      </c>
      <c r="W75" s="66" t="str">
        <f t="shared" si="13"/>
        <v>cen-164</v>
      </c>
      <c r="X75" s="66" t="str">
        <f t="shared" si="14"/>
        <v/>
      </c>
    </row>
    <row r="76" spans="1:24" ht="19" customHeight="1">
      <c r="A76" s="1">
        <v>75</v>
      </c>
      <c r="B76" s="23" t="s">
        <v>3543</v>
      </c>
      <c r="C76" s="23" t="s">
        <v>1250</v>
      </c>
      <c r="D76" s="31">
        <v>5</v>
      </c>
      <c r="E76" s="23" t="s">
        <v>3573</v>
      </c>
      <c r="F76" s="34" t="str">
        <f t="shared" si="10"/>
        <v>a</v>
      </c>
      <c r="G76" s="15" t="str">
        <f>IF("cen"&lt;&gt;MID(B76,1,3),VLOOKUP(B76,'xbrl-gl'!A:E,5,FALSE),"")</f>
        <v/>
      </c>
      <c r="H76" s="33" t="s">
        <v>3133</v>
      </c>
      <c r="I76" s="38" t="s">
        <v>3802</v>
      </c>
      <c r="J76" s="30" t="s">
        <v>1730</v>
      </c>
      <c r="K76" s="30" t="s">
        <v>1731</v>
      </c>
      <c r="L76" s="30" t="str">
        <f>VLOOKUP(J76,'EN16931'!A:I,9,FALSE)</f>
        <v>The common name of the city, town or village, where the tax representative address is located.</v>
      </c>
      <c r="M76" s="30" t="str">
        <f t="shared" si="15"/>
        <v>sellerTaxRepresentativePostalAddress</v>
      </c>
      <c r="N76" s="1" t="str">
        <f>IF("u"=F76,VLOOKUP(G76,'xbrl-gl'!A:F,6,FALSE),"")</f>
        <v/>
      </c>
      <c r="O76" s="29" t="s">
        <v>1585</v>
      </c>
      <c r="P76" s="1" t="str">
        <f>IF(""&lt;&gt;C76,
  IF("gl-gen"=MID(VLOOKUP(C76,'xbrl-gl'!A:G,7,FALSE),1,6),
    VLOOKUP(C76,'xbrl-gl'!A:G,7,FALSE),
    "gl-"&amp;MID(C76,1,FIND("-",C76)-1)&amp;":"&amp;VLOOKUP(C76,'xbrl-gl'!A:G,7,FALSE)
  ),
  IF("_"=R76,
    "",
    IF("cen"=H76,
      R76,
      IF("gl-"=MID(R76,1,3),R76,"gl-"&amp;H76&amp;":"&amp;R76)
    )
  )
)</f>
        <v>gl-gen:cityItemType</v>
      </c>
      <c r="Q76" s="22" t="s">
        <v>1594</v>
      </c>
      <c r="R76" s="1" t="s">
        <v>3136</v>
      </c>
      <c r="S76" s="65" t="str">
        <f t="shared" si="16"/>
        <v>/corG-1/corG-3/cenG-11/cenG-12/cen-66</v>
      </c>
      <c r="T76" s="66" t="str">
        <f t="shared" si="17"/>
        <v>corG-3</v>
      </c>
      <c r="U76" s="66" t="str">
        <f t="shared" si="11"/>
        <v>cenG-11</v>
      </c>
      <c r="V76" s="66" t="str">
        <f t="shared" si="12"/>
        <v>cenG-12</v>
      </c>
      <c r="W76" s="66" t="str">
        <f t="shared" si="13"/>
        <v>cen-66</v>
      </c>
      <c r="X76" s="66" t="str">
        <f t="shared" si="14"/>
        <v/>
      </c>
    </row>
    <row r="77" spans="1:24" ht="19" customHeight="1">
      <c r="A77" s="1">
        <v>76</v>
      </c>
      <c r="B77" s="23" t="s">
        <v>3555</v>
      </c>
      <c r="C77" s="23" t="s">
        <v>1253</v>
      </c>
      <c r="D77" s="31">
        <v>5</v>
      </c>
      <c r="E77" s="23" t="s">
        <v>3573</v>
      </c>
      <c r="F77" s="34" t="str">
        <f t="shared" si="10"/>
        <v>a</v>
      </c>
      <c r="G77" s="15" t="str">
        <f>IF("cen"&lt;&gt;MID(B77,1,3),VLOOKUP(B77,'xbrl-gl'!A:E,5,FALSE),"")</f>
        <v/>
      </c>
      <c r="H77" s="33" t="s">
        <v>3133</v>
      </c>
      <c r="I77" s="38" t="s">
        <v>3803</v>
      </c>
      <c r="J77" s="30" t="s">
        <v>1732</v>
      </c>
      <c r="K77" s="30" t="s">
        <v>1733</v>
      </c>
      <c r="L77" s="30" t="str">
        <f>VLOOKUP(J77,'EN16931'!A:I,9,FALSE)</f>
        <v>The identifier for an addressable group of properties according to the relevant postal service.\nSuch as a ZIP code or a post code.</v>
      </c>
      <c r="M77" s="30" t="str">
        <f t="shared" si="15"/>
        <v>sellerTaxRepresentativePostalAddress</v>
      </c>
      <c r="N77" s="1" t="str">
        <f>IF("u"=F77,VLOOKUP(G77,'xbrl-gl'!A:F,6,FALSE),"")</f>
        <v/>
      </c>
      <c r="O77" s="29" t="s">
        <v>1585</v>
      </c>
      <c r="P77" s="1" t="str">
        <f>IF(""&lt;&gt;C77,
  IF("gl-gen"=MID(VLOOKUP(C77,'xbrl-gl'!A:G,7,FALSE),1,6),
    VLOOKUP(C77,'xbrl-gl'!A:G,7,FALSE),
    "gl-"&amp;MID(C77,1,FIND("-",C77)-1)&amp;":"&amp;VLOOKUP(C77,'xbrl-gl'!A:G,7,FALSE)
  ),
  IF("_"=R77,
    "",
    IF("cen"=H77,
      R77,
      IF("gl-"=MID(R77,1,3),R77,"gl-"&amp;H77&amp;":"&amp;R77)
    )
  )
)</f>
        <v>gl-gen:zipOrPostalCodeItemType</v>
      </c>
      <c r="Q77" s="26" t="s">
        <v>1594</v>
      </c>
      <c r="R77" s="1" t="s">
        <v>3136</v>
      </c>
      <c r="S77" s="65" t="str">
        <f t="shared" si="16"/>
        <v>/corG-1/corG-3/cenG-11/cenG-12/cen-67</v>
      </c>
      <c r="T77" s="66" t="str">
        <f t="shared" si="17"/>
        <v>corG-3</v>
      </c>
      <c r="U77" s="66" t="str">
        <f t="shared" si="11"/>
        <v>cenG-11</v>
      </c>
      <c r="V77" s="66" t="str">
        <f t="shared" si="12"/>
        <v>cenG-12</v>
      </c>
      <c r="W77" s="66" t="str">
        <f t="shared" si="13"/>
        <v>cen-67</v>
      </c>
      <c r="X77" s="66" t="str">
        <f t="shared" si="14"/>
        <v/>
      </c>
    </row>
    <row r="78" spans="1:24" ht="19" customHeight="1">
      <c r="A78" s="1">
        <v>77</v>
      </c>
      <c r="B78" s="23" t="s">
        <v>3547</v>
      </c>
      <c r="C78" s="23" t="s">
        <v>1251</v>
      </c>
      <c r="D78" s="31">
        <v>5</v>
      </c>
      <c r="E78" s="23" t="s">
        <v>3573</v>
      </c>
      <c r="F78" s="34" t="str">
        <f t="shared" si="10"/>
        <v>a</v>
      </c>
      <c r="G78" s="15" t="str">
        <f>IF("cen"&lt;&gt;MID(B78,1,3),VLOOKUP(B78,'xbrl-gl'!A:E,5,FALSE),"")</f>
        <v/>
      </c>
      <c r="H78" s="33" t="s">
        <v>3133</v>
      </c>
      <c r="I78" s="38" t="s">
        <v>3804</v>
      </c>
      <c r="J78" s="30" t="s">
        <v>1734</v>
      </c>
      <c r="K78" s="30" t="s">
        <v>1735</v>
      </c>
      <c r="L78" s="30" t="str">
        <f>VLOOKUP(J78,'EN16931'!A:I,9,FALSE)</f>
        <v>The subdivision of a country. \nSuch as a region, a county, a state, a province, etc.</v>
      </c>
      <c r="M78" s="30" t="str">
        <f t="shared" si="15"/>
        <v>sellerTaxRepresentativePostalAddress</v>
      </c>
      <c r="N78" s="1" t="str">
        <f>IF("u"=F78,VLOOKUP(G78,'xbrl-gl'!A:F,6,FALSE),"")</f>
        <v/>
      </c>
      <c r="O78" s="29" t="s">
        <v>1585</v>
      </c>
      <c r="P78" s="1" t="str">
        <f>IF(""&lt;&gt;C78,
  IF("gl-gen"=MID(VLOOKUP(C78,'xbrl-gl'!A:G,7,FALSE),1,6),
    VLOOKUP(C78,'xbrl-gl'!A:G,7,FALSE),
    "gl-"&amp;MID(C78,1,FIND("-",C78)-1)&amp;":"&amp;VLOOKUP(C78,'xbrl-gl'!A:G,7,FALSE)
  ),
  IF("_"=R78,
    "",
    IF("cen"=H78,
      R78,
      IF("gl-"=MID(R78,1,3),R78,"gl-"&amp;H78&amp;":"&amp;R78)
    )
  )
)</f>
        <v>gl-gen:stateOrProvinceItemType</v>
      </c>
      <c r="Q78" s="22" t="s">
        <v>1594</v>
      </c>
      <c r="R78" s="1" t="s">
        <v>3136</v>
      </c>
      <c r="S78" s="65" t="str">
        <f t="shared" si="16"/>
        <v>/corG-1/corG-3/cenG-11/cenG-12/cen-68</v>
      </c>
      <c r="T78" s="66" t="str">
        <f t="shared" si="17"/>
        <v>corG-3</v>
      </c>
      <c r="U78" s="66" t="str">
        <f t="shared" si="11"/>
        <v>cenG-11</v>
      </c>
      <c r="V78" s="66" t="str">
        <f t="shared" si="12"/>
        <v>cenG-12</v>
      </c>
      <c r="W78" s="66" t="str">
        <f t="shared" si="13"/>
        <v>cen-68</v>
      </c>
      <c r="X78" s="66" t="str">
        <f t="shared" si="14"/>
        <v/>
      </c>
    </row>
    <row r="79" spans="1:24" ht="19" customHeight="1">
      <c r="A79" s="1">
        <v>78</v>
      </c>
      <c r="B79" s="23" t="s">
        <v>3551</v>
      </c>
      <c r="C79" s="23" t="s">
        <v>1252</v>
      </c>
      <c r="D79" s="31">
        <v>5</v>
      </c>
      <c r="E79" s="23" t="s">
        <v>3573</v>
      </c>
      <c r="F79" s="34" t="str">
        <f t="shared" si="10"/>
        <v>a</v>
      </c>
      <c r="G79" s="15" t="str">
        <f>IF("cen"&lt;&gt;MID(B79,1,3),VLOOKUP(B79,'xbrl-gl'!A:E,5,FALSE),"")</f>
        <v/>
      </c>
      <c r="H79" s="33" t="s">
        <v>3133</v>
      </c>
      <c r="I79" s="38" t="s">
        <v>3805</v>
      </c>
      <c r="J79" s="30" t="s">
        <v>1736</v>
      </c>
      <c r="K79" s="30" t="s">
        <v>1737</v>
      </c>
      <c r="L79" s="30" t="str">
        <f>VLOOKUP(J79,'EN16931'!A:I,9,FALSE)</f>
        <v>A code that identifies the country.\nCountry where VAT is liable. The lists of valid countries are registered with the EN ISO 3166-1 Maintenance agency, 'Codes for the representation of names of countries and their subdivisions'.</v>
      </c>
      <c r="M79" s="30" t="str">
        <f t="shared" si="15"/>
        <v>sellerTaxRepresentativePostalAddress</v>
      </c>
      <c r="N79" s="1" t="str">
        <f>IF("u"=F79,VLOOKUP(G79,'xbrl-gl'!A:F,6,FALSE),"")</f>
        <v/>
      </c>
      <c r="O79" s="29" t="s">
        <v>1573</v>
      </c>
      <c r="P79" s="1" t="str">
        <f>IF(""&lt;&gt;C79,
  IF("gl-gen"=MID(VLOOKUP(C79,'xbrl-gl'!A:G,7,FALSE),1,6),
    VLOOKUP(C79,'xbrl-gl'!A:G,7,FALSE),
    "gl-"&amp;MID(C79,1,FIND("-",C79)-1)&amp;":"&amp;VLOOKUP(C79,'xbrl-gl'!A:G,7,FALSE)
  ),
  IF("_"=R79,
    "",
    IF("cen"=H79,
      R79,
      IF("gl-"=MID(R79,1,3),R79,"gl-"&amp;H79&amp;":"&amp;R79)
    )
  )
)</f>
        <v>gl-gen:countryItemType</v>
      </c>
      <c r="Q79" s="22" t="s">
        <v>1580</v>
      </c>
      <c r="R79" s="1" t="s">
        <v>3134</v>
      </c>
      <c r="S79" s="65" t="str">
        <f t="shared" si="16"/>
        <v>/corG-1/corG-3/cenG-11/cenG-12/cen-69</v>
      </c>
      <c r="T79" s="66" t="str">
        <f t="shared" si="17"/>
        <v>corG-3</v>
      </c>
      <c r="U79" s="66" t="str">
        <f t="shared" si="11"/>
        <v>cenG-11</v>
      </c>
      <c r="V79" s="66" t="str">
        <f t="shared" si="12"/>
        <v>cenG-12</v>
      </c>
      <c r="W79" s="66" t="str">
        <f t="shared" si="13"/>
        <v>cen-69</v>
      </c>
      <c r="X79" s="66" t="str">
        <f t="shared" si="14"/>
        <v/>
      </c>
    </row>
    <row r="80" spans="1:24" ht="19" customHeight="1">
      <c r="A80" s="1">
        <v>79</v>
      </c>
      <c r="B80" s="23" t="s">
        <v>3903</v>
      </c>
      <c r="C80" s="23" t="s">
        <v>1236</v>
      </c>
      <c r="D80" s="31">
        <v>3</v>
      </c>
      <c r="E80" s="15" t="s">
        <v>762</v>
      </c>
      <c r="F80" s="34" t="str">
        <f t="shared" si="10"/>
        <v>a</v>
      </c>
      <c r="G80" s="15" t="str">
        <f>IF("cen"&lt;&gt;MID(B80,1,3),VLOOKUP(B80,'xbrl-gl'!A:E,5,FALSE),"")</f>
        <v/>
      </c>
      <c r="H80" s="33" t="s">
        <v>3133</v>
      </c>
      <c r="I80" s="36" t="s">
        <v>3773</v>
      </c>
      <c r="J80" s="30" t="s">
        <v>1670</v>
      </c>
      <c r="K80" s="30" t="s">
        <v>1671</v>
      </c>
      <c r="L80" s="30" t="str">
        <f>VLOOKUP(J80,'EN16931'!A:I,9,FALSE)</f>
        <v>A group of business terms providing information about the Buyer.</v>
      </c>
      <c r="M80" s="30" t="str">
        <f t="shared" si="15"/>
        <v>entityInformation</v>
      </c>
      <c r="N80" s="1" t="str">
        <f>IF("u"=F80,VLOOKUP(G80,'xbrl-gl'!A:F,6,FALSE),"")</f>
        <v/>
      </c>
      <c r="O80" s="29" t="s">
        <v>1573</v>
      </c>
      <c r="Q80" s="25"/>
      <c r="R80" s="63" t="s">
        <v>39</v>
      </c>
      <c r="S80" s="65" t="str">
        <f t="shared" si="16"/>
        <v>/corG-1/corG-3/cenG-7</v>
      </c>
      <c r="T80" s="66" t="str">
        <f t="shared" si="17"/>
        <v>corG-3</v>
      </c>
      <c r="U80" s="66" t="str">
        <f t="shared" si="11"/>
        <v>cenG-7</v>
      </c>
      <c r="V80" s="66" t="str">
        <f t="shared" si="12"/>
        <v/>
      </c>
      <c r="W80" s="66" t="str">
        <f t="shared" si="13"/>
        <v/>
      </c>
      <c r="X80" s="66" t="str">
        <f t="shared" si="14"/>
        <v/>
      </c>
    </row>
    <row r="81" spans="1:24" ht="19" customHeight="1">
      <c r="A81" s="1">
        <v>80</v>
      </c>
      <c r="B81" s="23" t="s">
        <v>3575</v>
      </c>
      <c r="C81" s="23" t="s">
        <v>1229</v>
      </c>
      <c r="D81" s="31">
        <v>4</v>
      </c>
      <c r="E81" s="23" t="s">
        <v>3903</v>
      </c>
      <c r="F81" s="34" t="str">
        <f t="shared" si="10"/>
        <v>a</v>
      </c>
      <c r="G81" s="15" t="str">
        <f>IF("cen"&lt;&gt;MID(B81,1,3),VLOOKUP(B81,'xbrl-gl'!A:E,5,FALSE),"")</f>
        <v/>
      </c>
      <c r="H81" s="33" t="s">
        <v>3133</v>
      </c>
      <c r="I81" s="37" t="s">
        <v>3776</v>
      </c>
      <c r="J81" s="30" t="s">
        <v>1675</v>
      </c>
      <c r="K81" s="30" t="s">
        <v>1676</v>
      </c>
      <c r="L81" s="30" t="str">
        <f>VLOOKUP(J81,'EN16931'!A:I,9,FALSE)</f>
        <v>An identifier of the Buyer.\nIf no scheme is specified, it should be known by Buyer and Seller, e.g. a previously exchanged Seller assigned identifier of the Buyer.</v>
      </c>
      <c r="M81" s="30" t="str">
        <f t="shared" si="15"/>
        <v>buyer</v>
      </c>
      <c r="N81" s="1" t="str">
        <f>IF("u"=F81,VLOOKUP(G81,'xbrl-gl'!A:F,6,FALSE),"")</f>
        <v/>
      </c>
      <c r="O81" s="29" t="s">
        <v>1585</v>
      </c>
      <c r="P81" s="1" t="str">
        <f>IF(""&lt;&gt;C81,
  IF("gl-gen"=MID(VLOOKUP(C81,'xbrl-gl'!A:G,7,FALSE),1,6),
    VLOOKUP(C81,'xbrl-gl'!A:G,7,FALSE),
    "gl-"&amp;MID(C81,1,FIND("-",C81)-1)&amp;":"&amp;VLOOKUP(C81,'xbrl-gl'!A:G,7,FALSE)
  ),
  IF("_"=R81,
    "",
    IF("cen"=H81,
      R81,
      IF("gl-"=MID(R81,1,3),R81,"gl-"&amp;H81&amp;":"&amp;R81)
    )
  )
)</f>
        <v>gl-cor:identifierCodeItemType</v>
      </c>
      <c r="Q81" s="22" t="s">
        <v>1574</v>
      </c>
      <c r="R81" s="1" t="s">
        <v>3135</v>
      </c>
      <c r="S81" s="65" t="str">
        <f t="shared" si="16"/>
        <v>/corG-1/corG-3/cenG-7/cen-46</v>
      </c>
      <c r="T81" s="66" t="str">
        <f t="shared" si="17"/>
        <v>corG-3</v>
      </c>
      <c r="U81" s="66" t="str">
        <f t="shared" si="11"/>
        <v>cenG-7</v>
      </c>
      <c r="V81" s="66" t="str">
        <f t="shared" si="12"/>
        <v>cen-46</v>
      </c>
      <c r="W81" s="66" t="str">
        <f t="shared" si="13"/>
        <v/>
      </c>
      <c r="X81" s="66" t="str">
        <f t="shared" si="14"/>
        <v/>
      </c>
    </row>
    <row r="82" spans="1:24" ht="19" customHeight="1">
      <c r="A82" s="1">
        <v>81</v>
      </c>
      <c r="B82" s="23" t="s">
        <v>3576</v>
      </c>
      <c r="C82" s="23" t="s">
        <v>1230</v>
      </c>
      <c r="D82" s="31">
        <v>4</v>
      </c>
      <c r="E82" s="23" t="s">
        <v>3903</v>
      </c>
      <c r="F82" s="34" t="str">
        <f t="shared" si="10"/>
        <v>a</v>
      </c>
      <c r="G82" s="15" t="str">
        <f>IF("cen"&lt;&gt;MID(B82,1,3),VLOOKUP(B82,'xbrl-gl'!A:E,5,FALSE),"")</f>
        <v/>
      </c>
      <c r="H82" s="33" t="s">
        <v>3133</v>
      </c>
      <c r="I82" s="37" t="s">
        <v>3777</v>
      </c>
      <c r="J82" s="30" t="s">
        <v>1677</v>
      </c>
      <c r="K82" s="30" t="s">
        <v>1678</v>
      </c>
      <c r="L82" s="30" t="str">
        <f>VLOOKUP(J82,'EN16931'!A:I,9,FALSE)</f>
        <v>An identifier issued by an official registrar that identifies the Buyer as a legal entity or person.\nIf no identification scheme is specified, it should be known by Buyer and Seller, e.g. the identifier that is exclusively used in the applicable legal environment.</v>
      </c>
      <c r="M82" s="30" t="str">
        <f t="shared" si="15"/>
        <v>buyer</v>
      </c>
      <c r="N82" s="1" t="str">
        <f>IF("u"=F82,VLOOKUP(G82,'xbrl-gl'!A:F,6,FALSE),"")</f>
        <v/>
      </c>
      <c r="O82" s="29" t="s">
        <v>1585</v>
      </c>
      <c r="P82" s="1" t="str">
        <f>IF(""&lt;&gt;C82,
  IF("gl-gen"=MID(VLOOKUP(C82,'xbrl-gl'!A:G,7,FALSE),1,6),
    VLOOKUP(C82,'xbrl-gl'!A:G,7,FALSE),
    "gl-"&amp;MID(C82,1,FIND("-",C82)-1)&amp;":"&amp;VLOOKUP(C82,'xbrl-gl'!A:G,7,FALSE)
  ),
  IF("_"=R82,
    "",
    IF("cen"=H82,
      R82,
      IF("gl-"=MID(R82,1,3),R82,"gl-"&amp;H82&amp;":"&amp;R82)
    )
  )
)</f>
        <v>gl-cor:identifierAuthorityCodeItemType</v>
      </c>
      <c r="Q82" s="22" t="s">
        <v>1574</v>
      </c>
      <c r="R82" s="1" t="s">
        <v>3135</v>
      </c>
      <c r="S82" s="65" t="str">
        <f t="shared" si="16"/>
        <v>/corG-1/corG-3/cenG-7/cen-47</v>
      </c>
      <c r="T82" s="66" t="str">
        <f t="shared" si="17"/>
        <v>corG-3</v>
      </c>
      <c r="U82" s="66" t="str">
        <f t="shared" si="11"/>
        <v>cenG-7</v>
      </c>
      <c r="V82" s="66" t="str">
        <f t="shared" si="12"/>
        <v>cen-47</v>
      </c>
      <c r="W82" s="66" t="str">
        <f t="shared" si="13"/>
        <v/>
      </c>
      <c r="X82" s="66" t="str">
        <f t="shared" si="14"/>
        <v/>
      </c>
    </row>
    <row r="83" spans="1:24" ht="19" customHeight="1">
      <c r="A83" s="1">
        <v>82</v>
      </c>
      <c r="B83" s="23" t="s">
        <v>3577</v>
      </c>
      <c r="C83" s="23" t="s">
        <v>1230</v>
      </c>
      <c r="D83" s="31">
        <v>4</v>
      </c>
      <c r="E83" s="23" t="s">
        <v>3903</v>
      </c>
      <c r="F83" s="34" t="str">
        <f t="shared" si="10"/>
        <v>a</v>
      </c>
      <c r="G83" s="15" t="str">
        <f>IF("cen"&lt;&gt;MID(B83,1,3),VLOOKUP(B83,'xbrl-gl'!A:E,5,FALSE),"")</f>
        <v/>
      </c>
      <c r="H83" s="33" t="s">
        <v>3133</v>
      </c>
      <c r="I83" s="37" t="s">
        <v>3778</v>
      </c>
      <c r="J83" s="30" t="s">
        <v>1680</v>
      </c>
      <c r="K83" s="30" t="s">
        <v>1681</v>
      </c>
      <c r="L83" s="30" t="str">
        <f>VLOOKUP(J83,'EN16931'!A:I,9,FALSE)</f>
        <v>The Buyer's VAT identifier (also known as Buyer VAT identification number).\nVAT number prefixed by a country code based on EN ISO 3166-1 'Codes for the representation of names of countries and their subdivisions'</v>
      </c>
      <c r="M83" s="30" t="str">
        <f t="shared" si="15"/>
        <v>buyer</v>
      </c>
      <c r="N83" s="1" t="str">
        <f>IF("u"=F83,VLOOKUP(G83,'xbrl-gl'!A:F,6,FALSE),"")</f>
        <v/>
      </c>
      <c r="O83" s="29" t="s">
        <v>1585</v>
      </c>
      <c r="P83" s="1" t="str">
        <f>IF(""&lt;&gt;C83,
  IF("gl-gen"=MID(VLOOKUP(C83,'xbrl-gl'!A:G,7,FALSE),1,6),
    VLOOKUP(C83,'xbrl-gl'!A:G,7,FALSE),
    "gl-"&amp;MID(C83,1,FIND("-",C83)-1)&amp;":"&amp;VLOOKUP(C83,'xbrl-gl'!A:G,7,FALSE)
  ),
  IF("_"=R83,
    "",
    IF("cen"=H83,
      R83,
      IF("gl-"=MID(R83,1,3),R83,"gl-"&amp;H83&amp;":"&amp;R83)
    )
  )
)</f>
        <v>gl-cor:identifierAuthorityCodeItemType</v>
      </c>
      <c r="Q83" s="22" t="s">
        <v>1574</v>
      </c>
      <c r="R83" s="1" t="s">
        <v>3135</v>
      </c>
      <c r="S83" s="65" t="str">
        <f t="shared" si="16"/>
        <v>/corG-1/corG-3/cenG-7/cen-48</v>
      </c>
      <c r="T83" s="66" t="str">
        <f t="shared" si="17"/>
        <v>corG-3</v>
      </c>
      <c r="U83" s="66" t="str">
        <f t="shared" si="11"/>
        <v>cenG-7</v>
      </c>
      <c r="V83" s="66" t="str">
        <f t="shared" si="12"/>
        <v>cen-48</v>
      </c>
      <c r="W83" s="66" t="str">
        <f t="shared" si="13"/>
        <v/>
      </c>
      <c r="X83" s="66" t="str">
        <f t="shared" si="14"/>
        <v/>
      </c>
    </row>
    <row r="84" spans="1:24" ht="19" customHeight="1">
      <c r="A84" s="1">
        <v>83</v>
      </c>
      <c r="B84" s="23" t="s">
        <v>3578</v>
      </c>
      <c r="C84" s="23" t="s">
        <v>1231</v>
      </c>
      <c r="D84" s="31">
        <v>4</v>
      </c>
      <c r="E84" s="23" t="s">
        <v>3903</v>
      </c>
      <c r="F84" s="34" t="str">
        <f t="shared" si="10"/>
        <v>a</v>
      </c>
      <c r="G84" s="15" t="str">
        <f>IF("cen"&lt;&gt;MID(B84,1,3),VLOOKUP(B84,'xbrl-gl'!A:E,5,FALSE),"")</f>
        <v/>
      </c>
      <c r="H84" s="33" t="s">
        <v>3133</v>
      </c>
      <c r="I84" s="37" t="s">
        <v>3919</v>
      </c>
      <c r="J84" s="30" t="s">
        <v>1679</v>
      </c>
      <c r="K84" s="30" t="s">
        <v>3918</v>
      </c>
      <c r="L84" s="30" t="str">
        <f>VLOOKUP(J84,'EN16931'!A:I,9,FALSE)</f>
        <v>The identification scheme identifier of the Buyer legal registration identifier.\nIf used, the identification scheme shall be chosen from the entries of the list published by the ISO/1EC 6523 maintenance agency.</v>
      </c>
      <c r="M84" s="30" t="str">
        <f t="shared" si="15"/>
        <v>buyer</v>
      </c>
      <c r="N84" s="1" t="str">
        <f>IF("u"=F84,VLOOKUP(G84,'xbrl-gl'!A:F,6,FALSE),"")</f>
        <v/>
      </c>
      <c r="O84" s="29" t="s">
        <v>1585</v>
      </c>
      <c r="P84" s="1" t="str">
        <f>IF(""&lt;&gt;C84,
  IF("gl-gen"=MID(VLOOKUP(C84,'xbrl-gl'!A:G,7,FALSE),1,6),
    VLOOKUP(C84,'xbrl-gl'!A:G,7,FALSE),
    "gl-"&amp;MID(C84,1,FIND("-",C84)-1)&amp;":"&amp;VLOOKUP(C84,'xbrl-gl'!A:G,7,FALSE)
  ),
  IF("_"=R84,
    "",
    IF("cen"=H84,
      R84,
      IF("gl-"=MID(R84,1,3),R84,"gl-"&amp;H84&amp;":"&amp;R84)
    )
  )
)</f>
        <v>gl-cor:identifierAuthorityItemType</v>
      </c>
      <c r="Q84" s="22"/>
      <c r="R84" s="1" t="s">
        <v>39</v>
      </c>
      <c r="S84" s="65" t="str">
        <f t="shared" si="16"/>
        <v>/corG-1/corG-3/cenG-7/cen-47A</v>
      </c>
      <c r="T84" s="66" t="str">
        <f t="shared" si="17"/>
        <v>corG-3</v>
      </c>
      <c r="U84" s="66" t="str">
        <f t="shared" si="11"/>
        <v>cenG-7</v>
      </c>
      <c r="V84" s="66" t="str">
        <f t="shared" si="12"/>
        <v>cen-47A</v>
      </c>
      <c r="W84" s="66" t="str">
        <f t="shared" si="13"/>
        <v/>
      </c>
      <c r="X84" s="66" t="str">
        <f t="shared" si="14"/>
        <v/>
      </c>
    </row>
    <row r="85" spans="1:24" ht="19" customHeight="1">
      <c r="A85" s="1">
        <v>84</v>
      </c>
      <c r="B85" s="23" t="s">
        <v>3579</v>
      </c>
      <c r="C85" s="23" t="s">
        <v>1235</v>
      </c>
      <c r="D85" s="31">
        <v>4</v>
      </c>
      <c r="E85" s="23" t="s">
        <v>3903</v>
      </c>
      <c r="F85" s="34" t="str">
        <f t="shared" si="10"/>
        <v>a</v>
      </c>
      <c r="G85" s="15" t="str">
        <f>IF("cen"&lt;&gt;MID(B85,1,3),VLOOKUP(B85,'xbrl-gl'!A:E,5,FALSE),"")</f>
        <v/>
      </c>
      <c r="H85" s="33" t="s">
        <v>3133</v>
      </c>
      <c r="I85" s="37" t="s">
        <v>3774</v>
      </c>
      <c r="J85" s="30" t="s">
        <v>1672</v>
      </c>
      <c r="K85" s="30" t="s">
        <v>1673</v>
      </c>
      <c r="L85" s="30" t="str">
        <f>VLOOKUP(J85,'EN16931'!A:I,9,FALSE)</f>
        <v>The full name of the Buyer.</v>
      </c>
      <c r="M85" s="30" t="str">
        <f t="shared" si="15"/>
        <v>buyer</v>
      </c>
      <c r="N85" s="1" t="str">
        <f>IF("u"=F85,VLOOKUP(G85,'xbrl-gl'!A:F,6,FALSE),"")</f>
        <v/>
      </c>
      <c r="O85" s="29" t="s">
        <v>1573</v>
      </c>
      <c r="P85" s="1" t="str">
        <f>IF(""&lt;&gt;C85,
  IF("gl-gen"=MID(VLOOKUP(C85,'xbrl-gl'!A:G,7,FALSE),1,6),
    VLOOKUP(C85,'xbrl-gl'!A:G,7,FALSE),
    "gl-"&amp;MID(C85,1,FIND("-",C85)-1)&amp;":"&amp;VLOOKUP(C85,'xbrl-gl'!A:G,7,FALSE)
  ),
  IF("_"=R85,
    "",
    IF("cen"=H85,
      R85,
      IF("gl-"=MID(R85,1,3),R85,"gl-"&amp;H85&amp;":"&amp;R85)
    )
  )
)</f>
        <v>gl-cor:identifierDescriptionItemType</v>
      </c>
      <c r="Q85" s="22" t="s">
        <v>1594</v>
      </c>
      <c r="R85" s="1" t="s">
        <v>3136</v>
      </c>
      <c r="S85" s="65" t="str">
        <f t="shared" si="16"/>
        <v>/corG-1/corG-3/cenG-7/cen-44</v>
      </c>
      <c r="T85" s="66" t="str">
        <f t="shared" si="17"/>
        <v>corG-3</v>
      </c>
      <c r="U85" s="66" t="str">
        <f t="shared" si="11"/>
        <v>cenG-7</v>
      </c>
      <c r="V85" s="66" t="str">
        <f t="shared" si="12"/>
        <v>cen-44</v>
      </c>
      <c r="W85" s="66" t="str">
        <f t="shared" si="13"/>
        <v/>
      </c>
      <c r="X85" s="66" t="str">
        <f t="shared" si="14"/>
        <v/>
      </c>
    </row>
    <row r="86" spans="1:24" ht="19" customHeight="1">
      <c r="A86" s="1">
        <v>85</v>
      </c>
      <c r="B86" s="23" t="s">
        <v>3580</v>
      </c>
      <c r="C86" s="23" t="s">
        <v>3168</v>
      </c>
      <c r="D86" s="31">
        <v>4</v>
      </c>
      <c r="E86" s="23" t="s">
        <v>3903</v>
      </c>
      <c r="F86" s="34" t="str">
        <f t="shared" si="10"/>
        <v>a</v>
      </c>
      <c r="G86" s="15" t="str">
        <f>IF("cen"&lt;&gt;MID(B86,1,3),VLOOKUP(B86,'xbrl-gl'!A:E,5,FALSE),"")</f>
        <v/>
      </c>
      <c r="H86" s="33" t="s">
        <v>3133</v>
      </c>
      <c r="I86" s="37" t="s">
        <v>3775</v>
      </c>
      <c r="J86" s="30" t="s">
        <v>3350</v>
      </c>
      <c r="K86" s="30" t="s">
        <v>1674</v>
      </c>
      <c r="L86" s="30" t="str">
        <f>VLOOKUP(J86,'EN16931'!A:I,9,FALSE)</f>
        <v>A name by which the Buyer is known, other than Buyer name (also known as Business name).\nThis may be used if different from the Buyer name.</v>
      </c>
      <c r="M86" s="30" t="str">
        <f t="shared" si="15"/>
        <v>buyer</v>
      </c>
      <c r="N86" s="1" t="str">
        <f>IF("u"=F86,VLOOKUP(G86,'xbrl-gl'!A:F,6,FALSE),"")</f>
        <v/>
      </c>
      <c r="O86" s="29" t="s">
        <v>1585</v>
      </c>
      <c r="P86" s="1" t="s">
        <v>4006</v>
      </c>
      <c r="Q86" s="22" t="s">
        <v>1594</v>
      </c>
      <c r="R86" s="1" t="s">
        <v>3136</v>
      </c>
      <c r="S86" s="65" t="str">
        <f t="shared" si="16"/>
        <v>/corG-1/corG-3/cenG-7/cen-45</v>
      </c>
      <c r="T86" s="66" t="str">
        <f t="shared" si="17"/>
        <v>corG-3</v>
      </c>
      <c r="U86" s="66" t="str">
        <f t="shared" si="11"/>
        <v>cenG-7</v>
      </c>
      <c r="V86" s="66" t="str">
        <f t="shared" si="12"/>
        <v>cen-45</v>
      </c>
      <c r="W86" s="66" t="str">
        <f t="shared" si="13"/>
        <v/>
      </c>
      <c r="X86" s="66" t="str">
        <f t="shared" si="14"/>
        <v/>
      </c>
    </row>
    <row r="87" spans="1:24" ht="19" customHeight="1">
      <c r="A87" s="1">
        <v>86</v>
      </c>
      <c r="B87" s="23" t="s">
        <v>3581</v>
      </c>
      <c r="C87" s="23" t="s">
        <v>792</v>
      </c>
      <c r="D87" s="31">
        <v>4</v>
      </c>
      <c r="E87" s="23" t="s">
        <v>3903</v>
      </c>
      <c r="F87" s="34" t="str">
        <f t="shared" si="10"/>
        <v>a</v>
      </c>
      <c r="G87" s="15" t="str">
        <f>IF("cen"&lt;&gt;MID(B87,1,3),VLOOKUP(B87,'xbrl-gl'!A:E,5,FALSE),"")</f>
        <v/>
      </c>
      <c r="H87" s="33" t="s">
        <v>3133</v>
      </c>
      <c r="I87" s="37" t="s">
        <v>3780</v>
      </c>
      <c r="J87" s="30" t="s">
        <v>1684</v>
      </c>
      <c r="K87" s="30" t="s">
        <v>1685</v>
      </c>
      <c r="L87" s="30" t="str">
        <f>VLOOKUP(J87,'EN16931'!A:I,9,FALSE)</f>
        <v>A group of business terms providing information about the postal address for the Buyer.\nSufficient components of the address are to be filled to comply with legal requirements.</v>
      </c>
      <c r="M87" s="30" t="str">
        <f t="shared" si="15"/>
        <v>buyer</v>
      </c>
      <c r="N87" s="1" t="str">
        <f>IF("u"=F87,VLOOKUP(G87,'xbrl-gl'!A:F,6,FALSE),"")</f>
        <v/>
      </c>
      <c r="O87" s="29" t="s">
        <v>1573</v>
      </c>
      <c r="Q87" s="24"/>
      <c r="R87" s="63" t="s">
        <v>39</v>
      </c>
      <c r="S87" s="65" t="str">
        <f t="shared" si="16"/>
        <v>/corG-1/corG-3/cenG-7/cenG-8</v>
      </c>
      <c r="T87" s="66" t="str">
        <f t="shared" si="17"/>
        <v>corG-3</v>
      </c>
      <c r="U87" s="66" t="str">
        <f t="shared" si="11"/>
        <v>cenG-7</v>
      </c>
      <c r="V87" s="66" t="str">
        <f t="shared" si="12"/>
        <v>cenG-8</v>
      </c>
      <c r="W87" s="66" t="str">
        <f t="shared" si="13"/>
        <v/>
      </c>
      <c r="X87" s="66" t="str">
        <f t="shared" si="14"/>
        <v/>
      </c>
    </row>
    <row r="88" spans="1:24" ht="19" customHeight="1">
      <c r="A88" s="1">
        <v>87</v>
      </c>
      <c r="B88" s="23" t="s">
        <v>3534</v>
      </c>
      <c r="C88" s="23" t="s">
        <v>1248</v>
      </c>
      <c r="D88" s="31">
        <v>5</v>
      </c>
      <c r="E88" s="23" t="s">
        <v>3581</v>
      </c>
      <c r="F88" s="34" t="str">
        <f t="shared" si="10"/>
        <v>a</v>
      </c>
      <c r="G88" s="15" t="str">
        <f>IF("cen"&lt;&gt;MID(B88,1,3),VLOOKUP(B88,'xbrl-gl'!A:E,5,FALSE),"")</f>
        <v/>
      </c>
      <c r="H88" s="33" t="s">
        <v>3133</v>
      </c>
      <c r="I88" s="38" t="s">
        <v>3781</v>
      </c>
      <c r="J88" s="30" t="s">
        <v>1686</v>
      </c>
      <c r="K88" s="30" t="s">
        <v>1687</v>
      </c>
      <c r="L88" s="30" t="str">
        <f>VLOOKUP(J88,'EN16931'!A:I,9,FALSE)</f>
        <v>The main address line in an address.\nUsually the street name and number or post office box.</v>
      </c>
      <c r="M88" s="30" t="str">
        <f t="shared" si="15"/>
        <v>buyerPostalAddress</v>
      </c>
      <c r="N88" s="1" t="str">
        <f>IF("u"=F88,VLOOKUP(G88,'xbrl-gl'!A:F,6,FALSE),"")</f>
        <v/>
      </c>
      <c r="O88" s="29" t="s">
        <v>1585</v>
      </c>
      <c r="P88" s="1" t="str">
        <f>IF(""&lt;&gt;C88,
  IF("gl-gen"=MID(VLOOKUP(C88,'xbrl-gl'!A:G,7,FALSE),1,6),
    VLOOKUP(C88,'xbrl-gl'!A:G,7,FALSE),
    "gl-"&amp;MID(C88,1,FIND("-",C88)-1)&amp;":"&amp;VLOOKUP(C88,'xbrl-gl'!A:G,7,FALSE)
  ),
  IF("_"=R88,
    "",
    IF("cen"=H88,
      R88,
      IF("gl-"=MID(R88,1,3),R88,"gl-"&amp;H88&amp;":"&amp;R88)
    )
  )
)</f>
        <v>gl-gen:streetItemType</v>
      </c>
      <c r="Q88" s="22" t="s">
        <v>1594</v>
      </c>
      <c r="R88" s="1" t="s">
        <v>3136</v>
      </c>
      <c r="S88" s="65" t="str">
        <f t="shared" si="16"/>
        <v>/corG-1/corG-3/cenG-7/cenG-8/cen-50</v>
      </c>
      <c r="T88" s="66" t="str">
        <f t="shared" si="17"/>
        <v>corG-3</v>
      </c>
      <c r="U88" s="66" t="str">
        <f t="shared" si="11"/>
        <v>cenG-7</v>
      </c>
      <c r="V88" s="66" t="str">
        <f t="shared" si="12"/>
        <v>cenG-8</v>
      </c>
      <c r="W88" s="66" t="str">
        <f t="shared" si="13"/>
        <v>cen-50</v>
      </c>
      <c r="X88" s="66" t="str">
        <f t="shared" si="14"/>
        <v/>
      </c>
    </row>
    <row r="89" spans="1:24" ht="19" customHeight="1">
      <c r="A89" s="1">
        <v>88</v>
      </c>
      <c r="B89" s="23" t="s">
        <v>3538</v>
      </c>
      <c r="C89" s="23" t="s">
        <v>1249</v>
      </c>
      <c r="D89" s="31">
        <v>5</v>
      </c>
      <c r="E89" s="23" t="s">
        <v>3581</v>
      </c>
      <c r="F89" s="34" t="str">
        <f t="shared" si="10"/>
        <v>a</v>
      </c>
      <c r="G89" s="15" t="str">
        <f>IF("cen"&lt;&gt;MID(B89,1,3),VLOOKUP(B89,'xbrl-gl'!A:E,5,FALSE),"")</f>
        <v/>
      </c>
      <c r="H89" s="33" t="s">
        <v>3133</v>
      </c>
      <c r="I89" s="38" t="s">
        <v>3782</v>
      </c>
      <c r="J89" s="30" t="s">
        <v>1688</v>
      </c>
      <c r="K89" s="30" t="s">
        <v>1689</v>
      </c>
      <c r="L89" s="30" t="str">
        <f>VLOOKUP(J89,'EN16931'!A:I,9,FALSE)</f>
        <v>An additional address line in an address that can be used to give further details supplementing the main line.</v>
      </c>
      <c r="M89" s="30" t="str">
        <f t="shared" si="15"/>
        <v>buyerPostalAddress</v>
      </c>
      <c r="N89" s="1" t="str">
        <f>IF("u"=F89,VLOOKUP(G89,'xbrl-gl'!A:F,6,FALSE),"")</f>
        <v/>
      </c>
      <c r="O89" s="29" t="s">
        <v>1585</v>
      </c>
      <c r="P89" s="1" t="str">
        <f>IF(""&lt;&gt;C89,
  IF("gl-gen"=MID(VLOOKUP(C89,'xbrl-gl'!A:G,7,FALSE),1,6),
    VLOOKUP(C89,'xbrl-gl'!A:G,7,FALSE),
    "gl-"&amp;MID(C89,1,FIND("-",C89)-1)&amp;":"&amp;VLOOKUP(C89,'xbrl-gl'!A:G,7,FALSE)
  ),
  IF("_"=R89,
    "",
    IF("cen"=H89,
      R89,
      IF("gl-"=MID(R89,1,3),R89,"gl-"&amp;H89&amp;":"&amp;R89)
    )
  )
)</f>
        <v>gl-gen:street2ItemType</v>
      </c>
      <c r="Q89" s="22" t="s">
        <v>1594</v>
      </c>
      <c r="R89" s="1" t="s">
        <v>3136</v>
      </c>
      <c r="S89" s="65" t="str">
        <f t="shared" si="16"/>
        <v>/corG-1/corG-3/cenG-7/cenG-8/cen-51</v>
      </c>
      <c r="T89" s="66" t="str">
        <f t="shared" si="17"/>
        <v>corG-3</v>
      </c>
      <c r="U89" s="66" t="str">
        <f t="shared" si="11"/>
        <v>cenG-7</v>
      </c>
      <c r="V89" s="66" t="str">
        <f t="shared" si="12"/>
        <v>cenG-8</v>
      </c>
      <c r="W89" s="66" t="str">
        <f t="shared" si="13"/>
        <v>cen-51</v>
      </c>
      <c r="X89" s="66" t="str">
        <f t="shared" si="14"/>
        <v/>
      </c>
    </row>
    <row r="90" spans="1:24" ht="19" customHeight="1">
      <c r="A90" s="1">
        <v>89</v>
      </c>
      <c r="B90" s="23" t="s">
        <v>3582</v>
      </c>
      <c r="C90" s="23" t="s">
        <v>3163</v>
      </c>
      <c r="D90" s="31">
        <v>5</v>
      </c>
      <c r="E90" s="23" t="s">
        <v>3581</v>
      </c>
      <c r="F90" s="34" t="str">
        <f t="shared" si="10"/>
        <v>a</v>
      </c>
      <c r="G90" s="15" t="str">
        <f>IF("cen"&lt;&gt;MID(B90,1,3),VLOOKUP(B90,'xbrl-gl'!A:E,5,FALSE),"")</f>
        <v/>
      </c>
      <c r="H90" s="33" t="s">
        <v>3133</v>
      </c>
      <c r="I90" s="38" t="s">
        <v>3783</v>
      </c>
      <c r="J90" s="30" t="s">
        <v>1690</v>
      </c>
      <c r="K90" s="30" t="s">
        <v>1691</v>
      </c>
      <c r="L90" s="30" t="str">
        <f>VLOOKUP(J90,'EN16931'!A:I,9,FALSE)</f>
        <v>An additional address line in an address that can be used to give further details supplementing the main line.</v>
      </c>
      <c r="M90" s="30" t="str">
        <f t="shared" si="15"/>
        <v>buyerPostalAddress</v>
      </c>
      <c r="N90" s="1" t="str">
        <f>IF("u"=F90,VLOOKUP(G90,'xbrl-gl'!A:F,6,FALSE),"")</f>
        <v/>
      </c>
      <c r="O90" s="29" t="s">
        <v>1585</v>
      </c>
      <c r="P90" s="61" t="s">
        <v>4004</v>
      </c>
      <c r="Q90" s="22" t="s">
        <v>1594</v>
      </c>
      <c r="R90" s="1" t="s">
        <v>3136</v>
      </c>
      <c r="S90" s="65" t="str">
        <f t="shared" si="16"/>
        <v>/corG-1/corG-3/cenG-7/cenG-8/cen-163</v>
      </c>
      <c r="T90" s="66" t="str">
        <f t="shared" si="17"/>
        <v>corG-3</v>
      </c>
      <c r="U90" s="66" t="str">
        <f t="shared" si="11"/>
        <v>cenG-7</v>
      </c>
      <c r="V90" s="66" t="str">
        <f t="shared" si="12"/>
        <v>cenG-8</v>
      </c>
      <c r="W90" s="66" t="str">
        <f t="shared" si="13"/>
        <v>cen-163</v>
      </c>
      <c r="X90" s="66" t="str">
        <f t="shared" si="14"/>
        <v/>
      </c>
    </row>
    <row r="91" spans="1:24" ht="19" customHeight="1">
      <c r="A91" s="1">
        <v>90</v>
      </c>
      <c r="B91" s="23" t="s">
        <v>3542</v>
      </c>
      <c r="C91" s="23" t="s">
        <v>1250</v>
      </c>
      <c r="D91" s="31">
        <v>5</v>
      </c>
      <c r="E91" s="23" t="s">
        <v>3581</v>
      </c>
      <c r="F91" s="34" t="str">
        <f t="shared" si="10"/>
        <v>a</v>
      </c>
      <c r="G91" s="15" t="str">
        <f>IF("cen"&lt;&gt;MID(B91,1,3),VLOOKUP(B91,'xbrl-gl'!A:E,5,FALSE),"")</f>
        <v/>
      </c>
      <c r="H91" s="33" t="s">
        <v>3133</v>
      </c>
      <c r="I91" s="38" t="s">
        <v>3784</v>
      </c>
      <c r="J91" s="30" t="s">
        <v>1692</v>
      </c>
      <c r="K91" s="30" t="s">
        <v>1693</v>
      </c>
      <c r="L91" s="30" t="str">
        <f>VLOOKUP(J91,'EN16931'!A:I,9,FALSE)</f>
        <v>The common name of the city, town or village, where the Buyer's address is located.</v>
      </c>
      <c r="M91" s="30" t="str">
        <f t="shared" si="15"/>
        <v>buyerPostalAddress</v>
      </c>
      <c r="N91" s="1" t="str">
        <f>IF("u"=F91,VLOOKUP(G91,'xbrl-gl'!A:F,6,FALSE),"")</f>
        <v/>
      </c>
      <c r="O91" s="29" t="s">
        <v>1585</v>
      </c>
      <c r="P91" s="1" t="str">
        <f>IF(""&lt;&gt;C91,
  IF("gl-gen"=MID(VLOOKUP(C91,'xbrl-gl'!A:G,7,FALSE),1,6),
    VLOOKUP(C91,'xbrl-gl'!A:G,7,FALSE),
    "gl-"&amp;MID(C91,1,FIND("-",C91)-1)&amp;":"&amp;VLOOKUP(C91,'xbrl-gl'!A:G,7,FALSE)
  ),
  IF("_"=R91,
    "",
    IF("cen"=H91,
      R91,
      IF("gl-"=MID(R91,1,3),R91,"gl-"&amp;H91&amp;":"&amp;R91)
    )
  )
)</f>
        <v>gl-gen:cityItemType</v>
      </c>
      <c r="Q91" s="22" t="s">
        <v>1594</v>
      </c>
      <c r="R91" s="1" t="s">
        <v>3136</v>
      </c>
      <c r="S91" s="65" t="str">
        <f t="shared" si="16"/>
        <v>/corG-1/corG-3/cenG-7/cenG-8/cen-52</v>
      </c>
      <c r="T91" s="66" t="str">
        <f t="shared" si="17"/>
        <v>corG-3</v>
      </c>
      <c r="U91" s="66" t="str">
        <f t="shared" si="11"/>
        <v>cenG-7</v>
      </c>
      <c r="V91" s="66" t="str">
        <f t="shared" si="12"/>
        <v>cenG-8</v>
      </c>
      <c r="W91" s="66" t="str">
        <f t="shared" si="13"/>
        <v>cen-52</v>
      </c>
      <c r="X91" s="66" t="str">
        <f t="shared" si="14"/>
        <v/>
      </c>
    </row>
    <row r="92" spans="1:24" ht="19" customHeight="1">
      <c r="A92" s="1">
        <v>91</v>
      </c>
      <c r="B92" s="23" t="s">
        <v>3554</v>
      </c>
      <c r="C92" s="23" t="s">
        <v>1253</v>
      </c>
      <c r="D92" s="31">
        <v>5</v>
      </c>
      <c r="E92" s="23" t="s">
        <v>3581</v>
      </c>
      <c r="F92" s="34" t="str">
        <f t="shared" si="10"/>
        <v>a</v>
      </c>
      <c r="G92" s="15" t="str">
        <f>IF("cen"&lt;&gt;MID(B92,1,3),VLOOKUP(B92,'xbrl-gl'!A:E,5,FALSE),"")</f>
        <v/>
      </c>
      <c r="H92" s="33" t="s">
        <v>3133</v>
      </c>
      <c r="I92" s="38" t="s">
        <v>3785</v>
      </c>
      <c r="J92" s="30" t="s">
        <v>1694</v>
      </c>
      <c r="K92" s="30" t="s">
        <v>1695</v>
      </c>
      <c r="L92" s="30" t="str">
        <f>VLOOKUP(J92,'EN16931'!A:I,9,FALSE)</f>
        <v>The identifier for an addressable group of properties according to the relevant postal service.\nSuch as a ZIP code or a post code.</v>
      </c>
      <c r="M92" s="30" t="str">
        <f t="shared" si="15"/>
        <v>buyerPostalAddress</v>
      </c>
      <c r="N92" s="1" t="str">
        <f>IF("u"=F92,VLOOKUP(G92,'xbrl-gl'!A:F,6,FALSE),"")</f>
        <v/>
      </c>
      <c r="O92" s="29" t="s">
        <v>1585</v>
      </c>
      <c r="P92" s="1" t="str">
        <f>IF(""&lt;&gt;C92,
  IF("gl-gen"=MID(VLOOKUP(C92,'xbrl-gl'!A:G,7,FALSE),1,6),
    VLOOKUP(C92,'xbrl-gl'!A:G,7,FALSE),
    "gl-"&amp;MID(C92,1,FIND("-",C92)-1)&amp;":"&amp;VLOOKUP(C92,'xbrl-gl'!A:G,7,FALSE)
  ),
  IF("_"=R92,
    "",
    IF("cen"=H92,
      R92,
      IF("gl-"=MID(R92,1,3),R92,"gl-"&amp;H92&amp;":"&amp;R92)
    )
  )
)</f>
        <v>gl-gen:zipOrPostalCodeItemType</v>
      </c>
      <c r="Q92" s="26" t="s">
        <v>1594</v>
      </c>
      <c r="R92" s="1" t="s">
        <v>3136</v>
      </c>
      <c r="S92" s="65" t="str">
        <f t="shared" si="16"/>
        <v>/corG-1/corG-3/cenG-7/cenG-8/cen-53</v>
      </c>
      <c r="T92" s="66" t="str">
        <f t="shared" si="17"/>
        <v>corG-3</v>
      </c>
      <c r="U92" s="66" t="str">
        <f t="shared" si="11"/>
        <v>cenG-7</v>
      </c>
      <c r="V92" s="66" t="str">
        <f t="shared" si="12"/>
        <v>cenG-8</v>
      </c>
      <c r="W92" s="66" t="str">
        <f t="shared" si="13"/>
        <v>cen-53</v>
      </c>
      <c r="X92" s="66" t="str">
        <f t="shared" si="14"/>
        <v/>
      </c>
    </row>
    <row r="93" spans="1:24" ht="19" customHeight="1">
      <c r="A93" s="1">
        <v>92</v>
      </c>
      <c r="B93" s="23" t="s">
        <v>3546</v>
      </c>
      <c r="C93" s="23" t="s">
        <v>1251</v>
      </c>
      <c r="D93" s="31">
        <v>5</v>
      </c>
      <c r="E93" s="23" t="s">
        <v>3581</v>
      </c>
      <c r="F93" s="34" t="str">
        <f t="shared" si="10"/>
        <v>a</v>
      </c>
      <c r="G93" s="15" t="str">
        <f>IF("cen"&lt;&gt;MID(B93,1,3),VLOOKUP(B93,'xbrl-gl'!A:E,5,FALSE),"")</f>
        <v/>
      </c>
      <c r="H93" s="33" t="s">
        <v>3133</v>
      </c>
      <c r="I93" s="38" t="s">
        <v>3786</v>
      </c>
      <c r="J93" s="30" t="s">
        <v>1696</v>
      </c>
      <c r="K93" s="30" t="s">
        <v>1697</v>
      </c>
      <c r="L93" s="30" t="str">
        <f>VLOOKUP(J93,'EN16931'!A:I,9,FALSE)</f>
        <v>The subdivision of a country.\nSuch as a region, a county, a state, a province, etc.</v>
      </c>
      <c r="M93" s="30" t="str">
        <f t="shared" si="15"/>
        <v>buyerPostalAddress</v>
      </c>
      <c r="N93" s="1" t="str">
        <f>IF("u"=F93,VLOOKUP(G93,'xbrl-gl'!A:F,6,FALSE),"")</f>
        <v/>
      </c>
      <c r="O93" s="29" t="s">
        <v>1585</v>
      </c>
      <c r="P93" s="1" t="str">
        <f>IF(""&lt;&gt;C93,
  IF("gl-gen"=MID(VLOOKUP(C93,'xbrl-gl'!A:G,7,FALSE),1,6),
    VLOOKUP(C93,'xbrl-gl'!A:G,7,FALSE),
    "gl-"&amp;MID(C93,1,FIND("-",C93)-1)&amp;":"&amp;VLOOKUP(C93,'xbrl-gl'!A:G,7,FALSE)
  ),
  IF("_"=R93,
    "",
    IF("cen"=H93,
      R93,
      IF("gl-"=MID(R93,1,3),R93,"gl-"&amp;H93&amp;":"&amp;R93)
    )
  )
)</f>
        <v>gl-gen:stateOrProvinceItemType</v>
      </c>
      <c r="Q93" s="22" t="s">
        <v>1594</v>
      </c>
      <c r="R93" s="1" t="s">
        <v>3136</v>
      </c>
      <c r="S93" s="65" t="str">
        <f t="shared" si="16"/>
        <v>/corG-1/corG-3/cenG-7/cenG-8/cen-54</v>
      </c>
      <c r="T93" s="66" t="str">
        <f t="shared" si="17"/>
        <v>corG-3</v>
      </c>
      <c r="U93" s="66" t="str">
        <f t="shared" si="11"/>
        <v>cenG-7</v>
      </c>
      <c r="V93" s="66" t="str">
        <f t="shared" si="12"/>
        <v>cenG-8</v>
      </c>
      <c r="W93" s="66" t="str">
        <f t="shared" si="13"/>
        <v>cen-54</v>
      </c>
      <c r="X93" s="66" t="str">
        <f t="shared" si="14"/>
        <v/>
      </c>
    </row>
    <row r="94" spans="1:24" ht="19" customHeight="1">
      <c r="A94" s="1">
        <v>93</v>
      </c>
      <c r="B94" s="23" t="s">
        <v>3550</v>
      </c>
      <c r="C94" s="23" t="s">
        <v>1252</v>
      </c>
      <c r="D94" s="31">
        <v>5</v>
      </c>
      <c r="E94" s="23" t="s">
        <v>3581</v>
      </c>
      <c r="F94" s="34" t="str">
        <f t="shared" si="10"/>
        <v>a</v>
      </c>
      <c r="G94" s="15" t="str">
        <f>IF("cen"&lt;&gt;MID(B94,1,3),VLOOKUP(B94,'xbrl-gl'!A:E,5,FALSE),"")</f>
        <v/>
      </c>
      <c r="H94" s="33" t="s">
        <v>3133</v>
      </c>
      <c r="I94" s="38" t="s">
        <v>3787</v>
      </c>
      <c r="J94" s="30" t="s">
        <v>1698</v>
      </c>
      <c r="K94" s="30" t="s">
        <v>1699</v>
      </c>
      <c r="L94" s="30" t="str">
        <f>VLOOKUP(J94,'EN16931'!A:I,9,FALSE)</f>
        <v>A code that identifies the country.\nThe lists of valid countries are registered with the EN ISO 3166-1 Maintenance agency, 'Codes for the representation of names of countries and their subdivisions'.</v>
      </c>
      <c r="M94" s="30" t="str">
        <f t="shared" si="15"/>
        <v>buyerPostalAddress</v>
      </c>
      <c r="N94" s="1" t="str">
        <f>IF("u"=F94,VLOOKUP(G94,'xbrl-gl'!A:F,6,FALSE),"")</f>
        <v/>
      </c>
      <c r="O94" s="29" t="s">
        <v>1573</v>
      </c>
      <c r="P94" s="1" t="str">
        <f>IF(""&lt;&gt;C94,
  IF("gl-gen"=MID(VLOOKUP(C94,'xbrl-gl'!A:G,7,FALSE),1,6),
    VLOOKUP(C94,'xbrl-gl'!A:G,7,FALSE),
    "gl-"&amp;MID(C94,1,FIND("-",C94)-1)&amp;":"&amp;VLOOKUP(C94,'xbrl-gl'!A:G,7,FALSE)
  ),
  IF("_"=R94,
    "",
    IF("cen"=H94,
      R94,
      IF("gl-"=MID(R94,1,3),R94,"gl-"&amp;H94&amp;":"&amp;R94)
    )
  )
)</f>
        <v>gl-gen:countryItemType</v>
      </c>
      <c r="Q94" s="22" t="s">
        <v>1580</v>
      </c>
      <c r="R94" s="1" t="s">
        <v>3134</v>
      </c>
      <c r="S94" s="65" t="str">
        <f t="shared" si="16"/>
        <v>/corG-1/corG-3/cenG-7/cenG-8/cen-55</v>
      </c>
      <c r="T94" s="66" t="str">
        <f t="shared" si="17"/>
        <v>corG-3</v>
      </c>
      <c r="U94" s="66" t="str">
        <f t="shared" si="11"/>
        <v>cenG-7</v>
      </c>
      <c r="V94" s="66" t="str">
        <f t="shared" si="12"/>
        <v>cenG-8</v>
      </c>
      <c r="W94" s="66" t="str">
        <f t="shared" si="13"/>
        <v>cen-55</v>
      </c>
      <c r="X94" s="66" t="str">
        <f t="shared" si="14"/>
        <v/>
      </c>
    </row>
    <row r="95" spans="1:24" ht="19" customHeight="1">
      <c r="A95" s="1">
        <v>94</v>
      </c>
      <c r="B95" s="23" t="s">
        <v>3583</v>
      </c>
      <c r="C95" s="23" t="s">
        <v>793</v>
      </c>
      <c r="D95" s="31">
        <v>5</v>
      </c>
      <c r="E95" s="23" t="s">
        <v>3581</v>
      </c>
      <c r="F95" s="34" t="str">
        <f t="shared" si="10"/>
        <v>a</v>
      </c>
      <c r="G95" s="15" t="str">
        <f>IF("cen"&lt;&gt;MID(B95,1,3),VLOOKUP(B95,'xbrl-gl'!A:E,5,FALSE),"")</f>
        <v/>
      </c>
      <c r="H95" s="33" t="s">
        <v>3133</v>
      </c>
      <c r="I95" s="38" t="s">
        <v>3788</v>
      </c>
      <c r="J95" s="30" t="s">
        <v>1700</v>
      </c>
      <c r="K95" s="30" t="s">
        <v>1701</v>
      </c>
      <c r="L95" s="30" t="str">
        <f>VLOOKUP(J95,'EN16931'!A:I,9,FALSE)</f>
        <v>A group of business terms providing contact information relevant for the Buyer.\nContact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v>
      </c>
      <c r="M95" s="30" t="str">
        <f t="shared" si="15"/>
        <v>buyerPostalAddress</v>
      </c>
      <c r="N95" s="1" t="str">
        <f>IF("u"=F95,VLOOKUP(G95,'xbrl-gl'!A:F,6,FALSE),"")</f>
        <v/>
      </c>
      <c r="O95" s="29" t="s">
        <v>1585</v>
      </c>
      <c r="Q95" s="24"/>
      <c r="R95" s="63" t="s">
        <v>39</v>
      </c>
      <c r="S95" s="65" t="str">
        <f t="shared" si="16"/>
        <v>/corG-1/corG-3/cenG-7/cenG-8/cenG-9</v>
      </c>
      <c r="T95" s="66" t="str">
        <f t="shared" si="17"/>
        <v>corG-3</v>
      </c>
      <c r="U95" s="66" t="str">
        <f t="shared" si="11"/>
        <v>cenG-7</v>
      </c>
      <c r="V95" s="66" t="str">
        <f t="shared" si="12"/>
        <v>cenG-8</v>
      </c>
      <c r="W95" s="66" t="str">
        <f t="shared" si="13"/>
        <v>cenG-9</v>
      </c>
      <c r="X95" s="66" t="str">
        <f t="shared" si="14"/>
        <v/>
      </c>
    </row>
    <row r="96" spans="1:24" ht="19" customHeight="1">
      <c r="A96" s="1">
        <v>95</v>
      </c>
      <c r="B96" s="23" t="s">
        <v>3584</v>
      </c>
      <c r="C96" s="23" t="s">
        <v>1259</v>
      </c>
      <c r="D96" s="31">
        <v>6</v>
      </c>
      <c r="E96" s="23" t="s">
        <v>3583</v>
      </c>
      <c r="F96" s="34" t="str">
        <f t="shared" si="10"/>
        <v>a</v>
      </c>
      <c r="G96" s="15" t="str">
        <f>IF("cen"&lt;&gt;MID(B96,1,3),VLOOKUP(B96,'xbrl-gl'!A:E,5,FALSE),"")</f>
        <v/>
      </c>
      <c r="H96" s="33" t="s">
        <v>3133</v>
      </c>
      <c r="I96" s="39" t="s">
        <v>3789</v>
      </c>
      <c r="J96" s="30" t="s">
        <v>1702</v>
      </c>
      <c r="K96" s="30" t="s">
        <v>1703</v>
      </c>
      <c r="L96" s="30" t="str">
        <f>VLOOKUP(J96,'EN16931'!A:I,9,FALSE)</f>
        <v>A contact point for a legal entity or person.\nSuch as person name, contact identification, department or office identification.</v>
      </c>
      <c r="M96" s="30" t="str">
        <f t="shared" si="15"/>
        <v>buyerContact</v>
      </c>
      <c r="N96" s="1" t="str">
        <f>IF("u"=F96,VLOOKUP(G96,'xbrl-gl'!A:F,6,FALSE),"")</f>
        <v/>
      </c>
      <c r="O96" s="29" t="s">
        <v>1585</v>
      </c>
      <c r="P96" s="1" t="str">
        <f>IF(""&lt;&gt;C96,
  IF("gl-gen"=MID(VLOOKUP(C96,'xbrl-gl'!A:G,7,FALSE),1,6),
    VLOOKUP(C96,'xbrl-gl'!A:G,7,FALSE),
    "gl-"&amp;MID(C96,1,FIND("-",C96)-1)&amp;":"&amp;VLOOKUP(C96,'xbrl-gl'!A:G,7,FALSE)
  ),
  IF("_"=R96,
    "",
    IF("cen"=H96,
      R96,
      IF("gl-"=MID(R96,1,3),R96,"gl-"&amp;H96&amp;":"&amp;R96)
    )
  )
)</f>
        <v>gl-gen:contactAttentionLineItemType</v>
      </c>
      <c r="Q96" s="22" t="s">
        <v>1594</v>
      </c>
      <c r="R96" s="1" t="s">
        <v>3136</v>
      </c>
      <c r="S96" s="65" t="str">
        <f t="shared" si="16"/>
        <v>/corG-1/corG-3/cenG-7/cenG-8/cenG-9/cen-56</v>
      </c>
      <c r="T96" s="66" t="str">
        <f t="shared" si="17"/>
        <v>corG-3</v>
      </c>
      <c r="U96" s="66" t="str">
        <f t="shared" si="11"/>
        <v>cenG-7</v>
      </c>
      <c r="V96" s="66" t="str">
        <f t="shared" si="12"/>
        <v>cenG-8</v>
      </c>
      <c r="W96" s="66" t="str">
        <f t="shared" si="13"/>
        <v>cenG-9</v>
      </c>
      <c r="X96" s="66" t="str">
        <f t="shared" si="14"/>
        <v>cen-56</v>
      </c>
    </row>
    <row r="97" spans="1:24" ht="19" customHeight="1">
      <c r="A97" s="1">
        <v>96</v>
      </c>
      <c r="B97" s="23" t="s">
        <v>3585</v>
      </c>
      <c r="C97" s="23" t="s">
        <v>1262</v>
      </c>
      <c r="D97" s="31">
        <v>6</v>
      </c>
      <c r="E97" s="23" t="s">
        <v>3583</v>
      </c>
      <c r="F97" s="34" t="str">
        <f t="shared" si="10"/>
        <v>a</v>
      </c>
      <c r="G97" s="15" t="str">
        <f>IF("cen"&lt;&gt;MID(B97,1,3),VLOOKUP(B97,'xbrl-gl'!A:E,5,FALSE),"")</f>
        <v/>
      </c>
      <c r="H97" s="33" t="s">
        <v>3133</v>
      </c>
      <c r="I97" s="39" t="s">
        <v>3790</v>
      </c>
      <c r="J97" s="30" t="s">
        <v>1704</v>
      </c>
      <c r="K97" s="30" t="s">
        <v>1705</v>
      </c>
      <c r="L97" s="30" t="str">
        <f>VLOOKUP(J97,'EN16931'!A:I,9,FALSE)</f>
        <v>A phone number for the contact point.</v>
      </c>
      <c r="M97" s="30" t="str">
        <f t="shared" si="15"/>
        <v>buyerContact</v>
      </c>
      <c r="N97" s="1" t="str">
        <f>IF("u"=F97,VLOOKUP(G97,'xbrl-gl'!A:F,6,FALSE),"")</f>
        <v/>
      </c>
      <c r="O97" s="29" t="s">
        <v>1585</v>
      </c>
      <c r="P97" s="1" t="str">
        <f>IF(""&lt;&gt;C97,
  IF("gl-gen"=MID(VLOOKUP(C97,'xbrl-gl'!A:G,7,FALSE),1,6),
    VLOOKUP(C97,'xbrl-gl'!A:G,7,FALSE),
    "gl-"&amp;MID(C97,1,FIND("-",C97)-1)&amp;":"&amp;VLOOKUP(C97,'xbrl-gl'!A:G,7,FALSE)
  ),
  IF("_"=R97,
    "",
    IF("cen"=H97,
      R97,
      IF("gl-"=MID(R97,1,3),R97,"gl-"&amp;H97&amp;":"&amp;R97)
    )
  )
)</f>
        <v>gl-gen:phoneNumberItemType</v>
      </c>
      <c r="Q97" s="22" t="s">
        <v>1594</v>
      </c>
      <c r="R97" s="1" t="s">
        <v>3136</v>
      </c>
      <c r="S97" s="65" t="str">
        <f t="shared" si="16"/>
        <v>/corG-1/corG-3/cenG-7/cenG-8/cenG-9/cen-57</v>
      </c>
      <c r="T97" s="66" t="str">
        <f t="shared" si="17"/>
        <v>corG-3</v>
      </c>
      <c r="U97" s="66" t="str">
        <f t="shared" si="11"/>
        <v>cenG-7</v>
      </c>
      <c r="V97" s="66" t="str">
        <f t="shared" si="12"/>
        <v>cenG-8</v>
      </c>
      <c r="W97" s="66" t="str">
        <f t="shared" si="13"/>
        <v>cenG-9</v>
      </c>
      <c r="X97" s="66" t="str">
        <f t="shared" si="14"/>
        <v>cen-57</v>
      </c>
    </row>
    <row r="98" spans="1:24" ht="19" customHeight="1">
      <c r="A98" s="1">
        <v>97</v>
      </c>
      <c r="B98" s="23" t="s">
        <v>3586</v>
      </c>
      <c r="C98" s="23" t="s">
        <v>39</v>
      </c>
      <c r="D98" s="31">
        <v>6</v>
      </c>
      <c r="E98" s="23" t="s">
        <v>3583</v>
      </c>
      <c r="F98" s="34" t="str">
        <f t="shared" si="10"/>
        <v>a</v>
      </c>
      <c r="G98" s="15" t="str">
        <f>IF("cen"&lt;&gt;MID(B98,1,3),VLOOKUP(B98,'xbrl-gl'!A:E,5,FALSE),"")</f>
        <v/>
      </c>
      <c r="H98" s="33" t="s">
        <v>3133</v>
      </c>
      <c r="I98" s="39" t="s">
        <v>3779</v>
      </c>
      <c r="J98" s="30" t="s">
        <v>1682</v>
      </c>
      <c r="K98" s="30" t="s">
        <v>1683</v>
      </c>
      <c r="L98" s="30" t="str">
        <f>VLOOKUP(J98,'EN16931'!A:I,9,FALSE)</f>
        <v>Identifies the Buyer's electronic address to which the invoice is delivered.</v>
      </c>
      <c r="M98" s="30" t="str">
        <f t="shared" si="15"/>
        <v>buyerContact</v>
      </c>
      <c r="N98" s="1" t="str">
        <f>IF("u"=F98,VLOOKUP(G98,'xbrl-gl'!A:F,6,FALSE),"")</f>
        <v/>
      </c>
      <c r="O98" s="29" t="s">
        <v>1585</v>
      </c>
      <c r="P98" s="1" t="str">
        <f>IF(""&lt;&gt;C98,
  IF("gl-gen"=MID(VLOOKUP(C98,'xbrl-gl'!A:G,7,FALSE),1,6),
    VLOOKUP(C98,'xbrl-gl'!A:G,7,FALSE),
    "gl-"&amp;MID(C98,1,FIND("-",C98)-1)&amp;":"&amp;VLOOKUP(C98,'xbrl-gl'!A:G,7,FALSE)
  ),
  IF("_"=R98,
    "",
    IF("cen"=H98,
      R98,
      IF("gl-"=MID(R98,1,3),R98,"gl-"&amp;H98&amp;":"&amp;R98)
    )
  )
)</f>
        <v>identifierItemType</v>
      </c>
      <c r="Q98" s="22" t="s">
        <v>1580</v>
      </c>
      <c r="R98" s="1" t="s">
        <v>3135</v>
      </c>
      <c r="S98" s="65" t="str">
        <f t="shared" si="16"/>
        <v>/corG-1/corG-3/cenG-7/cenG-8/cenG-9/cen-49</v>
      </c>
      <c r="T98" s="66" t="str">
        <f t="shared" si="17"/>
        <v>corG-3</v>
      </c>
      <c r="U98" s="66" t="str">
        <f t="shared" si="11"/>
        <v>cenG-7</v>
      </c>
      <c r="V98" s="66" t="str">
        <f t="shared" si="12"/>
        <v>cenG-8</v>
      </c>
      <c r="W98" s="66" t="str">
        <f t="shared" si="13"/>
        <v>cenG-9</v>
      </c>
      <c r="X98" s="66" t="str">
        <f t="shared" si="14"/>
        <v>cen-49</v>
      </c>
    </row>
    <row r="99" spans="1:24" ht="19" customHeight="1">
      <c r="A99" s="1">
        <v>98</v>
      </c>
      <c r="B99" s="23" t="s">
        <v>3587</v>
      </c>
      <c r="C99" s="23" t="s">
        <v>1266</v>
      </c>
      <c r="D99" s="31">
        <v>6</v>
      </c>
      <c r="E99" s="23" t="s">
        <v>3583</v>
      </c>
      <c r="F99" s="34" t="str">
        <f t="shared" si="10"/>
        <v>a</v>
      </c>
      <c r="G99" s="15" t="str">
        <f>IF("cen"&lt;&gt;MID(B99,1,3),VLOOKUP(B99,'xbrl-gl'!A:E,5,FALSE),"")</f>
        <v/>
      </c>
      <c r="H99" s="33" t="s">
        <v>3133</v>
      </c>
      <c r="I99" s="39" t="s">
        <v>3791</v>
      </c>
      <c r="J99" s="30" t="s">
        <v>1706</v>
      </c>
      <c r="K99" s="30" t="s">
        <v>1707</v>
      </c>
      <c r="L99" s="30" t="str">
        <f>VLOOKUP(J99,'EN16931'!A:I,9,FALSE)</f>
        <v>An e-mail address for the contact point.</v>
      </c>
      <c r="M99" s="30" t="str">
        <f t="shared" si="15"/>
        <v>buyerContact</v>
      </c>
      <c r="N99" s="1" t="str">
        <f>IF("u"=F99,VLOOKUP(G99,'xbrl-gl'!A:F,6,FALSE),"")</f>
        <v/>
      </c>
      <c r="O99" s="29" t="s">
        <v>1585</v>
      </c>
      <c r="P99" s="1" t="str">
        <f>IF(""&lt;&gt;C99,
  IF("gl-gen"=MID(VLOOKUP(C99,'xbrl-gl'!A:G,7,FALSE),1,6),
    VLOOKUP(C99,'xbrl-gl'!A:G,7,FALSE),
    "gl-"&amp;MID(C99,1,FIND("-",C99)-1)&amp;":"&amp;VLOOKUP(C99,'xbrl-gl'!A:G,7,FALSE)
  ),
  IF("_"=R99,
    "",
    IF("cen"=H99,
      R99,
      IF("gl-"=MID(R99,1,3),R99,"gl-"&amp;H99&amp;":"&amp;R99)
    )
  )
)</f>
        <v>gl-gen:emailAddressItemType</v>
      </c>
      <c r="Q99" s="22" t="s">
        <v>1594</v>
      </c>
      <c r="R99" s="1" t="s">
        <v>3136</v>
      </c>
      <c r="S99" s="65" t="str">
        <f t="shared" si="16"/>
        <v>/corG-1/corG-3/cenG-7/cenG-8/cenG-9/cen-58</v>
      </c>
      <c r="T99" s="66" t="str">
        <f t="shared" si="17"/>
        <v>corG-3</v>
      </c>
      <c r="U99" s="66" t="str">
        <f t="shared" si="11"/>
        <v>cenG-7</v>
      </c>
      <c r="V99" s="66" t="str">
        <f t="shared" si="12"/>
        <v>cenG-8</v>
      </c>
      <c r="W99" s="66" t="str">
        <f t="shared" si="13"/>
        <v>cenG-9</v>
      </c>
      <c r="X99" s="66" t="str">
        <f t="shared" si="14"/>
        <v>cen-58</v>
      </c>
    </row>
    <row r="100" spans="1:24" ht="19" customHeight="1">
      <c r="A100" s="1">
        <v>99</v>
      </c>
      <c r="B100" s="23" t="s">
        <v>3942</v>
      </c>
      <c r="C100" s="23"/>
      <c r="D100" s="31">
        <v>3</v>
      </c>
      <c r="E100" s="15" t="s">
        <v>762</v>
      </c>
      <c r="F100" s="34" t="str">
        <f t="shared" si="10"/>
        <v>a</v>
      </c>
      <c r="G100" s="15" t="str">
        <f>IF("cen"&lt;&gt;MID(B100,1,3),VLOOKUP(B100,'xbrl-gl'!A:E,5,FALSE),"")</f>
        <v/>
      </c>
      <c r="H100" s="33" t="s">
        <v>3133</v>
      </c>
      <c r="I100" s="36" t="str">
        <f>VLOOKUP(J100,'EN16931'!A:K,6,FALSE)</f>
        <v>deliveryInformation</v>
      </c>
      <c r="J100" s="30" t="s">
        <v>3941</v>
      </c>
      <c r="K100" s="30" t="str">
        <f>VLOOKUP(J100,'EN16931'!A:K,8,FALSE)</f>
        <v>DELIVERY INFORMATION</v>
      </c>
      <c r="L100" s="30" t="str">
        <f>VLOOKUP(J100,'EN16931'!A:K,9,FALSE)</f>
        <v>A group of business terms providing information about where and when the goods and services invoiced are delivered.</v>
      </c>
      <c r="M100" s="30" t="str">
        <f t="shared" si="15"/>
        <v>entityInformation</v>
      </c>
      <c r="N100" s="1" t="str">
        <f>IF("u"=F100,VLOOKUP(G100,'xbrl-gl'!A:F,6,FALSE),"")</f>
        <v/>
      </c>
      <c r="O100" s="29" t="str">
        <f>VLOOKUP(J100,'EN16931'!A:K,11,FALSE)</f>
        <v>0..1</v>
      </c>
      <c r="Q100" s="22"/>
      <c r="S100" s="65" t="str">
        <f t="shared" si="16"/>
        <v>/corG-1/corG-3/cenG-13</v>
      </c>
      <c r="T100" s="66" t="str">
        <f t="shared" si="17"/>
        <v>corG-3</v>
      </c>
      <c r="U100" s="66" t="str">
        <f t="shared" si="11"/>
        <v>cenG-13</v>
      </c>
      <c r="V100" s="66" t="str">
        <f t="shared" si="12"/>
        <v/>
      </c>
      <c r="W100" s="66" t="str">
        <f t="shared" si="13"/>
        <v/>
      </c>
      <c r="X100" s="66" t="str">
        <f t="shared" si="14"/>
        <v/>
      </c>
    </row>
    <row r="101" spans="1:24" ht="19" customHeight="1">
      <c r="A101" s="1">
        <v>100</v>
      </c>
      <c r="B101" s="23" t="s">
        <v>3592</v>
      </c>
      <c r="C101" s="23" t="s">
        <v>1235</v>
      </c>
      <c r="D101" s="31">
        <v>4</v>
      </c>
      <c r="E101" s="23" t="s">
        <v>3942</v>
      </c>
      <c r="F101" s="34" t="str">
        <f t="shared" si="10"/>
        <v>a</v>
      </c>
      <c r="G101" s="15" t="str">
        <f>IF("cen"&lt;&gt;MID(B101,1,3),VLOOKUP(B101,'xbrl-gl'!A:E,5,FALSE),"")</f>
        <v/>
      </c>
      <c r="H101" s="33" t="s">
        <v>3133</v>
      </c>
      <c r="I101" s="37" t="s">
        <v>3806</v>
      </c>
      <c r="J101" s="30" t="s">
        <v>1739</v>
      </c>
      <c r="K101" s="30" t="s">
        <v>1740</v>
      </c>
      <c r="L101" s="30" t="str">
        <f>VLOOKUP(J101,'EN16931'!A:I,9,FALSE)</f>
        <v>The name of the party to which the goods and services are delivered.\nShall be used if the Deliver to party is different from the Buyer.</v>
      </c>
      <c r="M101" s="30" t="str">
        <f t="shared" si="15"/>
        <v>deliveryInformation</v>
      </c>
      <c r="N101" s="1" t="str">
        <f>IF("u"=F101,VLOOKUP(G101,'xbrl-gl'!A:F,6,FALSE),"")</f>
        <v/>
      </c>
      <c r="O101" s="29" t="s">
        <v>1585</v>
      </c>
      <c r="P101" s="1" t="str">
        <f>IF(""&lt;&gt;C101,
  IF("gl-gen"=MID(VLOOKUP(C101,'xbrl-gl'!A:G,7,FALSE),1,6),
    VLOOKUP(C101,'xbrl-gl'!A:G,7,FALSE),
    "gl-"&amp;MID(C101,1,FIND("-",C101)-1)&amp;":"&amp;VLOOKUP(C101,'xbrl-gl'!A:G,7,FALSE)
  ),
  IF("_"=R101,
    "",
    IF("cen"=H101,
      R101,
      IF("gl-"=MID(R101,1,3),R101,"gl-"&amp;H101&amp;":"&amp;R101)
    )
  )
)</f>
        <v>gl-cor:identifierDescriptionItemType</v>
      </c>
      <c r="Q101" s="22" t="s">
        <v>1594</v>
      </c>
      <c r="R101" s="1" t="s">
        <v>3136</v>
      </c>
      <c r="S101" s="65" t="str">
        <f t="shared" si="16"/>
        <v>/corG-1/corG-3/cenG-13/cen-70</v>
      </c>
      <c r="T101" s="66" t="str">
        <f t="shared" si="17"/>
        <v>corG-3</v>
      </c>
      <c r="U101" s="66" t="str">
        <f t="shared" si="11"/>
        <v>cenG-13</v>
      </c>
      <c r="V101" s="66" t="str">
        <f t="shared" si="12"/>
        <v>cen-70</v>
      </c>
      <c r="W101" s="66" t="str">
        <f t="shared" si="13"/>
        <v/>
      </c>
      <c r="X101" s="66" t="str">
        <f t="shared" si="14"/>
        <v/>
      </c>
    </row>
    <row r="102" spans="1:24" ht="19" customHeight="1">
      <c r="A102" s="1">
        <v>101</v>
      </c>
      <c r="B102" s="23" t="s">
        <v>3595</v>
      </c>
      <c r="C102" s="23" t="s">
        <v>1254</v>
      </c>
      <c r="D102" s="31">
        <v>4</v>
      </c>
      <c r="E102" s="23" t="s">
        <v>3942</v>
      </c>
      <c r="F102" s="34" t="str">
        <f t="shared" si="10"/>
        <v>a</v>
      </c>
      <c r="G102" s="15" t="str">
        <f>IF("cen"&lt;&gt;MID(B102,1,3),VLOOKUP(B102,'xbrl-gl'!A:E,5,FALSE),"")</f>
        <v/>
      </c>
      <c r="H102" s="33" t="s">
        <v>3133</v>
      </c>
      <c r="I102" s="37" t="s">
        <v>3807</v>
      </c>
      <c r="J102" s="30" t="s">
        <v>1741</v>
      </c>
      <c r="K102" s="30" t="s">
        <v>1742</v>
      </c>
      <c r="L102" s="30" t="str">
        <f>VLOOKUP(J102,'EN16931'!A:I,9,FALSE)</f>
        <v>An identifier for the location at which the goods and services are delivered.\nIf no scheme is specified, it should be known by Buyer and Seller, e.g. a previously exchanged Buyer or Seller assigned identifier.</v>
      </c>
      <c r="M102" s="30" t="str">
        <f t="shared" si="15"/>
        <v>deliveryInformation</v>
      </c>
      <c r="N102" s="1" t="str">
        <f>IF("u"=F102,VLOOKUP(G102,'xbrl-gl'!A:F,6,FALSE),"")</f>
        <v/>
      </c>
      <c r="O102" s="29" t="s">
        <v>1585</v>
      </c>
      <c r="P102" s="1" t="str">
        <f>IF(""&lt;&gt;C102,
  IF("gl-gen"=MID(VLOOKUP(C102,'xbrl-gl'!A:G,7,FALSE),1,6),
    VLOOKUP(C102,'xbrl-gl'!A:G,7,FALSE),
    "gl-"&amp;MID(C102,1,FIND("-",C102)-1)&amp;":"&amp;VLOOKUP(C102,'xbrl-gl'!A:G,7,FALSE)
  ),
  IF("_"=R102,
    "",
    IF("cen"=H102,
      R102,
      IF("gl-"=MID(R102,1,3),R102,"gl-"&amp;H102&amp;":"&amp;R102)
    )
  )
)</f>
        <v>gl-gen:locationIdentifierItemType</v>
      </c>
      <c r="Q102" s="22" t="s">
        <v>1574</v>
      </c>
      <c r="R102" s="1" t="s">
        <v>3135</v>
      </c>
      <c r="S102" s="65" t="str">
        <f t="shared" si="16"/>
        <v>/corG-1/corG-3/cenG-13/cen-71</v>
      </c>
      <c r="T102" s="66" t="str">
        <f t="shared" si="17"/>
        <v>corG-3</v>
      </c>
      <c r="U102" s="66" t="str">
        <f t="shared" si="11"/>
        <v>cenG-13</v>
      </c>
      <c r="V102" s="66" t="str">
        <f t="shared" si="12"/>
        <v>cen-71</v>
      </c>
      <c r="W102" s="66" t="str">
        <f t="shared" si="13"/>
        <v/>
      </c>
      <c r="X102" s="66" t="str">
        <f t="shared" si="14"/>
        <v/>
      </c>
    </row>
    <row r="103" spans="1:24" ht="19" customHeight="1">
      <c r="A103" s="1">
        <v>102</v>
      </c>
      <c r="B103" s="23" t="s">
        <v>3945</v>
      </c>
      <c r="C103" s="23"/>
      <c r="D103" s="31">
        <v>4</v>
      </c>
      <c r="E103" s="23" t="s">
        <v>3942</v>
      </c>
      <c r="F103" s="34" t="str">
        <f t="shared" si="10"/>
        <v>a</v>
      </c>
      <c r="G103" s="15" t="str">
        <f>IF("cen"&lt;&gt;MID(B103,1,3),VLOOKUP(B103,'xbrl-gl'!A:E,5,FALSE),"")</f>
        <v/>
      </c>
      <c r="H103" s="33" t="s">
        <v>3145</v>
      </c>
      <c r="I103" s="37" t="str">
        <f>VLOOKUP(J103,'EN16931'!A:K,6,FALSE)</f>
        <v>actualDeliveryDate</v>
      </c>
      <c r="J103" s="30" t="s">
        <v>3943</v>
      </c>
      <c r="K103" s="30" t="str">
        <f>VLOOKUP(J103,'EN16931'!A:K,8,FALSE)</f>
        <v>Actual delivery date</v>
      </c>
      <c r="L103" s="30" t="str">
        <f>VLOOKUP(J103,'EN16931'!A:K,9,FALSE)</f>
        <v>the date on which the supply of goods or services was made or completed.</v>
      </c>
      <c r="M103" s="30" t="str">
        <f t="shared" si="15"/>
        <v>deliveryInformation</v>
      </c>
      <c r="N103" s="1" t="str">
        <f>IF("u"=F103,VLOOKUP(G103,'xbrl-gl'!A:F,6,FALSE),"")</f>
        <v/>
      </c>
      <c r="O103" s="29" t="str">
        <f>VLOOKUP(J103,'EN16931'!A:K,11,FALSE)</f>
        <v>0..1</v>
      </c>
      <c r="P103" s="1" t="str">
        <f>IF(""&lt;&gt;C103,
  IF("gl-gen"=MID(VLOOKUP(C103,'xbrl-gl'!A:G,7,FALSE),1,6),
    VLOOKUP(C103,'xbrl-gl'!A:G,7,FALSE),
    "gl-"&amp;MID(C103,1,FIND("-",C103)-1)&amp;":"&amp;VLOOKUP(C103,'xbrl-gl'!A:G,7,FALSE)
  ),
  IF("_"=R103,
    "",
    IF("cen"=H103,
      R103,
      IF("gl-"=MID(R103,1,3),R103,"gl-"&amp;H103&amp;":"&amp;R103)
    )
  )
)</f>
        <v>dateItemType</v>
      </c>
      <c r="Q103" s="22" t="str">
        <f>VLOOKUP(J103,'EN16931'!A:K,10,FALSE)</f>
        <v>Date</v>
      </c>
      <c r="R103" s="1" t="s">
        <v>3944</v>
      </c>
      <c r="S103" s="65" t="str">
        <f t="shared" si="16"/>
        <v>/corG-1/corG-3/cenG-13/cen-72</v>
      </c>
      <c r="T103" s="66" t="str">
        <f t="shared" si="17"/>
        <v>corG-3</v>
      </c>
      <c r="U103" s="66" t="str">
        <f t="shared" si="11"/>
        <v>cenG-13</v>
      </c>
      <c r="V103" s="66" t="str">
        <f t="shared" si="12"/>
        <v>cen-72</v>
      </c>
      <c r="W103" s="66" t="str">
        <f t="shared" si="13"/>
        <v/>
      </c>
      <c r="X103" s="66" t="str">
        <f t="shared" si="14"/>
        <v/>
      </c>
    </row>
    <row r="104" spans="1:24" ht="19" customHeight="1">
      <c r="A104" s="1">
        <v>103</v>
      </c>
      <c r="B104" s="23" t="s">
        <v>3147</v>
      </c>
      <c r="C104" s="23" t="s">
        <v>39</v>
      </c>
      <c r="D104" s="31">
        <v>4</v>
      </c>
      <c r="E104" s="23" t="s">
        <v>3942</v>
      </c>
      <c r="F104" s="34" t="str">
        <f t="shared" si="10"/>
        <v>a</v>
      </c>
      <c r="G104" s="15" t="str">
        <f>IF("cen"&lt;&gt;MID(B104,1,3),VLOOKUP(B104,'xbrl-gl'!A:E,5,FALSE),"")</f>
        <v/>
      </c>
      <c r="H104" s="33" t="s">
        <v>3133</v>
      </c>
      <c r="I104" s="37" t="s">
        <v>3808</v>
      </c>
      <c r="J104" s="58" t="s">
        <v>1745</v>
      </c>
      <c r="K104" s="30" t="s">
        <v>1746</v>
      </c>
      <c r="L104" s="30" t="str">
        <f>VLOOKUP(J104,'EN16931'!A:I,9,FALSE)</f>
        <v>A group of business terms providing information on the invoice period.\nUsed to indicate when the period covered by the invoice starts and when it ends. Also called delivery period.</v>
      </c>
      <c r="M104" s="30" t="str">
        <f t="shared" si="15"/>
        <v>deliveryInformation</v>
      </c>
      <c r="N104" s="1" t="str">
        <f>IF("u"=F104,VLOOKUP(G104,'xbrl-gl'!A:F,6,FALSE),"")</f>
        <v/>
      </c>
      <c r="O104" s="29" t="s">
        <v>1585</v>
      </c>
      <c r="P104" s="1" t="str">
        <f>IF(""&lt;&gt;C104,
  IF("gl-gen"=MID(VLOOKUP(C104,'xbrl-gl'!A:G,7,FALSE),1,6),
    VLOOKUP(C104,'xbrl-gl'!A:G,7,FALSE),
    "gl-"&amp;MID(C104,1,FIND("-",C104)-1)&amp;":"&amp;VLOOKUP(C104,'xbrl-gl'!A:G,7,FALSE)
  ),
  IF("_"=R104,
    "",
    IF("cen"=H104,
      R104,
      IF("gl-"=MID(R104,1,3),R104,"gl-"&amp;H104&amp;":"&amp;R104)
    )
  )
)</f>
        <v/>
      </c>
      <c r="Q104" s="24"/>
      <c r="R104" s="63" t="s">
        <v>39</v>
      </c>
      <c r="S104" s="65" t="str">
        <f t="shared" si="16"/>
        <v>/corG-1/corG-3/cenG-13/cenG-14</v>
      </c>
      <c r="T104" s="66" t="str">
        <f t="shared" si="17"/>
        <v>corG-3</v>
      </c>
      <c r="U104" s="66" t="str">
        <f t="shared" si="11"/>
        <v>cenG-13</v>
      </c>
      <c r="V104" s="66" t="str">
        <f t="shared" si="12"/>
        <v>cenG-14</v>
      </c>
      <c r="W104" s="66" t="str">
        <f t="shared" si="13"/>
        <v/>
      </c>
      <c r="X104" s="66" t="str">
        <f t="shared" si="14"/>
        <v/>
      </c>
    </row>
    <row r="105" spans="1:24" ht="19" customHeight="1">
      <c r="A105" s="1">
        <v>104</v>
      </c>
      <c r="B105" s="23" t="s">
        <v>1034</v>
      </c>
      <c r="C105" s="23" t="s">
        <v>39</v>
      </c>
      <c r="D105" s="31">
        <v>5</v>
      </c>
      <c r="E105" s="23" t="s">
        <v>3147</v>
      </c>
      <c r="F105" s="34" t="str">
        <f t="shared" si="10"/>
        <v>u</v>
      </c>
      <c r="G105" s="15" t="str">
        <f>IF("cen"&lt;&gt;MID(B105,1,3),VLOOKUP(B105,'xbrl-gl'!A:E,5,FALSE),"")</f>
        <v>corG-2</v>
      </c>
      <c r="H105" s="33" t="s">
        <v>0</v>
      </c>
      <c r="I105" s="38" t="s">
        <v>3962</v>
      </c>
      <c r="J105" s="58" t="s">
        <v>1747</v>
      </c>
      <c r="K105" s="30" t="s">
        <v>1748</v>
      </c>
      <c r="L105" s="30" t="str">
        <f>VLOOKUP(J105,'EN16931'!A:I,9,FALSE)</f>
        <v>The date when the Invoice period starts.\nThe initial date of delivery of goods or services.</v>
      </c>
      <c r="M105" s="30" t="str">
        <f t="shared" si="15"/>
        <v>invoicingPeriod</v>
      </c>
      <c r="N105" s="1" t="str">
        <f>IF("u"=F105,VLOOKUP(G105,'xbrl-gl'!A:F,6,FALSE),"")</f>
        <v>documentInfo</v>
      </c>
      <c r="O105" s="29" t="s">
        <v>1585</v>
      </c>
      <c r="P105" s="1" t="str">
        <f>IF(""&lt;&gt;C105,
  IF("gl-gen"=MID(VLOOKUP(C105,'xbrl-gl'!A:G,7,FALSE),1,6),
    VLOOKUP(C105,'xbrl-gl'!A:G,7,FALSE),
    "gl-"&amp;MID(C105,1,FIND("-",C105)-1)&amp;":"&amp;VLOOKUP(C105,'xbrl-gl'!A:G,7,FALSE)
  ),
  IF("_"=R105,
    "",
    IF("cen"=H105,
      R105,
      IF("gl-"=MID(R105,1,3),R105,"gl-"&amp;H105&amp;":"&amp;R105)
    )
  )
)</f>
        <v>gl-cor:periodCoveredStartItemType</v>
      </c>
      <c r="Q105" s="22" t="s">
        <v>1577</v>
      </c>
      <c r="R105" s="1" t="s">
        <v>858</v>
      </c>
      <c r="S105" s="65" t="str">
        <f t="shared" si="16"/>
        <v>/corG-1/corG-3/cenG-13/cenG-14/cor-8</v>
      </c>
      <c r="T105" s="66" t="str">
        <f t="shared" si="17"/>
        <v>corG-3</v>
      </c>
      <c r="U105" s="66" t="str">
        <f t="shared" si="11"/>
        <v>cenG-13</v>
      </c>
      <c r="V105" s="66" t="str">
        <f t="shared" si="12"/>
        <v>cenG-14</v>
      </c>
      <c r="W105" s="66" t="str">
        <f t="shared" si="13"/>
        <v>cor-8</v>
      </c>
      <c r="X105" s="66" t="str">
        <f t="shared" si="14"/>
        <v/>
      </c>
    </row>
    <row r="106" spans="1:24" ht="19" customHeight="1">
      <c r="A106" s="1">
        <v>105</v>
      </c>
      <c r="B106" s="23" t="s">
        <v>1035</v>
      </c>
      <c r="C106" s="23" t="s">
        <v>39</v>
      </c>
      <c r="D106" s="31">
        <v>5</v>
      </c>
      <c r="E106" s="23" t="s">
        <v>3147</v>
      </c>
      <c r="F106" s="34" t="str">
        <f t="shared" si="10"/>
        <v>u</v>
      </c>
      <c r="G106" s="15" t="str">
        <f>IF("cen"&lt;&gt;MID(B106,1,3),VLOOKUP(B106,'xbrl-gl'!A:E,5,FALSE),"")</f>
        <v>corG-2</v>
      </c>
      <c r="H106" s="33" t="s">
        <v>0</v>
      </c>
      <c r="I106" s="38" t="s">
        <v>23</v>
      </c>
      <c r="J106" s="58" t="s">
        <v>1749</v>
      </c>
      <c r="K106" s="30" t="s">
        <v>1750</v>
      </c>
      <c r="L106" s="30" t="str">
        <f>VLOOKUP(J106,'EN16931'!A:I,9,FALSE)</f>
        <v>The date when the Invoice period ends.\nThe date on which the delivery of goods or services was completed.</v>
      </c>
      <c r="M106" s="30" t="str">
        <f t="shared" si="15"/>
        <v>invoicingPeriod</v>
      </c>
      <c r="N106" s="1" t="str">
        <f>IF("u"=F106,VLOOKUP(G106,'xbrl-gl'!A:F,6,FALSE),"")</f>
        <v>documentInfo</v>
      </c>
      <c r="O106" s="29" t="s">
        <v>1585</v>
      </c>
      <c r="P106" s="1" t="str">
        <f>IF(""&lt;&gt;C106,
  IF("gl-gen"=MID(VLOOKUP(C106,'xbrl-gl'!A:G,7,FALSE),1,6),
    VLOOKUP(C106,'xbrl-gl'!A:G,7,FALSE),
    "gl-"&amp;MID(C106,1,FIND("-",C106)-1)&amp;":"&amp;VLOOKUP(C106,'xbrl-gl'!A:G,7,FALSE)
  ),
  IF("_"=R106,
    "",
    IF("cen"=H106,
      R106,
      IF("gl-"=MID(R106,1,3),R106,"gl-"&amp;H106&amp;":"&amp;R106)
    )
  )
)</f>
        <v>gl-cor:periodCoveredEndItemType</v>
      </c>
      <c r="Q106" s="22" t="s">
        <v>1577</v>
      </c>
      <c r="R106" s="1" t="s">
        <v>859</v>
      </c>
      <c r="S106" s="65" t="str">
        <f t="shared" si="16"/>
        <v>/corG-1/corG-3/cenG-13/cenG-14/cor-9</v>
      </c>
      <c r="T106" s="66" t="str">
        <f t="shared" si="17"/>
        <v>corG-3</v>
      </c>
      <c r="U106" s="66" t="str">
        <f t="shared" si="11"/>
        <v>cenG-13</v>
      </c>
      <c r="V106" s="66" t="str">
        <f t="shared" si="12"/>
        <v>cenG-14</v>
      </c>
      <c r="W106" s="66" t="str">
        <f t="shared" si="13"/>
        <v>cor-9</v>
      </c>
      <c r="X106" s="66" t="str">
        <f t="shared" si="14"/>
        <v/>
      </c>
    </row>
    <row r="107" spans="1:24" ht="19" customHeight="1">
      <c r="A107" s="1">
        <v>106</v>
      </c>
      <c r="B107" s="23" t="s">
        <v>3593</v>
      </c>
      <c r="C107" s="23" t="s">
        <v>792</v>
      </c>
      <c r="D107" s="31">
        <v>4</v>
      </c>
      <c r="E107" s="23" t="s">
        <v>3942</v>
      </c>
      <c r="F107" s="34" t="str">
        <f t="shared" si="10"/>
        <v>a</v>
      </c>
      <c r="G107" s="15" t="str">
        <f>IF("cen"&lt;&gt;MID(B107,1,3),VLOOKUP(B107,'xbrl-gl'!A:E,5,FALSE),"")</f>
        <v/>
      </c>
      <c r="H107" s="33" t="s">
        <v>3133</v>
      </c>
      <c r="I107" s="37" t="s">
        <v>3809</v>
      </c>
      <c r="J107" s="30" t="s">
        <v>1751</v>
      </c>
      <c r="K107" s="30" t="s">
        <v>1752</v>
      </c>
      <c r="L107" s="30" t="str">
        <f>VLOOKUP(J107,'EN16931'!A:I,9,FALSE)</f>
        <v>A group of business terms providing information about the address to which goods and services invoiced were or are delivered.\nIn the case of pick-up, the deliver to address is the pick-up address. Sufficient components of the address are to be filled to comply with legal requirements.</v>
      </c>
      <c r="M107" s="30" t="str">
        <f t="shared" si="15"/>
        <v>deliveryInformation</v>
      </c>
      <c r="N107" s="1" t="str">
        <f>IF("u"=F107,VLOOKUP(G107,'xbrl-gl'!A:F,6,FALSE),"")</f>
        <v/>
      </c>
      <c r="O107" s="29" t="s">
        <v>1585</v>
      </c>
      <c r="Q107" s="24"/>
      <c r="R107" s="63" t="s">
        <v>39</v>
      </c>
      <c r="S107" s="65" t="str">
        <f t="shared" si="16"/>
        <v>/corG-1/corG-3/cenG-13/cenG-15</v>
      </c>
      <c r="T107" s="66" t="str">
        <f t="shared" si="17"/>
        <v>corG-3</v>
      </c>
      <c r="U107" s="66" t="str">
        <f t="shared" si="11"/>
        <v>cenG-13</v>
      </c>
      <c r="V107" s="66" t="str">
        <f t="shared" si="12"/>
        <v>cenG-15</v>
      </c>
      <c r="W107" s="66" t="str">
        <f t="shared" si="13"/>
        <v/>
      </c>
      <c r="X107" s="66" t="str">
        <f t="shared" si="14"/>
        <v/>
      </c>
    </row>
    <row r="108" spans="1:24" ht="19" customHeight="1">
      <c r="A108" s="1">
        <v>107</v>
      </c>
      <c r="B108" s="23" t="s">
        <v>3536</v>
      </c>
      <c r="C108" s="23" t="s">
        <v>1248</v>
      </c>
      <c r="D108" s="31">
        <v>5</v>
      </c>
      <c r="E108" s="23" t="s">
        <v>3593</v>
      </c>
      <c r="F108" s="34" t="str">
        <f t="shared" si="10"/>
        <v>a</v>
      </c>
      <c r="G108" s="15" t="str">
        <f>IF("cen"&lt;&gt;MID(B108,1,3),VLOOKUP(B108,'xbrl-gl'!A:E,5,FALSE),"")</f>
        <v/>
      </c>
      <c r="H108" s="33" t="s">
        <v>3133</v>
      </c>
      <c r="I108" s="38" t="s">
        <v>3810</v>
      </c>
      <c r="J108" s="30" t="s">
        <v>1753</v>
      </c>
      <c r="K108" s="30" t="s">
        <v>1754</v>
      </c>
      <c r="L108" s="30" t="str">
        <f>VLOOKUP(J108,'EN16931'!A:I,9,FALSE)</f>
        <v>The main address line in an address.\nUsually the street name and number.</v>
      </c>
      <c r="M108" s="30" t="str">
        <f t="shared" si="15"/>
        <v>deliverToAddress</v>
      </c>
      <c r="N108" s="1" t="str">
        <f>IF("u"=F108,VLOOKUP(G108,'xbrl-gl'!A:F,6,FALSE),"")</f>
        <v/>
      </c>
      <c r="O108" s="29" t="s">
        <v>1585</v>
      </c>
      <c r="P108" s="1" t="str">
        <f>IF(""&lt;&gt;C108,
  IF("gl-gen"=MID(VLOOKUP(C108,'xbrl-gl'!A:G,7,FALSE),1,6),
    VLOOKUP(C108,'xbrl-gl'!A:G,7,FALSE),
    "gl-"&amp;MID(C108,1,FIND("-",C108)-1)&amp;":"&amp;VLOOKUP(C108,'xbrl-gl'!A:G,7,FALSE)
  ),
  IF("_"=R108,
    "",
    IF("cen"=H108,
      R108,
      IF("gl-"=MID(R108,1,3),R108,"gl-"&amp;H108&amp;":"&amp;R108)
    )
  )
)</f>
        <v>gl-gen:streetItemType</v>
      </c>
      <c r="Q108" s="22" t="s">
        <v>1594</v>
      </c>
      <c r="R108" s="1" t="s">
        <v>3136</v>
      </c>
      <c r="S108" s="65" t="str">
        <f t="shared" si="16"/>
        <v>/corG-1/corG-3/cenG-13/cenG-15/cen-75</v>
      </c>
      <c r="T108" s="66" t="str">
        <f t="shared" si="17"/>
        <v>corG-3</v>
      </c>
      <c r="U108" s="66" t="str">
        <f t="shared" si="11"/>
        <v>cenG-13</v>
      </c>
      <c r="V108" s="66" t="str">
        <f t="shared" si="12"/>
        <v>cenG-15</v>
      </c>
      <c r="W108" s="66" t="str">
        <f t="shared" si="13"/>
        <v>cen-75</v>
      </c>
      <c r="X108" s="66" t="str">
        <f t="shared" si="14"/>
        <v/>
      </c>
    </row>
    <row r="109" spans="1:24" ht="19" customHeight="1">
      <c r="A109" s="1">
        <v>108</v>
      </c>
      <c r="B109" s="23" t="s">
        <v>3540</v>
      </c>
      <c r="C109" s="23" t="s">
        <v>1249</v>
      </c>
      <c r="D109" s="31">
        <v>5</v>
      </c>
      <c r="E109" s="23" t="s">
        <v>3593</v>
      </c>
      <c r="F109" s="34" t="str">
        <f t="shared" si="10"/>
        <v>a</v>
      </c>
      <c r="G109" s="15" t="str">
        <f>IF("cen"&lt;&gt;MID(B109,1,3),VLOOKUP(B109,'xbrl-gl'!A:E,5,FALSE),"")</f>
        <v/>
      </c>
      <c r="H109" s="33" t="s">
        <v>3133</v>
      </c>
      <c r="I109" s="38" t="s">
        <v>3811</v>
      </c>
      <c r="J109" s="30" t="s">
        <v>1755</v>
      </c>
      <c r="K109" s="30" t="s">
        <v>1756</v>
      </c>
      <c r="L109" s="30" t="str">
        <f>VLOOKUP(J109,'EN16931'!A:I,9,FALSE)</f>
        <v>An additional address line in an address that can be used to give further details supplementing the main line.</v>
      </c>
      <c r="M109" s="30" t="str">
        <f t="shared" si="15"/>
        <v>deliverToAddress</v>
      </c>
      <c r="N109" s="1" t="str">
        <f>IF("u"=F109,VLOOKUP(G109,'xbrl-gl'!A:F,6,FALSE),"")</f>
        <v/>
      </c>
      <c r="O109" s="29" t="s">
        <v>1585</v>
      </c>
      <c r="P109" s="1" t="str">
        <f>IF(""&lt;&gt;C109,
  IF("gl-gen"=MID(VLOOKUP(C109,'xbrl-gl'!A:G,7,FALSE),1,6),
    VLOOKUP(C109,'xbrl-gl'!A:G,7,FALSE),
    "gl-"&amp;MID(C109,1,FIND("-",C109)-1)&amp;":"&amp;VLOOKUP(C109,'xbrl-gl'!A:G,7,FALSE)
  ),
  IF("_"=R109,
    "",
    IF("cen"=H109,
      R109,
      IF("gl-"=MID(R109,1,3),R109,"gl-"&amp;H109&amp;":"&amp;R109)
    )
  )
)</f>
        <v>gl-gen:street2ItemType</v>
      </c>
      <c r="Q109" s="22" t="s">
        <v>1594</v>
      </c>
      <c r="R109" s="1" t="s">
        <v>3136</v>
      </c>
      <c r="S109" s="65" t="str">
        <f t="shared" si="16"/>
        <v>/corG-1/corG-3/cenG-13/cenG-15/cen-76</v>
      </c>
      <c r="T109" s="66" t="str">
        <f t="shared" si="17"/>
        <v>corG-3</v>
      </c>
      <c r="U109" s="66" t="str">
        <f t="shared" si="11"/>
        <v>cenG-13</v>
      </c>
      <c r="V109" s="66" t="str">
        <f t="shared" si="12"/>
        <v>cenG-15</v>
      </c>
      <c r="W109" s="66" t="str">
        <f t="shared" si="13"/>
        <v>cen-76</v>
      </c>
      <c r="X109" s="66" t="str">
        <f t="shared" si="14"/>
        <v/>
      </c>
    </row>
    <row r="110" spans="1:24" ht="19" customHeight="1">
      <c r="A110" s="1">
        <v>109</v>
      </c>
      <c r="B110" s="23" t="s">
        <v>3594</v>
      </c>
      <c r="C110" s="23" t="s">
        <v>3163</v>
      </c>
      <c r="D110" s="31">
        <v>5</v>
      </c>
      <c r="E110" s="23" t="s">
        <v>3593</v>
      </c>
      <c r="F110" s="34" t="str">
        <f t="shared" si="10"/>
        <v>a</v>
      </c>
      <c r="G110" s="15" t="str">
        <f>IF("cen"&lt;&gt;MID(B110,1,3),VLOOKUP(B110,'xbrl-gl'!A:E,5,FALSE),"")</f>
        <v/>
      </c>
      <c r="H110" s="33" t="s">
        <v>3133</v>
      </c>
      <c r="I110" s="38" t="s">
        <v>3812</v>
      </c>
      <c r="J110" s="30" t="s">
        <v>1757</v>
      </c>
      <c r="K110" s="30" t="s">
        <v>1758</v>
      </c>
      <c r="L110" s="30" t="str">
        <f>VLOOKUP(J110,'EN16931'!A:I,9,FALSE)</f>
        <v>An additional address line in an address that can be used to give further details supplementing the main line.</v>
      </c>
      <c r="M110" s="30" t="str">
        <f t="shared" si="15"/>
        <v>deliverToAddress</v>
      </c>
      <c r="N110" s="1" t="str">
        <f>IF("u"=F110,VLOOKUP(G110,'xbrl-gl'!A:F,6,FALSE),"")</f>
        <v/>
      </c>
      <c r="O110" s="29" t="s">
        <v>1585</v>
      </c>
      <c r="Q110" s="22" t="s">
        <v>1594</v>
      </c>
      <c r="R110" s="1" t="s">
        <v>3136</v>
      </c>
      <c r="S110" s="65" t="str">
        <f t="shared" si="16"/>
        <v>/corG-1/corG-3/cenG-13/cenG-15/cen-165</v>
      </c>
      <c r="T110" s="66" t="str">
        <f t="shared" si="17"/>
        <v>corG-3</v>
      </c>
      <c r="U110" s="66" t="str">
        <f t="shared" si="11"/>
        <v>cenG-13</v>
      </c>
      <c r="V110" s="66" t="str">
        <f t="shared" si="12"/>
        <v>cenG-15</v>
      </c>
      <c r="W110" s="66" t="str">
        <f t="shared" si="13"/>
        <v>cen-165</v>
      </c>
      <c r="X110" s="66" t="str">
        <f t="shared" si="14"/>
        <v/>
      </c>
    </row>
    <row r="111" spans="1:24" ht="19" customHeight="1">
      <c r="A111" s="1">
        <v>110</v>
      </c>
      <c r="B111" s="23" t="s">
        <v>3544</v>
      </c>
      <c r="C111" s="23" t="s">
        <v>1250</v>
      </c>
      <c r="D111" s="31">
        <v>5</v>
      </c>
      <c r="E111" s="23" t="s">
        <v>3593</v>
      </c>
      <c r="F111" s="34" t="str">
        <f t="shared" si="10"/>
        <v>a</v>
      </c>
      <c r="G111" s="15" t="str">
        <f>IF("cen"&lt;&gt;MID(B111,1,3),VLOOKUP(B111,'xbrl-gl'!A:E,5,FALSE),"")</f>
        <v/>
      </c>
      <c r="H111" s="33" t="s">
        <v>3133</v>
      </c>
      <c r="I111" s="38" t="s">
        <v>3813</v>
      </c>
      <c r="J111" s="30" t="s">
        <v>1759</v>
      </c>
      <c r="K111" s="30" t="s">
        <v>1760</v>
      </c>
      <c r="L111" s="30" t="str">
        <f>VLOOKUP(J111,'EN16931'!A:I,9,FALSE)</f>
        <v>The common name of the city, town or village, where the deliver to address is located.</v>
      </c>
      <c r="M111" s="30" t="str">
        <f t="shared" si="15"/>
        <v>deliverToAddress</v>
      </c>
      <c r="N111" s="1" t="str">
        <f>IF("u"=F111,VLOOKUP(G111,'xbrl-gl'!A:F,6,FALSE),"")</f>
        <v/>
      </c>
      <c r="O111" s="29" t="s">
        <v>1585</v>
      </c>
      <c r="P111" s="1" t="str">
        <f>IF(""&lt;&gt;C111,
  IF("gl-gen"=MID(VLOOKUP(C111,'xbrl-gl'!A:G,7,FALSE),1,6),
    VLOOKUP(C111,'xbrl-gl'!A:G,7,FALSE),
    "gl-"&amp;MID(C111,1,FIND("-",C111)-1)&amp;":"&amp;VLOOKUP(C111,'xbrl-gl'!A:G,7,FALSE)
  ),
  IF("_"=R111,
    "",
    IF("cen"=H111,
      R111,
      IF("gl-"=MID(R111,1,3),R111,"gl-"&amp;H111&amp;":"&amp;R111)
    )
  )
)</f>
        <v>gl-gen:cityItemType</v>
      </c>
      <c r="Q111" s="22" t="s">
        <v>1594</v>
      </c>
      <c r="R111" s="1" t="s">
        <v>3136</v>
      </c>
      <c r="S111" s="65" t="str">
        <f t="shared" si="16"/>
        <v>/corG-1/corG-3/cenG-13/cenG-15/cen-77</v>
      </c>
      <c r="T111" s="66" t="str">
        <f t="shared" si="17"/>
        <v>corG-3</v>
      </c>
      <c r="U111" s="66" t="str">
        <f t="shared" si="11"/>
        <v>cenG-13</v>
      </c>
      <c r="V111" s="66" t="str">
        <f t="shared" si="12"/>
        <v>cenG-15</v>
      </c>
      <c r="W111" s="66" t="str">
        <f t="shared" si="13"/>
        <v>cen-77</v>
      </c>
      <c r="X111" s="66" t="str">
        <f t="shared" si="14"/>
        <v/>
      </c>
    </row>
    <row r="112" spans="1:24" ht="19" customHeight="1">
      <c r="A112" s="1">
        <v>111</v>
      </c>
      <c r="B112" s="23" t="s">
        <v>3556</v>
      </c>
      <c r="C112" s="23" t="s">
        <v>1253</v>
      </c>
      <c r="D112" s="31">
        <v>5</v>
      </c>
      <c r="E112" s="23" t="s">
        <v>3593</v>
      </c>
      <c r="F112" s="34" t="str">
        <f t="shared" si="10"/>
        <v>a</v>
      </c>
      <c r="G112" s="15" t="str">
        <f>IF("cen"&lt;&gt;MID(B112,1,3),VLOOKUP(B112,'xbrl-gl'!A:E,5,FALSE),"")</f>
        <v/>
      </c>
      <c r="H112" s="33" t="s">
        <v>3133</v>
      </c>
      <c r="I112" s="38" t="s">
        <v>3814</v>
      </c>
      <c r="J112" s="30" t="s">
        <v>1761</v>
      </c>
      <c r="K112" s="30" t="s">
        <v>1762</v>
      </c>
      <c r="L112" s="30" t="str">
        <f>VLOOKUP(J112,'EN16931'!A:I,9,FALSE)</f>
        <v>The identifier for an addressable group of properties according to the relevant postal service.\nSuch as a ZIP code or a post code.</v>
      </c>
      <c r="M112" s="30" t="str">
        <f t="shared" si="15"/>
        <v>deliverToAddress</v>
      </c>
      <c r="N112" s="1" t="str">
        <f>IF("u"=F112,VLOOKUP(G112,'xbrl-gl'!A:F,6,FALSE),"")</f>
        <v/>
      </c>
      <c r="O112" s="29" t="s">
        <v>1585</v>
      </c>
      <c r="P112" s="1" t="str">
        <f>IF(""&lt;&gt;C112,
  IF("gl-gen"=MID(VLOOKUP(C112,'xbrl-gl'!A:G,7,FALSE),1,6),
    VLOOKUP(C112,'xbrl-gl'!A:G,7,FALSE),
    "gl-"&amp;MID(C112,1,FIND("-",C112)-1)&amp;":"&amp;VLOOKUP(C112,'xbrl-gl'!A:G,7,FALSE)
  ),
  IF("_"=R112,
    "",
    IF("cen"=H112,
      R112,
      IF("gl-"=MID(R112,1,3),R112,"gl-"&amp;H112&amp;":"&amp;R112)
    )
  )
)</f>
        <v>gl-gen:zipOrPostalCodeItemType</v>
      </c>
      <c r="Q112" s="26" t="s">
        <v>1594</v>
      </c>
      <c r="R112" s="1" t="s">
        <v>3136</v>
      </c>
      <c r="S112" s="65" t="str">
        <f t="shared" si="16"/>
        <v>/corG-1/corG-3/cenG-13/cenG-15/cen-78</v>
      </c>
      <c r="T112" s="66" t="str">
        <f t="shared" si="17"/>
        <v>corG-3</v>
      </c>
      <c r="U112" s="66" t="str">
        <f t="shared" si="11"/>
        <v>cenG-13</v>
      </c>
      <c r="V112" s="66" t="str">
        <f t="shared" si="12"/>
        <v>cenG-15</v>
      </c>
      <c r="W112" s="66" t="str">
        <f t="shared" si="13"/>
        <v>cen-78</v>
      </c>
      <c r="X112" s="66" t="str">
        <f t="shared" si="14"/>
        <v/>
      </c>
    </row>
    <row r="113" spans="1:24" ht="19" customHeight="1">
      <c r="A113" s="1">
        <v>112</v>
      </c>
      <c r="B113" s="23" t="s">
        <v>3548</v>
      </c>
      <c r="C113" s="23" t="s">
        <v>1251</v>
      </c>
      <c r="D113" s="31">
        <v>5</v>
      </c>
      <c r="E113" s="23" t="s">
        <v>3593</v>
      </c>
      <c r="F113" s="34" t="str">
        <f t="shared" si="10"/>
        <v>a</v>
      </c>
      <c r="G113" s="15" t="str">
        <f>IF("cen"&lt;&gt;MID(B113,1,3),VLOOKUP(B113,'xbrl-gl'!A:E,5,FALSE),"")</f>
        <v/>
      </c>
      <c r="H113" s="33" t="s">
        <v>3133</v>
      </c>
      <c r="I113" s="38" t="s">
        <v>3815</v>
      </c>
      <c r="J113" s="30" t="s">
        <v>1763</v>
      </c>
      <c r="K113" s="30" t="s">
        <v>1764</v>
      </c>
      <c r="L113" s="30" t="str">
        <f>VLOOKUP(J113,'EN16931'!A:I,9,FALSE)</f>
        <v>The subdivision of a country.\nSuch as a region, a county, a state, a province, etc.</v>
      </c>
      <c r="M113" s="30" t="str">
        <f t="shared" si="15"/>
        <v>deliverToAddress</v>
      </c>
      <c r="N113" s="1" t="str">
        <f>IF("u"=F113,VLOOKUP(G113,'xbrl-gl'!A:F,6,FALSE),"")</f>
        <v/>
      </c>
      <c r="O113" s="29" t="s">
        <v>1585</v>
      </c>
      <c r="P113" s="1" t="str">
        <f>IF(""&lt;&gt;C113,
  IF("gl-gen"=MID(VLOOKUP(C113,'xbrl-gl'!A:G,7,FALSE),1,6),
    VLOOKUP(C113,'xbrl-gl'!A:G,7,FALSE),
    "gl-"&amp;MID(C113,1,FIND("-",C113)-1)&amp;":"&amp;VLOOKUP(C113,'xbrl-gl'!A:G,7,FALSE)
  ),
  IF("_"=R113,
    "",
    IF("cen"=H113,
      R113,
      IF("gl-"=MID(R113,1,3),R113,"gl-"&amp;H113&amp;":"&amp;R113)
    )
  )
)</f>
        <v>gl-gen:stateOrProvinceItemType</v>
      </c>
      <c r="Q113" s="22" t="s">
        <v>1594</v>
      </c>
      <c r="R113" s="1" t="s">
        <v>3136</v>
      </c>
      <c r="S113" s="65" t="str">
        <f t="shared" si="16"/>
        <v>/corG-1/corG-3/cenG-13/cenG-15/cen-79</v>
      </c>
      <c r="T113" s="66" t="str">
        <f t="shared" si="17"/>
        <v>corG-3</v>
      </c>
      <c r="U113" s="66" t="str">
        <f t="shared" si="11"/>
        <v>cenG-13</v>
      </c>
      <c r="V113" s="66" t="str">
        <f t="shared" si="12"/>
        <v>cenG-15</v>
      </c>
      <c r="W113" s="66" t="str">
        <f t="shared" si="13"/>
        <v>cen-79</v>
      </c>
      <c r="X113" s="66" t="str">
        <f t="shared" si="14"/>
        <v/>
      </c>
    </row>
    <row r="114" spans="1:24" ht="19" customHeight="1">
      <c r="A114" s="1">
        <v>113</v>
      </c>
      <c r="B114" s="23" t="s">
        <v>3552</v>
      </c>
      <c r="C114" s="23" t="s">
        <v>1252</v>
      </c>
      <c r="D114" s="31">
        <v>5</v>
      </c>
      <c r="E114" s="23" t="s">
        <v>3593</v>
      </c>
      <c r="F114" s="34" t="str">
        <f t="shared" si="10"/>
        <v>a</v>
      </c>
      <c r="G114" s="15" t="str">
        <f>IF("cen"&lt;&gt;MID(B114,1,3),VLOOKUP(B114,'xbrl-gl'!A:E,5,FALSE),"")</f>
        <v/>
      </c>
      <c r="H114" s="33" t="s">
        <v>3133</v>
      </c>
      <c r="I114" s="38" t="s">
        <v>3816</v>
      </c>
      <c r="J114" s="30" t="s">
        <v>1765</v>
      </c>
      <c r="K114" s="30" t="s">
        <v>1766</v>
      </c>
      <c r="L114" s="30" t="str">
        <f>VLOOKUP(J114,'EN16931'!A:I,9,FALSE)</f>
        <v>A code that identifies the country.\nThe lists of valid countries are registered with the EN ISO 3166-1 Maintenance agency, 'Codes for the representation of names of countries and their subdivisions'.</v>
      </c>
      <c r="M114" s="30" t="str">
        <f t="shared" si="15"/>
        <v>deliverToAddress</v>
      </c>
      <c r="N114" s="1" t="str">
        <f>IF("u"=F114,VLOOKUP(G114,'xbrl-gl'!A:F,6,FALSE),"")</f>
        <v/>
      </c>
      <c r="O114" s="29" t="s">
        <v>1573</v>
      </c>
      <c r="P114" s="1" t="str">
        <f>IF(""&lt;&gt;C114,
  IF("gl-gen"=MID(VLOOKUP(C114,'xbrl-gl'!A:G,7,FALSE),1,6),
    VLOOKUP(C114,'xbrl-gl'!A:G,7,FALSE),
    "gl-"&amp;MID(C114,1,FIND("-",C114)-1)&amp;":"&amp;VLOOKUP(C114,'xbrl-gl'!A:G,7,FALSE)
  ),
  IF("_"=R114,
    "",
    IF("cen"=H114,
      R114,
      IF("gl-"=MID(R114,1,3),R114,"gl-"&amp;H114&amp;":"&amp;R114)
    )
  )
)</f>
        <v>gl-gen:countryItemType</v>
      </c>
      <c r="Q114" s="22" t="s">
        <v>1580</v>
      </c>
      <c r="R114" s="1" t="s">
        <v>3134</v>
      </c>
      <c r="S114" s="65" t="str">
        <f t="shared" si="16"/>
        <v>/corG-1/corG-3/cenG-13/cenG-15/cen-80</v>
      </c>
      <c r="T114" s="66" t="str">
        <f t="shared" si="17"/>
        <v>corG-3</v>
      </c>
      <c r="U114" s="66" t="str">
        <f t="shared" si="11"/>
        <v>cenG-13</v>
      </c>
      <c r="V114" s="66" t="str">
        <f t="shared" si="12"/>
        <v>cenG-15</v>
      </c>
      <c r="W114" s="66" t="str">
        <f t="shared" si="13"/>
        <v>cen-80</v>
      </c>
      <c r="X114" s="66" t="str">
        <f t="shared" si="14"/>
        <v/>
      </c>
    </row>
    <row r="115" spans="1:24" ht="19" customHeight="1">
      <c r="A115" s="1">
        <v>114</v>
      </c>
      <c r="B115" s="23" t="s">
        <v>3938</v>
      </c>
      <c r="C115" s="23" t="s">
        <v>3939</v>
      </c>
      <c r="D115" s="31">
        <v>3</v>
      </c>
      <c r="E115" s="15" t="s">
        <v>762</v>
      </c>
      <c r="F115" s="34" t="str">
        <f t="shared" si="10"/>
        <v>a</v>
      </c>
      <c r="G115" s="15" t="str">
        <f>IF("cen"&lt;&gt;MID(B115,1,3),VLOOKUP(B115,'xbrl-gl'!A:E,5,FALSE),"")</f>
        <v/>
      </c>
      <c r="H115" s="33" t="s">
        <v>3133</v>
      </c>
      <c r="I115" s="36" t="str">
        <f>VLOOKUP(J115,'EN16931'!A:K,6,FALSE)</f>
        <v>payee</v>
      </c>
      <c r="J115" s="30" t="s">
        <v>3940</v>
      </c>
      <c r="K115" s="30" t="str">
        <f>VLOOKUP(J115,'EN16931'!A:K,8,FALSE)</f>
        <v>PAYEE</v>
      </c>
      <c r="L115" s="30" t="str">
        <f>VLOOKUP(J115,'EN16931'!A:K,9,FALSE)</f>
        <v>A group of business terms providing information about the Payee, i.e. the role that receives the payment.\nThe role of Payee may be fulfilled by another party than the Seller, e.g. a factoring service.</v>
      </c>
      <c r="M115" s="30" t="str">
        <f t="shared" si="15"/>
        <v>entityInformation</v>
      </c>
      <c r="N115" s="1" t="str">
        <f>IF("u"=F115,VLOOKUP(G115,'xbrl-gl'!A:F,6,FALSE),"")</f>
        <v/>
      </c>
      <c r="O115" s="29" t="str">
        <f>VLOOKUP(J115,'EN16931'!A:K,11,FALSE)</f>
        <v>0..1</v>
      </c>
      <c r="Q115" s="22"/>
      <c r="R115" s="63" t="s">
        <v>39</v>
      </c>
      <c r="S115" s="65" t="str">
        <f t="shared" si="16"/>
        <v>/corG-1/corG-3/cenG-10</v>
      </c>
      <c r="T115" s="66" t="str">
        <f t="shared" si="17"/>
        <v>corG-3</v>
      </c>
      <c r="U115" s="66" t="str">
        <f t="shared" si="11"/>
        <v>cenG-10</v>
      </c>
      <c r="V115" s="66" t="str">
        <f t="shared" si="12"/>
        <v/>
      </c>
      <c r="W115" s="66" t="str">
        <f t="shared" si="13"/>
        <v/>
      </c>
      <c r="X115" s="66" t="str">
        <f t="shared" si="14"/>
        <v/>
      </c>
    </row>
    <row r="116" spans="1:24" ht="19" customHeight="1">
      <c r="A116" s="1">
        <v>115</v>
      </c>
      <c r="B116" s="23" t="s">
        <v>3591</v>
      </c>
      <c r="C116" s="23" t="s">
        <v>1235</v>
      </c>
      <c r="D116" s="31">
        <v>4</v>
      </c>
      <c r="E116" s="23" t="s">
        <v>3938</v>
      </c>
      <c r="F116" s="34" t="str">
        <f t="shared" si="10"/>
        <v>a</v>
      </c>
      <c r="G116" s="15" t="str">
        <f>IF("cen"&lt;&gt;MID(B116,1,3),VLOOKUP(B116,'xbrl-gl'!A:E,5,FALSE),"")</f>
        <v/>
      </c>
      <c r="H116" s="33" t="s">
        <v>3133</v>
      </c>
      <c r="I116" s="37" t="s">
        <v>3792</v>
      </c>
      <c r="J116" s="30" t="s">
        <v>1709</v>
      </c>
      <c r="K116" s="30" t="s">
        <v>1710</v>
      </c>
      <c r="L116" s="30" t="str">
        <f>VLOOKUP(J116,'EN16931'!A:I,9,FALSE)</f>
        <v>The name of the Payee.\nShall be used when the Payee is different from the Seller. The Payee name may however be the same as the Seller name.</v>
      </c>
      <c r="M116" s="30" t="str">
        <f t="shared" si="15"/>
        <v>payee</v>
      </c>
      <c r="N116" s="1" t="str">
        <f>IF("u"=F116,VLOOKUP(G116,'xbrl-gl'!A:F,6,FALSE),"")</f>
        <v/>
      </c>
      <c r="O116" s="29" t="s">
        <v>1573</v>
      </c>
      <c r="P116" s="1" t="str">
        <f>IF(""&lt;&gt;C116,
  IF("gl-gen"=MID(VLOOKUP(C116,'xbrl-gl'!A:G,7,FALSE),1,6),
    VLOOKUP(C116,'xbrl-gl'!A:G,7,FALSE),
    "gl-"&amp;MID(C116,1,FIND("-",C116)-1)&amp;":"&amp;VLOOKUP(C116,'xbrl-gl'!A:G,7,FALSE)
  ),
  IF("_"=R116,
    "",
    IF("cen"=H116,
      R116,
      IF("gl-"=MID(R116,1,3),R116,"gl-"&amp;H116&amp;":"&amp;R116)
    )
  )
)</f>
        <v>gl-cor:identifierDescriptionItemType</v>
      </c>
      <c r="Q116" s="22" t="s">
        <v>1594</v>
      </c>
      <c r="R116" s="1" t="s">
        <v>3136</v>
      </c>
      <c r="S116" s="65" t="str">
        <f t="shared" si="16"/>
        <v>/corG-1/corG-3/cenG-10/cen-59</v>
      </c>
      <c r="T116" s="66" t="str">
        <f t="shared" si="17"/>
        <v>corG-3</v>
      </c>
      <c r="U116" s="66" t="str">
        <f t="shared" si="11"/>
        <v>cenG-10</v>
      </c>
      <c r="V116" s="66" t="str">
        <f t="shared" si="12"/>
        <v>cen-59</v>
      </c>
      <c r="W116" s="66" t="str">
        <f t="shared" si="13"/>
        <v/>
      </c>
      <c r="X116" s="66" t="str">
        <f t="shared" si="14"/>
        <v/>
      </c>
    </row>
    <row r="117" spans="1:24" ht="19" customHeight="1">
      <c r="A117" s="1">
        <v>116</v>
      </c>
      <c r="B117" s="23" t="s">
        <v>3588</v>
      </c>
      <c r="C117" s="23" t="s">
        <v>1229</v>
      </c>
      <c r="D117" s="31">
        <v>4</v>
      </c>
      <c r="E117" s="23" t="s">
        <v>3938</v>
      </c>
      <c r="F117" s="34" t="str">
        <f t="shared" si="10"/>
        <v>a</v>
      </c>
      <c r="G117" s="15" t="str">
        <f>IF("cen"&lt;&gt;MID(B117,1,3),VLOOKUP(B117,'xbrl-gl'!A:E,5,FALSE),"")</f>
        <v/>
      </c>
      <c r="H117" s="33" t="s">
        <v>3133</v>
      </c>
      <c r="I117" s="37" t="s">
        <v>3793</v>
      </c>
      <c r="J117" s="30" t="s">
        <v>1711</v>
      </c>
      <c r="K117" s="30" t="s">
        <v>1712</v>
      </c>
      <c r="L117" s="30" t="str">
        <f>VLOOKUP(J117,'EN16931'!A:I,9,FALSE)</f>
        <v>An identifier for the Payee.\nIf no scheme is specified, it should be known by Buyer and Seller, e.g. a previously exchanged Buyer or Seller assigned identifier.</v>
      </c>
      <c r="M117" s="30" t="str">
        <f t="shared" si="15"/>
        <v>payee</v>
      </c>
      <c r="N117" s="1" t="str">
        <f>IF("u"=F117,VLOOKUP(G117,'xbrl-gl'!A:F,6,FALSE),"")</f>
        <v/>
      </c>
      <c r="O117" s="29" t="s">
        <v>1585</v>
      </c>
      <c r="P117" s="1" t="str">
        <f>IF(""&lt;&gt;C117,
  IF("gl-gen"=MID(VLOOKUP(C117,'xbrl-gl'!A:G,7,FALSE),1,6),
    VLOOKUP(C117,'xbrl-gl'!A:G,7,FALSE),
    "gl-"&amp;MID(C117,1,FIND("-",C117)-1)&amp;":"&amp;VLOOKUP(C117,'xbrl-gl'!A:G,7,FALSE)
  ),
  IF("_"=R117,
    "",
    IF("cen"=H117,
      R117,
      IF("gl-"=MID(R117,1,3),R117,"gl-"&amp;H117&amp;":"&amp;R117)
    )
  )
)</f>
        <v>gl-cor:identifierCodeItemType</v>
      </c>
      <c r="Q117" s="22" t="s">
        <v>1574</v>
      </c>
      <c r="R117" s="1" t="s">
        <v>3135</v>
      </c>
      <c r="S117" s="65" t="str">
        <f t="shared" si="16"/>
        <v>/corG-1/corG-3/cenG-10/cen-60</v>
      </c>
      <c r="T117" s="66" t="str">
        <f t="shared" si="17"/>
        <v>corG-3</v>
      </c>
      <c r="U117" s="66" t="str">
        <f t="shared" si="11"/>
        <v>cenG-10</v>
      </c>
      <c r="V117" s="66" t="str">
        <f t="shared" si="12"/>
        <v>cen-60</v>
      </c>
      <c r="W117" s="66" t="str">
        <f t="shared" si="13"/>
        <v/>
      </c>
      <c r="X117" s="66" t="str">
        <f t="shared" si="14"/>
        <v/>
      </c>
    </row>
    <row r="118" spans="1:24" ht="19" customHeight="1">
      <c r="A118" s="1">
        <v>117</v>
      </c>
      <c r="B118" s="23" t="s">
        <v>3589</v>
      </c>
      <c r="C118" s="23" t="s">
        <v>1230</v>
      </c>
      <c r="D118" s="31">
        <v>4</v>
      </c>
      <c r="E118" s="23" t="s">
        <v>3938</v>
      </c>
      <c r="F118" s="34" t="str">
        <f t="shared" si="10"/>
        <v>a</v>
      </c>
      <c r="G118" s="15" t="str">
        <f>IF("cen"&lt;&gt;MID(B118,1,3),VLOOKUP(B118,'xbrl-gl'!A:E,5,FALSE),"")</f>
        <v/>
      </c>
      <c r="H118" s="33" t="s">
        <v>3133</v>
      </c>
      <c r="I118" s="37" t="s">
        <v>3794</v>
      </c>
      <c r="J118" s="30" t="s">
        <v>1713</v>
      </c>
      <c r="K118" s="30" t="s">
        <v>1714</v>
      </c>
      <c r="L118" s="30" t="str">
        <f>VLOOKUP(J118,'EN16931'!A:I,9,FALSE)</f>
        <v>An identifier issued by an official registrar that identifies the Payee as a legal entity or person.\nIf no scheme is specified, it should be known by Buyer and Seller, e.g. the identifier that is exclusively used in the applicable legal environment.</v>
      </c>
      <c r="M118" s="30" t="str">
        <f t="shared" si="15"/>
        <v>payee</v>
      </c>
      <c r="N118" s="1" t="str">
        <f>IF("u"=F118,VLOOKUP(G118,'xbrl-gl'!A:F,6,FALSE),"")</f>
        <v/>
      </c>
      <c r="O118" s="29" t="s">
        <v>1585</v>
      </c>
      <c r="P118" s="1" t="str">
        <f>IF(""&lt;&gt;C118,
  IF("gl-gen"=MID(VLOOKUP(C118,'xbrl-gl'!A:G,7,FALSE),1,6),
    VLOOKUP(C118,'xbrl-gl'!A:G,7,FALSE),
    "gl-"&amp;MID(C118,1,FIND("-",C118)-1)&amp;":"&amp;VLOOKUP(C118,'xbrl-gl'!A:G,7,FALSE)
  ),
  IF("_"=R118,
    "",
    IF("cen"=H118,
      R118,
      IF("gl-"=MID(R118,1,3),R118,"gl-"&amp;H118&amp;":"&amp;R118)
    )
  )
)</f>
        <v>gl-cor:identifierAuthorityCodeItemType</v>
      </c>
      <c r="Q118" s="22" t="s">
        <v>1574</v>
      </c>
      <c r="R118" s="1" t="s">
        <v>3135</v>
      </c>
      <c r="S118" s="65" t="str">
        <f t="shared" si="16"/>
        <v>/corG-1/corG-3/cenG-10/cen-61</v>
      </c>
      <c r="T118" s="66" t="str">
        <f t="shared" si="17"/>
        <v>corG-3</v>
      </c>
      <c r="U118" s="66" t="str">
        <f t="shared" si="11"/>
        <v>cenG-10</v>
      </c>
      <c r="V118" s="66" t="str">
        <f t="shared" si="12"/>
        <v>cen-61</v>
      </c>
      <c r="W118" s="66" t="str">
        <f t="shared" si="13"/>
        <v/>
      </c>
      <c r="X118" s="66" t="str">
        <f t="shared" si="14"/>
        <v/>
      </c>
    </row>
    <row r="119" spans="1:24" ht="19" customHeight="1">
      <c r="A119" s="1">
        <v>118</v>
      </c>
      <c r="B119" s="23" t="s">
        <v>3590</v>
      </c>
      <c r="C119" s="23" t="s">
        <v>1231</v>
      </c>
      <c r="D119" s="31">
        <v>4</v>
      </c>
      <c r="E119" s="23" t="s">
        <v>3938</v>
      </c>
      <c r="F119" s="34" t="str">
        <f t="shared" si="10"/>
        <v>a</v>
      </c>
      <c r="G119" s="15" t="str">
        <f>IF("cen"&lt;&gt;MID(B119,1,3),VLOOKUP(B119,'xbrl-gl'!A:E,5,FALSE),"")</f>
        <v/>
      </c>
      <c r="H119" s="33" t="s">
        <v>3133</v>
      </c>
      <c r="I119" s="37" t="s">
        <v>3921</v>
      </c>
      <c r="J119" s="30" t="s">
        <v>1715</v>
      </c>
      <c r="K119" s="30" t="s">
        <v>3920</v>
      </c>
      <c r="L119" s="30" t="str">
        <f>VLOOKUP(J119,'EN16931'!A:I,9,FALSE)</f>
        <v>The identification scheme identifier of the Payee legal registration identifier.\nIf used, the identification scheme shall be chosen from the entries of the list published by the ISO/IEC 6523 maintenance agency.</v>
      </c>
      <c r="M119" s="30" t="str">
        <f t="shared" si="15"/>
        <v>payee</v>
      </c>
      <c r="N119" s="1" t="str">
        <f>IF("u"=F119,VLOOKUP(G119,'xbrl-gl'!A:F,6,FALSE),"")</f>
        <v/>
      </c>
      <c r="O119" s="29" t="s">
        <v>1585</v>
      </c>
      <c r="P119" s="1" t="str">
        <f>IF(""&lt;&gt;C119,
  IF("gl-gen"=MID(VLOOKUP(C119,'xbrl-gl'!A:G,7,FALSE),1,6),
    VLOOKUP(C119,'xbrl-gl'!A:G,7,FALSE),
    "gl-"&amp;MID(C119,1,FIND("-",C119)-1)&amp;":"&amp;VLOOKUP(C119,'xbrl-gl'!A:G,7,FALSE)
  ),
  IF("_"=R119,
    "",
    IF("cen"=H119,
      R119,
      IF("gl-"=MID(R119,1,3),R119,"gl-"&amp;H119&amp;":"&amp;R119)
    )
  )
)</f>
        <v>gl-cor:identifierAuthorityItemType</v>
      </c>
      <c r="Q119" s="22"/>
      <c r="R119" s="1" t="s">
        <v>39</v>
      </c>
      <c r="S119" s="65" t="str">
        <f t="shared" si="16"/>
        <v>/corG-1/corG-3/cenG-10/cen-61A</v>
      </c>
      <c r="T119" s="66" t="str">
        <f t="shared" si="17"/>
        <v>corG-3</v>
      </c>
      <c r="U119" s="66" t="str">
        <f t="shared" si="11"/>
        <v>cenG-10</v>
      </c>
      <c r="V119" s="66" t="str">
        <f t="shared" si="12"/>
        <v>cen-61A</v>
      </c>
      <c r="W119" s="66" t="str">
        <f t="shared" si="13"/>
        <v/>
      </c>
      <c r="X119" s="66" t="str">
        <f t="shared" si="14"/>
        <v/>
      </c>
    </row>
    <row r="120" spans="1:24" ht="19" customHeight="1">
      <c r="A120" s="1">
        <v>119</v>
      </c>
      <c r="B120" s="23" t="s">
        <v>3961</v>
      </c>
      <c r="C120" s="23"/>
      <c r="D120" s="31">
        <v>2</v>
      </c>
      <c r="E120" s="15" t="s">
        <v>760</v>
      </c>
      <c r="F120" s="34" t="str">
        <f t="shared" si="10"/>
        <v/>
      </c>
      <c r="G120" s="15" t="str">
        <f>IF("cen"&lt;&gt;MID(B120,1,3),VLOOKUP(B120,'xbrl-gl'!A:E,5,FALSE),"")</f>
        <v>corG-1</v>
      </c>
      <c r="H120" s="33" t="s">
        <v>0</v>
      </c>
      <c r="I120" s="35" t="s">
        <v>250</v>
      </c>
      <c r="J120" s="58" t="s">
        <v>39</v>
      </c>
      <c r="K120" s="30"/>
      <c r="L120" s="30"/>
      <c r="M120" s="30" t="str">
        <f t="shared" si="15"/>
        <v>accountingEntries</v>
      </c>
      <c r="N120" s="1" t="str">
        <f>IF("u"=F120,VLOOKUP(G120,'xbrl-gl'!A:F,6,FALSE),"")</f>
        <v/>
      </c>
      <c r="O120" s="29"/>
      <c r="P120" s="1" t="str">
        <f>IF(""&lt;&gt;C120,
  IF("gl-gen"=MID(VLOOKUP(C120,'xbrl-gl'!A:G,7,FALSE),1,6),
    VLOOKUP(C120,'xbrl-gl'!A:G,7,FALSE),
    "gl-"&amp;MID(C120,1,FIND("-",C120)-1)&amp;":"&amp;VLOOKUP(C120,'xbrl-gl'!A:G,7,FALSE)
  ),
  IF("_"=R120,
    "",
    IF("cen"=H120,
      R120,
      IF("gl-"=MID(R120,1,3),R120,"gl-"&amp;H120&amp;":"&amp;R120)
    )
  )
)</f>
        <v/>
      </c>
      <c r="Q120" s="22"/>
      <c r="R120" s="63" t="s">
        <v>3080</v>
      </c>
      <c r="S120" s="65" t="str">
        <f t="shared" si="16"/>
        <v>/corG-1/corG-4</v>
      </c>
      <c r="T120" s="66" t="str">
        <f t="shared" si="17"/>
        <v>corG-4</v>
      </c>
      <c r="U120" s="66" t="str">
        <f t="shared" si="11"/>
        <v/>
      </c>
      <c r="V120" s="66" t="str">
        <f t="shared" si="12"/>
        <v/>
      </c>
      <c r="W120" s="66" t="str">
        <f t="shared" si="13"/>
        <v/>
      </c>
      <c r="X120" s="66" t="str">
        <f t="shared" si="14"/>
        <v/>
      </c>
    </row>
    <row r="121" spans="1:24" ht="19" customHeight="1">
      <c r="A121" s="1">
        <v>120</v>
      </c>
      <c r="B121" s="23" t="s">
        <v>1196</v>
      </c>
      <c r="C121" s="23" t="s">
        <v>39</v>
      </c>
      <c r="D121" s="31">
        <v>3</v>
      </c>
      <c r="E121" s="23" t="s">
        <v>782</v>
      </c>
      <c r="F121" s="34" t="str">
        <f t="shared" si="10"/>
        <v>u</v>
      </c>
      <c r="G121" s="15" t="str">
        <f>IF("cen"&lt;&gt;MID(B121,1,3),VLOOKUP(B121,'xbrl-gl'!A:E,5,FALSE),"")</f>
        <v>corG-5</v>
      </c>
      <c r="H121" s="33" t="s">
        <v>34</v>
      </c>
      <c r="I121" s="36" t="s">
        <v>375</v>
      </c>
      <c r="J121" s="58" t="s">
        <v>1582</v>
      </c>
      <c r="K121" s="30" t="s">
        <v>1583</v>
      </c>
      <c r="L121" s="30" t="str">
        <f>VLOOKUP(J121,'EN16931'!A:I,9,FALSE)</f>
        <v>The currency in which all Invoice amounts are given, except for the Total VAT amount in accounting currency.\nOnly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v>
      </c>
      <c r="M121" s="30" t="str">
        <f t="shared" si="15"/>
        <v>entryHeader</v>
      </c>
      <c r="N121" s="1" t="str">
        <f>IF("u"=F121,VLOOKUP(G121,'xbrl-gl'!A:F,6,FALSE),"")</f>
        <v>entryDetail</v>
      </c>
      <c r="O121" s="29" t="s">
        <v>1573</v>
      </c>
      <c r="P121" s="1" t="str">
        <f>IF(""&lt;&gt;C121,
  IF("gl-gen"=MID(VLOOKUP(C121,'xbrl-gl'!A:G,7,FALSE),1,6),
    VLOOKUP(C121,'xbrl-gl'!A:G,7,FALSE),
    "gl-"&amp;MID(C121,1,FIND("-",C121)-1)&amp;":"&amp;VLOOKUP(C121,'xbrl-gl'!A:G,7,FALSE)
  ),
  IF("_"=R121,
    "",
    IF("cen"=H121,
      R121,
      IF("gl-"=MID(R121,1,3),R121,"gl-"&amp;H121&amp;":"&amp;R121)
    )
  )
)</f>
        <v>gl-muc:currencyItemType</v>
      </c>
      <c r="Q121" s="22" t="s">
        <v>1580</v>
      </c>
      <c r="R121" s="1" t="s">
        <v>986</v>
      </c>
      <c r="S121" s="65" t="str">
        <f t="shared" si="16"/>
        <v>/corG-1/corG-4/muc-4</v>
      </c>
      <c r="T121" s="66" t="str">
        <f t="shared" si="17"/>
        <v>corG-4</v>
      </c>
      <c r="U121" s="66" t="str">
        <f t="shared" si="11"/>
        <v>muc-4</v>
      </c>
      <c r="V121" s="66" t="str">
        <f t="shared" si="12"/>
        <v/>
      </c>
      <c r="W121" s="66" t="str">
        <f t="shared" si="13"/>
        <v/>
      </c>
      <c r="X121" s="66" t="str">
        <f t="shared" si="14"/>
        <v/>
      </c>
    </row>
    <row r="122" spans="1:24" ht="19" customHeight="1">
      <c r="A122" s="1">
        <v>121</v>
      </c>
      <c r="B122" s="23" t="s">
        <v>1367</v>
      </c>
      <c r="C122" s="23" t="s">
        <v>39</v>
      </c>
      <c r="D122" s="31">
        <v>3</v>
      </c>
      <c r="E122" s="23" t="s">
        <v>782</v>
      </c>
      <c r="F122" s="34" t="str">
        <f t="shared" si="10"/>
        <v>u</v>
      </c>
      <c r="G122" s="15" t="str">
        <f>IF("cen"&lt;&gt;MID(B122,1,3),VLOOKUP(B122,'xbrl-gl'!A:E,5,FALSE),"")</f>
        <v>corG-19</v>
      </c>
      <c r="H122" s="33" t="s">
        <v>34</v>
      </c>
      <c r="I122" s="36" t="s">
        <v>717</v>
      </c>
      <c r="J122" s="58" t="s">
        <v>1584</v>
      </c>
      <c r="K122" s="30" t="s">
        <v>1586</v>
      </c>
      <c r="L122" s="30" t="str">
        <f>VLOOKUP(J122,'EN16931'!A:I,9,FALSE)</f>
        <v>The currency used for VAT accounting and reporting purposes as accepted or required in the country of the Seller.\nShall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v>
      </c>
      <c r="M122" s="30" t="str">
        <f t="shared" si="15"/>
        <v>entryHeader</v>
      </c>
      <c r="N122" s="1" t="str">
        <f>IF("u"=F122,VLOOKUP(G122,'xbrl-gl'!A:F,6,FALSE),"")</f>
        <v>taxes</v>
      </c>
      <c r="O122" s="29" t="s">
        <v>1585</v>
      </c>
      <c r="P122" s="1" t="str">
        <f>IF(""&lt;&gt;C122,
  IF("gl-gen"=MID(VLOOKUP(C122,'xbrl-gl'!A:G,7,FALSE),1,6),
    VLOOKUP(C122,'xbrl-gl'!A:G,7,FALSE),
    "gl-"&amp;MID(C122,1,FIND("-",C122)-1)&amp;":"&amp;VLOOKUP(C122,'xbrl-gl'!A:G,7,FALSE)
  ),
  IF("_"=R122,
    "",
    IF("cen"=H122,
      R122,
      IF("gl-"=MID(R122,1,3),R122,"gl-"&amp;H122&amp;":"&amp;R122)
    )
  )
)</f>
        <v>gl-muc:currencyItemType</v>
      </c>
      <c r="Q122" s="24" t="s">
        <v>1580</v>
      </c>
      <c r="R122" s="1" t="s">
        <v>986</v>
      </c>
      <c r="S122" s="65" t="str">
        <f t="shared" si="16"/>
        <v>/corG-1/corG-4/muc-33</v>
      </c>
      <c r="T122" s="66" t="str">
        <f t="shared" si="17"/>
        <v>corG-4</v>
      </c>
      <c r="U122" s="66" t="str">
        <f t="shared" si="11"/>
        <v>muc-33</v>
      </c>
      <c r="V122" s="66" t="str">
        <f t="shared" si="12"/>
        <v/>
      </c>
      <c r="W122" s="66" t="str">
        <f t="shared" si="13"/>
        <v/>
      </c>
      <c r="X122" s="66" t="str">
        <f t="shared" si="14"/>
        <v/>
      </c>
    </row>
    <row r="123" spans="1:24" ht="19" customHeight="1">
      <c r="A123" s="1">
        <v>122</v>
      </c>
      <c r="B123" s="23" t="s">
        <v>1211</v>
      </c>
      <c r="C123" s="23" t="s">
        <v>39</v>
      </c>
      <c r="D123" s="31">
        <v>3</v>
      </c>
      <c r="E123" s="23" t="s">
        <v>782</v>
      </c>
      <c r="F123" s="34" t="str">
        <f t="shared" si="10"/>
        <v>u</v>
      </c>
      <c r="G123" s="15" t="str">
        <f>IF("cen"&lt;&gt;MID(B123,1,3),VLOOKUP(B123,'xbrl-gl'!A:E,5,FALSE),"")</f>
        <v>corG-5</v>
      </c>
      <c r="H123" s="33" t="s">
        <v>0</v>
      </c>
      <c r="I123" s="36" t="s">
        <v>405</v>
      </c>
      <c r="J123" s="58" t="s">
        <v>1587</v>
      </c>
      <c r="K123" s="30" t="s">
        <v>1588</v>
      </c>
      <c r="L123" s="30" t="str">
        <f>VLOOKUP(J123,'EN16931'!A:I,9,FALSE)</f>
        <v>The date when the VAT becomes accountable for the Seller and for the Buyer in so far as that date can be determined and differs from the date of issue of the invoice, according to the VAT directive.\nThe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v>
      </c>
      <c r="M123" s="30" t="str">
        <f t="shared" si="15"/>
        <v>entryHeader</v>
      </c>
      <c r="N123" s="1" t="str">
        <f>IF("u"=F123,VLOOKUP(G123,'xbrl-gl'!A:F,6,FALSE),"")</f>
        <v>entryDetail</v>
      </c>
      <c r="O123" s="29" t="s">
        <v>1585</v>
      </c>
      <c r="P123" s="1" t="str">
        <f>IF(""&lt;&gt;C123,
  IF("gl-gen"=MID(VLOOKUP(C123,'xbrl-gl'!A:G,7,FALSE),1,6),
    VLOOKUP(C123,'xbrl-gl'!A:G,7,FALSE),
    "gl-"&amp;MID(C123,1,FIND("-",C123)-1)&amp;":"&amp;VLOOKUP(C123,'xbrl-gl'!A:G,7,FALSE)
  ),
  IF("_"=R123,
    "",
    IF("cen"=H123,
      R123,
      IF("gl-"=MID(R123,1,3),R123,"gl-"&amp;H123&amp;":"&amp;R123)
    )
  )
)</f>
        <v>gl-cor:postingDateItemType</v>
      </c>
      <c r="Q123" s="22" t="s">
        <v>1577</v>
      </c>
      <c r="R123" s="1" t="s">
        <v>861</v>
      </c>
      <c r="S123" s="65" t="str">
        <f t="shared" si="16"/>
        <v>/corG-1/corG-4/cor-43</v>
      </c>
      <c r="T123" s="66" t="str">
        <f t="shared" si="17"/>
        <v>corG-4</v>
      </c>
      <c r="U123" s="66" t="str">
        <f t="shared" si="11"/>
        <v>cor-43</v>
      </c>
      <c r="V123" s="66" t="str">
        <f t="shared" si="12"/>
        <v/>
      </c>
      <c r="W123" s="66" t="str">
        <f t="shared" si="13"/>
        <v/>
      </c>
      <c r="X123" s="66" t="str">
        <f t="shared" si="14"/>
        <v/>
      </c>
    </row>
    <row r="124" spans="1:24" ht="19" customHeight="1">
      <c r="A124" s="1">
        <v>123</v>
      </c>
      <c r="B124" s="23" t="s">
        <v>3202</v>
      </c>
      <c r="C124" s="23" t="s">
        <v>39</v>
      </c>
      <c r="D124" s="31">
        <v>3</v>
      </c>
      <c r="E124" s="23" t="s">
        <v>782</v>
      </c>
      <c r="F124" s="34" t="str">
        <f t="shared" si="10"/>
        <v>a</v>
      </c>
      <c r="G124" s="15" t="str">
        <f>IF("cen"&lt;&gt;MID(B124,1,3),VLOOKUP(B124,'xbrl-gl'!A:E,5,FALSE),"")</f>
        <v/>
      </c>
      <c r="H124" s="33" t="s">
        <v>3133</v>
      </c>
      <c r="I124" s="36" t="s">
        <v>3744</v>
      </c>
      <c r="J124" s="58" t="s">
        <v>1589</v>
      </c>
      <c r="K124" s="30" t="s">
        <v>1590</v>
      </c>
      <c r="L124" s="30" t="str">
        <f>VLOOKUP(J124,'EN16931'!A:I,9,FALSE)</f>
        <v>The code of the date when the VAT becomes accountable for the Seller and for the Buyer.\nThe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v>
      </c>
      <c r="M124" s="30" t="str">
        <f t="shared" si="15"/>
        <v>entryHeader</v>
      </c>
      <c r="N124" s="1" t="str">
        <f>IF("u"=F124,VLOOKUP(G124,'xbrl-gl'!A:F,6,FALSE),"")</f>
        <v/>
      </c>
      <c r="O124" s="29" t="s">
        <v>1585</v>
      </c>
      <c r="P124" s="1" t="str">
        <f>IF(""&lt;&gt;C124,
  IF("gl-gen"=MID(VLOOKUP(C124,'xbrl-gl'!A:G,7,FALSE),1,6),
    VLOOKUP(C124,'xbrl-gl'!A:G,7,FALSE),
    "gl-"&amp;MID(C124,1,FIND("-",C124)-1)&amp;":"&amp;VLOOKUP(C124,'xbrl-gl'!A:G,7,FALSE)
  ),
  IF("_"=R124,
    "",
    IF("cen"=H124,
      R124,
      IF("gl-"=MID(R124,1,3),R124,"gl-"&amp;H124&amp;":"&amp;R124)
    )
  )
)</f>
        <v>codeItemType</v>
      </c>
      <c r="Q124" s="22" t="s">
        <v>1580</v>
      </c>
      <c r="R124" s="1" t="s">
        <v>3134</v>
      </c>
      <c r="S124" s="65" t="str">
        <f t="shared" si="16"/>
        <v>/corG-1/corG-4/cen-8</v>
      </c>
      <c r="T124" s="66" t="str">
        <f t="shared" si="17"/>
        <v>corG-4</v>
      </c>
      <c r="U124" s="66" t="str">
        <f t="shared" si="11"/>
        <v>cen-8</v>
      </c>
      <c r="V124" s="66" t="str">
        <f t="shared" si="12"/>
        <v/>
      </c>
      <c r="W124" s="66" t="str">
        <f t="shared" si="13"/>
        <v/>
      </c>
      <c r="X124" s="66" t="str">
        <f t="shared" si="14"/>
        <v/>
      </c>
    </row>
    <row r="125" spans="1:24" ht="19" customHeight="1">
      <c r="A125" s="1">
        <v>124</v>
      </c>
      <c r="B125" s="23" t="s">
        <v>1305</v>
      </c>
      <c r="C125" s="23" t="s">
        <v>39</v>
      </c>
      <c r="D125" s="31">
        <v>3</v>
      </c>
      <c r="E125" s="23" t="s">
        <v>782</v>
      </c>
      <c r="F125" s="34" t="str">
        <f t="shared" si="10"/>
        <v>u</v>
      </c>
      <c r="G125" s="15" t="str">
        <f>IF("cen"&lt;&gt;MID(B125,1,3),VLOOKUP(B125,'xbrl-gl'!A:E,5,FALSE),"")</f>
        <v>corG-5</v>
      </c>
      <c r="H125" s="33" t="s">
        <v>0</v>
      </c>
      <c r="I125" s="36" t="s">
        <v>586</v>
      </c>
      <c r="J125" s="58" t="s">
        <v>1591</v>
      </c>
      <c r="K125" s="30" t="s">
        <v>1592</v>
      </c>
      <c r="L125" s="30" t="str">
        <f>VLOOKUP(J125,'EN16931'!A:I,9,FALSE)</f>
        <v>The date when the payment is due.\nThe payment due date reflects the due date of the net payment. For partial payments it states the first net due date. The corresponding description of more complex payment terms can be stated in BT-20 Payment terms.</v>
      </c>
      <c r="M125" s="30" t="str">
        <f t="shared" si="15"/>
        <v>entryHeader</v>
      </c>
      <c r="N125" s="1" t="str">
        <f>IF("u"=F125,VLOOKUP(G125,'xbrl-gl'!A:F,6,FALSE),"")</f>
        <v>entryDetail</v>
      </c>
      <c r="O125" s="29"/>
      <c r="P125" s="1" t="str">
        <f>IF(""&lt;&gt;C125,
  IF("gl-gen"=MID(VLOOKUP(C125,'xbrl-gl'!A:G,7,FALSE),1,6),
    VLOOKUP(C125,'xbrl-gl'!A:G,7,FALSE),
    "gl-"&amp;MID(C125,1,FIND("-",C125)-1)&amp;":"&amp;VLOOKUP(C125,'xbrl-gl'!A:G,7,FALSE)
  ),
  IF("_"=R125,
    "",
    IF("cen"=H125,
      R125,
      IF("gl-"=MID(R125,1,3),R125,"gl-"&amp;H125&amp;":"&amp;R125)
    )
  )
)</f>
        <v>gl-cor:maturityDateItemType</v>
      </c>
      <c r="Q125" s="22"/>
      <c r="R125" s="1" t="s">
        <v>3954</v>
      </c>
      <c r="S125" s="65" t="str">
        <f t="shared" si="16"/>
        <v>/corG-1/corG-4/cor-90</v>
      </c>
      <c r="T125" s="66" t="str">
        <f t="shared" si="17"/>
        <v>corG-4</v>
      </c>
      <c r="U125" s="66" t="str">
        <f t="shared" si="11"/>
        <v>cor-90</v>
      </c>
      <c r="V125" s="66" t="str">
        <f t="shared" si="12"/>
        <v/>
      </c>
      <c r="W125" s="66" t="str">
        <f t="shared" si="13"/>
        <v/>
      </c>
      <c r="X125" s="66" t="str">
        <f t="shared" si="14"/>
        <v/>
      </c>
    </row>
    <row r="126" spans="1:24" ht="19" customHeight="1">
      <c r="A126" s="1">
        <v>125</v>
      </c>
      <c r="B126" s="23" t="s">
        <v>3950</v>
      </c>
      <c r="C126" s="23" t="s">
        <v>39</v>
      </c>
      <c r="D126" s="31">
        <v>3</v>
      </c>
      <c r="E126" s="23" t="s">
        <v>782</v>
      </c>
      <c r="F126" s="34" t="str">
        <f t="shared" si="10"/>
        <v>a</v>
      </c>
      <c r="G126" s="15" t="str">
        <f>IF("cen"&lt;&gt;MID(B126,1,3),VLOOKUP(B126,'xbrl-gl'!A:E,5,FALSE),"")</f>
        <v/>
      </c>
      <c r="H126" s="33" t="s">
        <v>3145</v>
      </c>
      <c r="I126" s="36" t="s">
        <v>3952</v>
      </c>
      <c r="J126" s="30" t="s">
        <v>1593</v>
      </c>
      <c r="K126" s="30" t="s">
        <v>1595</v>
      </c>
      <c r="L126" s="30" t="str">
        <f>VLOOKUP(J126,'EN16931'!A:I,9,FALSE)</f>
        <v>An identifier assigned by the Buyer used for internal routing purposes.\nThe identifier is defined by the Buyer (e.g. contact ID, department, office id, project code), but provided by the Seller in the Invoice.</v>
      </c>
      <c r="M126" s="30" t="str">
        <f t="shared" si="15"/>
        <v>entryHeader</v>
      </c>
      <c r="N126" s="1" t="str">
        <f>IF("u"=F126,VLOOKUP(G126,'xbrl-gl'!A:F,6,FALSE),"")</f>
        <v/>
      </c>
      <c r="O126" s="29" t="s">
        <v>1585</v>
      </c>
      <c r="P126" s="1" t="str">
        <f>IF(""&lt;&gt;C126,
  IF("gl-gen"=MID(VLOOKUP(C126,'xbrl-gl'!A:G,7,FALSE),1,6),
    VLOOKUP(C126,'xbrl-gl'!A:G,7,FALSE),
    "gl-"&amp;MID(C126,1,FIND("-",C126)-1)&amp;":"&amp;VLOOKUP(C126,'xbrl-gl'!A:G,7,FALSE)
  ),
  IF("_"=R126,
    "",
    IF("cen"=H126,
      R126,
      IF("gl-"=MID(R126,1,3),R126,"gl-"&amp;H126&amp;":"&amp;R126)
    )
  )
)</f>
        <v>textItemType</v>
      </c>
      <c r="Q126" s="22" t="s">
        <v>1594</v>
      </c>
      <c r="R126" s="1" t="s">
        <v>3136</v>
      </c>
      <c r="S126" s="65" t="str">
        <f t="shared" si="16"/>
        <v>/corG-1/corG-4/cen-10</v>
      </c>
      <c r="T126" s="66" t="str">
        <f t="shared" si="17"/>
        <v>corG-4</v>
      </c>
      <c r="U126" s="66" t="str">
        <f t="shared" si="11"/>
        <v>cen-10</v>
      </c>
      <c r="V126" s="66" t="str">
        <f t="shared" si="12"/>
        <v/>
      </c>
      <c r="W126" s="66" t="str">
        <f t="shared" si="13"/>
        <v/>
      </c>
      <c r="X126" s="66" t="str">
        <f t="shared" si="14"/>
        <v/>
      </c>
    </row>
    <row r="127" spans="1:24" ht="19" customHeight="1">
      <c r="A127" s="1">
        <v>126</v>
      </c>
      <c r="B127" s="23" t="s">
        <v>3951</v>
      </c>
      <c r="C127" s="23" t="s">
        <v>39</v>
      </c>
      <c r="D127" s="12">
        <v>3</v>
      </c>
      <c r="E127" s="23" t="s">
        <v>782</v>
      </c>
      <c r="F127" s="34" t="str">
        <f t="shared" si="10"/>
        <v>a</v>
      </c>
      <c r="G127" s="15" t="str">
        <f>IF("cen"&lt;&gt;MID(B127,1,3),VLOOKUP(B127,'xbrl-gl'!A:E,5,FALSE),"")</f>
        <v/>
      </c>
      <c r="H127" s="33" t="s">
        <v>3145</v>
      </c>
      <c r="I127" s="45" t="s">
        <v>3953</v>
      </c>
      <c r="J127" s="30" t="s">
        <v>1607</v>
      </c>
      <c r="K127" s="30" t="s">
        <v>1608</v>
      </c>
      <c r="L127" s="30" t="str">
        <f>VLOOKUP(J127,'EN16931'!A:I,9,FALSE)</f>
        <v>A textual value that specifies where to book the relevant data into the Buyer's financial accounts.</v>
      </c>
      <c r="M127" s="30" t="str">
        <f t="shared" si="15"/>
        <v>entryHeader</v>
      </c>
      <c r="N127" s="1" t="str">
        <f>IF("u"=F127,VLOOKUP(G127,'xbrl-gl'!A:F,6,FALSE),"")</f>
        <v/>
      </c>
      <c r="O127" s="29" t="s">
        <v>1585</v>
      </c>
      <c r="P127" s="1" t="str">
        <f>IF(""&lt;&gt;C127,
  IF("gl-gen"=MID(VLOOKUP(C127,'xbrl-gl'!A:G,7,FALSE),1,6),
    VLOOKUP(C127,'xbrl-gl'!A:G,7,FALSE),
    "gl-"&amp;MID(C127,1,FIND("-",C127)-1)&amp;":"&amp;VLOOKUP(C127,'xbrl-gl'!A:G,7,FALSE)
  ),
  IF("_"=R127,
    "",
    IF("cen"=H127,
      R127,
      IF("gl-"=MID(R127,1,3),R127,"gl-"&amp;H127&amp;":"&amp;R127)
    )
  )
)</f>
        <v>textItemType</v>
      </c>
      <c r="Q127" s="22" t="s">
        <v>1594</v>
      </c>
      <c r="R127" s="1" t="s">
        <v>3136</v>
      </c>
      <c r="S127" s="65" t="str">
        <f t="shared" si="16"/>
        <v>/corG-1/corG-4/cen-19</v>
      </c>
      <c r="T127" s="66" t="str">
        <f t="shared" si="17"/>
        <v>corG-4</v>
      </c>
      <c r="U127" s="66" t="str">
        <f t="shared" si="11"/>
        <v>cen-19</v>
      </c>
      <c r="V127" s="66" t="str">
        <f t="shared" si="12"/>
        <v/>
      </c>
      <c r="W127" s="66" t="str">
        <f t="shared" si="13"/>
        <v/>
      </c>
      <c r="X127" s="66" t="str">
        <f t="shared" si="14"/>
        <v/>
      </c>
    </row>
    <row r="128" spans="1:24" ht="19" customHeight="1">
      <c r="A128" s="1">
        <v>127</v>
      </c>
      <c r="B128" s="23" t="s">
        <v>3154</v>
      </c>
      <c r="C128" s="23" t="s">
        <v>39</v>
      </c>
      <c r="D128" s="31">
        <v>3</v>
      </c>
      <c r="E128" s="23" t="s">
        <v>782</v>
      </c>
      <c r="F128" s="34" t="str">
        <f t="shared" si="10"/>
        <v>a</v>
      </c>
      <c r="G128" s="15" t="str">
        <f>IF("cen"&lt;&gt;MID(B128,1,3),VLOOKUP(B128,'xbrl-gl'!A:E,5,FALSE),"")</f>
        <v/>
      </c>
      <c r="H128" s="33" t="s">
        <v>3133</v>
      </c>
      <c r="I128" s="36" t="s">
        <v>3831</v>
      </c>
      <c r="J128" s="58" t="s">
        <v>1797</v>
      </c>
      <c r="K128" s="30" t="s">
        <v>1798</v>
      </c>
      <c r="L128" s="30" t="str">
        <f>VLOOKUP(J128,'EN16931'!A:I,9,FALSE)</f>
        <v>A group of business terms providing information about allowances applicable to the Invoice as a whole.\nDeductions, such as withheld tax may also be specified in this group.</v>
      </c>
      <c r="M128" s="30" t="str">
        <f t="shared" si="15"/>
        <v>entryHeader</v>
      </c>
      <c r="N128" s="1" t="str">
        <f>IF("u"=F128,VLOOKUP(G128,'xbrl-gl'!A:F,6,FALSE),"")</f>
        <v/>
      </c>
      <c r="O128" s="29" t="s">
        <v>1612</v>
      </c>
      <c r="P128" s="1" t="str">
        <f>IF(""&lt;&gt;C128,
  IF("gl-gen"=MID(VLOOKUP(C128,'xbrl-gl'!A:G,7,FALSE),1,6),
    VLOOKUP(C128,'xbrl-gl'!A:G,7,FALSE),
    "gl-"&amp;MID(C128,1,FIND("-",C128)-1)&amp;":"&amp;VLOOKUP(C128,'xbrl-gl'!A:G,7,FALSE)
  ),
  IF("_"=R128,
    "",
    IF("cen"=H128,
      R128,
      IF("gl-"=MID(R128,1,3),R128,"gl-"&amp;H128&amp;":"&amp;R128)
    )
  )
)</f>
        <v/>
      </c>
      <c r="Q128" s="22"/>
      <c r="R128" s="63" t="s">
        <v>39</v>
      </c>
      <c r="S128" s="65" t="str">
        <f t="shared" si="16"/>
        <v>/corG-1/corG-4/cenG-20</v>
      </c>
      <c r="T128" s="66" t="str">
        <f t="shared" si="17"/>
        <v>corG-4</v>
      </c>
      <c r="U128" s="66" t="str">
        <f t="shared" si="11"/>
        <v>cenG-20</v>
      </c>
      <c r="V128" s="66" t="str">
        <f t="shared" si="12"/>
        <v/>
      </c>
      <c r="W128" s="66" t="str">
        <f t="shared" si="13"/>
        <v/>
      </c>
      <c r="X128" s="66" t="str">
        <f t="shared" si="14"/>
        <v/>
      </c>
    </row>
    <row r="129" spans="1:24" ht="19" customHeight="1">
      <c r="A129" s="1">
        <v>128</v>
      </c>
      <c r="B129" s="23" t="s">
        <v>3596</v>
      </c>
      <c r="C129" s="23" t="s">
        <v>1193</v>
      </c>
      <c r="D129" s="31">
        <v>4</v>
      </c>
      <c r="E129" s="23" t="s">
        <v>3154</v>
      </c>
      <c r="F129" s="34" t="str">
        <f t="shared" si="10"/>
        <v>a</v>
      </c>
      <c r="G129" s="15" t="str">
        <f>IF("cen"&lt;&gt;MID(B129,1,3),VLOOKUP(B129,'xbrl-gl'!A:E,5,FALSE),"")</f>
        <v/>
      </c>
      <c r="H129" s="33" t="s">
        <v>3133</v>
      </c>
      <c r="I129" s="37" t="s">
        <v>3832</v>
      </c>
      <c r="J129" s="58" t="s">
        <v>1799</v>
      </c>
      <c r="K129" s="30" t="s">
        <v>1800</v>
      </c>
      <c r="L129" s="30" t="str">
        <f>VLOOKUP(J129,'EN16931'!A:I,9,FALSE)</f>
        <v>The amount of an allowance, without VAT.</v>
      </c>
      <c r="M129" s="30" t="str">
        <f t="shared" si="15"/>
        <v>documentLevelAllowances</v>
      </c>
      <c r="N129" s="1" t="str">
        <f>IF("u"=F129,VLOOKUP(G129,'xbrl-gl'!A:F,6,FALSE),"")</f>
        <v/>
      </c>
      <c r="O129" s="29" t="s">
        <v>1573</v>
      </c>
      <c r="P129" s="1" t="str">
        <f>IF(""&lt;&gt;C129,
  IF("gl-gen"=MID(VLOOKUP(C129,'xbrl-gl'!A:G,7,FALSE),1,6),
    VLOOKUP(C129,'xbrl-gl'!A:G,7,FALSE),
    "gl-"&amp;MID(C129,1,FIND("-",C129)-1)&amp;":"&amp;VLOOKUP(C129,'xbrl-gl'!A:G,7,FALSE)
  ),
  IF("_"=R129,
    "",
    IF("cen"=H129,
      R129,
      IF("gl-"=MID(R129,1,3),R129,"gl-"&amp;H129&amp;":"&amp;R129)
    )
  )
)</f>
        <v>gl-gen:amountItemType</v>
      </c>
      <c r="Q129" s="22" t="s">
        <v>1473</v>
      </c>
      <c r="R129" s="1" t="s">
        <v>3137</v>
      </c>
      <c r="S129" s="65" t="str">
        <f t="shared" si="16"/>
        <v>/corG-1/corG-4/cenG-20/cen-92</v>
      </c>
      <c r="T129" s="66" t="str">
        <f t="shared" si="17"/>
        <v>corG-4</v>
      </c>
      <c r="U129" s="66" t="str">
        <f t="shared" si="11"/>
        <v>cenG-20</v>
      </c>
      <c r="V129" s="66" t="str">
        <f t="shared" si="12"/>
        <v>cen-92</v>
      </c>
      <c r="W129" s="66" t="str">
        <f t="shared" si="13"/>
        <v/>
      </c>
      <c r="X129" s="66" t="str">
        <f t="shared" si="14"/>
        <v/>
      </c>
    </row>
    <row r="130" spans="1:24" ht="19" customHeight="1">
      <c r="A130" s="1">
        <v>129</v>
      </c>
      <c r="B130" s="23" t="s">
        <v>3597</v>
      </c>
      <c r="C130" s="23" t="s">
        <v>1364</v>
      </c>
      <c r="D130" s="31">
        <v>4</v>
      </c>
      <c r="E130" s="23" t="s">
        <v>3154</v>
      </c>
      <c r="F130" s="34" t="str">
        <f t="shared" ref="F130:F193" si="18">IF(""=G130,"a",IF(E130&lt;&gt;G130,"u",""))</f>
        <v>a</v>
      </c>
      <c r="G130" s="15" t="str">
        <f>IF("cen"&lt;&gt;MID(B130,1,3),VLOOKUP(B130,'xbrl-gl'!A:E,5,FALSE),"")</f>
        <v/>
      </c>
      <c r="H130" s="33" t="s">
        <v>3133</v>
      </c>
      <c r="I130" s="37" t="s">
        <v>3835</v>
      </c>
      <c r="J130" s="30" t="s">
        <v>1805</v>
      </c>
      <c r="K130" s="30" t="s">
        <v>1806</v>
      </c>
      <c r="L130" s="30" t="str">
        <f>VLOOKUP(J130,'EN16931'!A:I,9,FALSE)</f>
        <v>A coded identification of what VAT category applies to the document level allowance.\nThe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v>
      </c>
      <c r="M130" s="30" t="str">
        <f t="shared" si="15"/>
        <v>documentLevelAllowances</v>
      </c>
      <c r="N130" s="1" t="str">
        <f>IF("u"=F130,VLOOKUP(G130,'xbrl-gl'!A:F,6,FALSE),"")</f>
        <v/>
      </c>
      <c r="O130" s="29" t="s">
        <v>1573</v>
      </c>
      <c r="P130" s="1" t="str">
        <f>IF(""&lt;&gt;C130,
  IF("gl-gen"=MID(VLOOKUP(C130,'xbrl-gl'!A:G,7,FALSE),1,6),
    VLOOKUP(C130,'xbrl-gl'!A:G,7,FALSE),
    "gl-"&amp;MID(C130,1,FIND("-",C130)-1)&amp;":"&amp;VLOOKUP(C130,'xbrl-gl'!A:G,7,FALSE)
  ),
  IF("_"=R130,
    "",
    IF("cen"=H130,
      R130,
      IF("gl-"=MID(R130,1,3),R130,"gl-"&amp;H130&amp;":"&amp;R130)
    )
  )
)</f>
        <v>gl-cor:taxCodeItemType</v>
      </c>
      <c r="Q130" s="24" t="s">
        <v>1580</v>
      </c>
      <c r="R130" s="1" t="s">
        <v>4003</v>
      </c>
      <c r="S130" s="65" t="str">
        <f t="shared" si="16"/>
        <v>/corG-1/corG-4/cenG-20/cen-95</v>
      </c>
      <c r="T130" s="66" t="str">
        <f t="shared" si="17"/>
        <v>corG-4</v>
      </c>
      <c r="U130" s="66" t="str">
        <f t="shared" ref="U130:U193" si="19">IF(3=D130,B130,IF(2&lt;D130,U129,""))</f>
        <v>cenG-20</v>
      </c>
      <c r="V130" s="66" t="str">
        <f t="shared" ref="V130:V193" si="20">IF(4=D130,B130,IF(3&lt;D130,V129,""))</f>
        <v>cen-95</v>
      </c>
      <c r="W130" s="66" t="str">
        <f t="shared" ref="W130:W193" si="21">IF(5=D130,B130,IF(4&lt;D130,W129,""))</f>
        <v/>
      </c>
      <c r="X130" s="66" t="str">
        <f t="shared" ref="X130:X193" si="22">IF(6=D130,B130,IF(5&lt;D130,X129,""))</f>
        <v/>
      </c>
    </row>
    <row r="131" spans="1:24" ht="19" customHeight="1">
      <c r="A131" s="1">
        <v>130</v>
      </c>
      <c r="B131" s="23" t="s">
        <v>3598</v>
      </c>
      <c r="C131" s="23" t="s">
        <v>1363</v>
      </c>
      <c r="D131" s="31">
        <v>4</v>
      </c>
      <c r="E131" s="23" t="s">
        <v>3154</v>
      </c>
      <c r="F131" s="34" t="str">
        <f t="shared" si="18"/>
        <v>a</v>
      </c>
      <c r="G131" s="15" t="str">
        <f>IF("cen"&lt;&gt;MID(B131,1,3),VLOOKUP(B131,'xbrl-gl'!A:E,5,FALSE),"")</f>
        <v/>
      </c>
      <c r="H131" s="33" t="s">
        <v>3133</v>
      </c>
      <c r="I131" s="37" t="s">
        <v>3836</v>
      </c>
      <c r="J131" s="30" t="s">
        <v>1807</v>
      </c>
      <c r="K131" s="30" t="s">
        <v>1808</v>
      </c>
      <c r="L131" s="30" t="str">
        <f>VLOOKUP(J131,'EN16931'!A:I,9,FALSE)</f>
        <v>The VAT rate, represented as percentage that applies to the document level allowance.</v>
      </c>
      <c r="M131" s="30" t="str">
        <f t="shared" ref="M131:M194" si="23">VLOOKUP(E131,B:I,8,FALSE)</f>
        <v>documentLevelAllowances</v>
      </c>
      <c r="N131" s="1" t="str">
        <f>IF("u"=F131,VLOOKUP(G131,'xbrl-gl'!A:F,6,FALSE),"")</f>
        <v/>
      </c>
      <c r="O131" s="29" t="s">
        <v>1585</v>
      </c>
      <c r="P131" s="1" t="str">
        <f>IF(""&lt;&gt;C131,
  IF("gl-gen"=MID(VLOOKUP(C131,'xbrl-gl'!A:G,7,FALSE),1,6),
    VLOOKUP(C131,'xbrl-gl'!A:G,7,FALSE),
    "gl-"&amp;MID(C131,1,FIND("-",C131)-1)&amp;":"&amp;VLOOKUP(C131,'xbrl-gl'!A:G,7,FALSE)
  ),
  IF("_"=R131,
    "",
    IF("cen"=H131,
      R131,
      IF("gl-"=MID(R131,1,3),R131,"gl-"&amp;H131&amp;":"&amp;R131)
    )
  )
)</f>
        <v>gl-cor:taxPercentageRateItemType</v>
      </c>
      <c r="Q131" s="22" t="s">
        <v>1803</v>
      </c>
      <c r="R131" s="1" t="s">
        <v>3138</v>
      </c>
      <c r="S131" s="65" t="str">
        <f t="shared" ref="S131:S194" si="24">IF(""&lt;&gt;X131,
  "/corG-1/"&amp;T131&amp;"/"&amp;U131&amp;"/"&amp;V131&amp;"/"&amp;W131&amp;"/"&amp;X131,
  IF(""&lt;&gt;W131,
    "/corG-1/"&amp;T131&amp;"/"&amp;U131&amp;"/"&amp;V131&amp;"/"&amp;W131,
    IF(""&lt;&gt;V131,
      "/corG-1/"&amp;T131&amp;"/"&amp;U131&amp;"/"&amp;V131,
      IF(""&lt;&gt;U131,
        "/corG-1/"&amp;T131&amp;"/"&amp;U131,
        IF(""&lt;&gt;T131,
           "/corG-1/"&amp;T131,
           "/corG-1"
        )
      )
    )
  )
)</f>
        <v>/corG-1/corG-4/cenG-20/cen-96</v>
      </c>
      <c r="T131" s="66" t="str">
        <f t="shared" ref="T131:T194" si="25">IF(2=D131,B131,IF(1&lt;B131,T130,""))</f>
        <v>corG-4</v>
      </c>
      <c r="U131" s="66" t="str">
        <f t="shared" si="19"/>
        <v>cenG-20</v>
      </c>
      <c r="V131" s="66" t="str">
        <f t="shared" si="20"/>
        <v>cen-96</v>
      </c>
      <c r="W131" s="66" t="str">
        <f t="shared" si="21"/>
        <v/>
      </c>
      <c r="X131" s="66" t="str">
        <f t="shared" si="22"/>
        <v/>
      </c>
    </row>
    <row r="132" spans="1:24" ht="19" customHeight="1">
      <c r="A132" s="1">
        <v>131</v>
      </c>
      <c r="B132" s="23" t="s">
        <v>3180</v>
      </c>
      <c r="C132" s="23" t="s">
        <v>39</v>
      </c>
      <c r="D132" s="31">
        <v>4</v>
      </c>
      <c r="E132" s="23" t="s">
        <v>3154</v>
      </c>
      <c r="F132" s="34" t="str">
        <f t="shared" si="18"/>
        <v>a</v>
      </c>
      <c r="G132" s="15" t="str">
        <f>IF("cen"&lt;&gt;MID(B132,1,3),VLOOKUP(B132,'xbrl-gl'!A:E,5,FALSE),"")</f>
        <v/>
      </c>
      <c r="H132" s="33" t="s">
        <v>3133</v>
      </c>
      <c r="I132" s="37" t="s">
        <v>3833</v>
      </c>
      <c r="J132" s="30" t="s">
        <v>3413</v>
      </c>
      <c r="K132" s="30" t="s">
        <v>1801</v>
      </c>
      <c r="L132" s="30" t="str">
        <f>VLOOKUP(J132,'EN16931'!A:I,9,FALSE)</f>
        <v>The base amount that may be used, in conjunction with the document level allowance percentage, to calculate the document level allowance amount.</v>
      </c>
      <c r="M132" s="30" t="str">
        <f t="shared" si="23"/>
        <v>documentLevelAllowances</v>
      </c>
      <c r="N132" s="1" t="str">
        <f>IF("u"=F132,VLOOKUP(G132,'xbrl-gl'!A:F,6,FALSE),"")</f>
        <v/>
      </c>
      <c r="O132" s="29" t="s">
        <v>1585</v>
      </c>
      <c r="P132" s="1" t="str">
        <f>IF(""&lt;&gt;C132,
  IF("gl-gen"=MID(VLOOKUP(C132,'xbrl-gl'!A:G,7,FALSE),1,6),
    VLOOKUP(C132,'xbrl-gl'!A:G,7,FALSE),
    "gl-"&amp;MID(C132,1,FIND("-",C132)-1)&amp;":"&amp;VLOOKUP(C132,'xbrl-gl'!A:G,7,FALSE)
  ),
  IF("_"=R132,
    "",
    IF("cen"=H132,
      R132,
      IF("gl-"=MID(R132,1,3),R132,"gl-"&amp;H132&amp;":"&amp;R132)
    )
  )
)</f>
        <v>amountItemType</v>
      </c>
      <c r="Q132" s="22" t="s">
        <v>1473</v>
      </c>
      <c r="R132" s="1" t="s">
        <v>3137</v>
      </c>
      <c r="S132" s="65" t="str">
        <f t="shared" si="24"/>
        <v>/corG-1/corG-4/cenG-20/cen-93</v>
      </c>
      <c r="T132" s="66" t="str">
        <f t="shared" si="25"/>
        <v>corG-4</v>
      </c>
      <c r="U132" s="66" t="str">
        <f t="shared" si="19"/>
        <v>cenG-20</v>
      </c>
      <c r="V132" s="66" t="str">
        <f t="shared" si="20"/>
        <v>cen-93</v>
      </c>
      <c r="W132" s="66" t="str">
        <f t="shared" si="21"/>
        <v/>
      </c>
      <c r="X132" s="66" t="str">
        <f t="shared" si="22"/>
        <v/>
      </c>
    </row>
    <row r="133" spans="1:24" ht="19" customHeight="1">
      <c r="A133" s="1">
        <v>132</v>
      </c>
      <c r="B133" s="23" t="s">
        <v>3181</v>
      </c>
      <c r="C133" s="23" t="s">
        <v>39</v>
      </c>
      <c r="D133" s="31">
        <v>4</v>
      </c>
      <c r="E133" s="23" t="s">
        <v>3154</v>
      </c>
      <c r="F133" s="34" t="str">
        <f t="shared" si="18"/>
        <v>a</v>
      </c>
      <c r="G133" s="15" t="str">
        <f>IF("cen"&lt;&gt;MID(B133,1,3),VLOOKUP(B133,'xbrl-gl'!A:E,5,FALSE),"")</f>
        <v/>
      </c>
      <c r="H133" s="33" t="s">
        <v>3133</v>
      </c>
      <c r="I133" s="37" t="s">
        <v>3834</v>
      </c>
      <c r="J133" s="58" t="s">
        <v>1802</v>
      </c>
      <c r="K133" s="30" t="s">
        <v>1804</v>
      </c>
      <c r="L133" s="30" t="str">
        <f>VLOOKUP(J133,'EN16931'!A:I,9,FALSE)</f>
        <v>The percentage that may be used, in conjunction with the document level allowance base amount, to calculate the document level allowance amount.</v>
      </c>
      <c r="M133" s="30" t="str">
        <f t="shared" si="23"/>
        <v>documentLevelAllowances</v>
      </c>
      <c r="N133" s="1" t="str">
        <f>IF("u"=F133,VLOOKUP(G133,'xbrl-gl'!A:F,6,FALSE),"")</f>
        <v/>
      </c>
      <c r="O133" s="29" t="s">
        <v>1585</v>
      </c>
      <c r="P133" s="1" t="str">
        <f>IF(""&lt;&gt;C133,
  IF("gl-gen"=MID(VLOOKUP(C133,'xbrl-gl'!A:G,7,FALSE),1,6),
    VLOOKUP(C133,'xbrl-gl'!A:G,7,FALSE),
    "gl-"&amp;MID(C133,1,FIND("-",C133)-1)&amp;":"&amp;VLOOKUP(C133,'xbrl-gl'!A:G,7,FALSE)
  ),
  IF("_"=R133,
    "",
    IF("cen"=H133,
      R133,
      IF("gl-"=MID(R133,1,3),R133,"gl-"&amp;H133&amp;":"&amp;R133)
    )
  )
)</f>
        <v>percentageItemType</v>
      </c>
      <c r="Q133" s="22" t="s">
        <v>1803</v>
      </c>
      <c r="R133" s="44" t="s">
        <v>3138</v>
      </c>
      <c r="S133" s="65" t="str">
        <f t="shared" si="24"/>
        <v>/corG-1/corG-4/cenG-20/cen-94</v>
      </c>
      <c r="T133" s="66" t="str">
        <f t="shared" si="25"/>
        <v>corG-4</v>
      </c>
      <c r="U133" s="66" t="str">
        <f t="shared" si="19"/>
        <v>cenG-20</v>
      </c>
      <c r="V133" s="66" t="str">
        <f t="shared" si="20"/>
        <v>cen-94</v>
      </c>
      <c r="W133" s="66" t="str">
        <f t="shared" si="21"/>
        <v/>
      </c>
      <c r="X133" s="66" t="str">
        <f t="shared" si="22"/>
        <v/>
      </c>
    </row>
    <row r="134" spans="1:24" ht="19" customHeight="1">
      <c r="A134" s="1">
        <v>133</v>
      </c>
      <c r="B134" s="23" t="s">
        <v>3182</v>
      </c>
      <c r="C134" s="23" t="s">
        <v>39</v>
      </c>
      <c r="D134" s="31">
        <v>4</v>
      </c>
      <c r="E134" s="23" t="s">
        <v>3154</v>
      </c>
      <c r="F134" s="34" t="str">
        <f t="shared" si="18"/>
        <v>a</v>
      </c>
      <c r="G134" s="15" t="str">
        <f>IF("cen"&lt;&gt;MID(B134,1,3),VLOOKUP(B134,'xbrl-gl'!A:E,5,FALSE),"")</f>
        <v/>
      </c>
      <c r="H134" s="33" t="s">
        <v>3133</v>
      </c>
      <c r="I134" s="37" t="s">
        <v>3837</v>
      </c>
      <c r="J134" s="30" t="s">
        <v>1809</v>
      </c>
      <c r="K134" s="30" t="s">
        <v>1810</v>
      </c>
      <c r="L134" s="30" t="str">
        <f>VLOOKUP(J134,'EN16931'!A:I,9,FALSE)</f>
        <v>The reason for the document level allowance, expressed as text</v>
      </c>
      <c r="M134" s="30" t="str">
        <f t="shared" si="23"/>
        <v>documentLevelAllowances</v>
      </c>
      <c r="N134" s="1" t="str">
        <f>IF("u"=F134,VLOOKUP(G134,'xbrl-gl'!A:F,6,FALSE),"")</f>
        <v/>
      </c>
      <c r="O134" s="29" t="s">
        <v>1585</v>
      </c>
      <c r="P134" s="1" t="str">
        <f>IF(""&lt;&gt;C134,
  IF("gl-gen"=MID(VLOOKUP(C134,'xbrl-gl'!A:G,7,FALSE),1,6),
    VLOOKUP(C134,'xbrl-gl'!A:G,7,FALSE),
    "gl-"&amp;MID(C134,1,FIND("-",C134)-1)&amp;":"&amp;VLOOKUP(C134,'xbrl-gl'!A:G,7,FALSE)
  ),
  IF("_"=R134,
    "",
    IF("cen"=H134,
      R134,
      IF("gl-"=MID(R134,1,3),R134,"gl-"&amp;H134&amp;":"&amp;R134)
    )
  )
)</f>
        <v>textItemType</v>
      </c>
      <c r="Q134" s="22" t="s">
        <v>1594</v>
      </c>
      <c r="R134" s="1" t="s">
        <v>3136</v>
      </c>
      <c r="S134" s="65" t="str">
        <f t="shared" si="24"/>
        <v>/corG-1/corG-4/cenG-20/cen-97</v>
      </c>
      <c r="T134" s="66" t="str">
        <f t="shared" si="25"/>
        <v>corG-4</v>
      </c>
      <c r="U134" s="66" t="str">
        <f t="shared" si="19"/>
        <v>cenG-20</v>
      </c>
      <c r="V134" s="66" t="str">
        <f t="shared" si="20"/>
        <v>cen-97</v>
      </c>
      <c r="W134" s="66" t="str">
        <f t="shared" si="21"/>
        <v/>
      </c>
      <c r="X134" s="66" t="str">
        <f t="shared" si="22"/>
        <v/>
      </c>
    </row>
    <row r="135" spans="1:24" ht="19" customHeight="1">
      <c r="A135" s="1">
        <v>134</v>
      </c>
      <c r="B135" s="23" t="s">
        <v>3183</v>
      </c>
      <c r="C135" s="23" t="s">
        <v>39</v>
      </c>
      <c r="D135" s="31">
        <v>4</v>
      </c>
      <c r="E135" s="23" t="s">
        <v>3154</v>
      </c>
      <c r="F135" s="34" t="str">
        <f t="shared" si="18"/>
        <v>a</v>
      </c>
      <c r="G135" s="15" t="str">
        <f>IF("cen"&lt;&gt;MID(B135,1,3),VLOOKUP(B135,'xbrl-gl'!A:E,5,FALSE),"")</f>
        <v/>
      </c>
      <c r="H135" s="33" t="s">
        <v>3133</v>
      </c>
      <c r="I135" s="37" t="s">
        <v>3838</v>
      </c>
      <c r="J135" s="30" t="s">
        <v>1811</v>
      </c>
      <c r="K135" s="30" t="s">
        <v>1812</v>
      </c>
      <c r="L135" s="30" t="str">
        <f>VLOOKUP(J135,'EN16931'!A:I,9,FALSE)</f>
        <v>The reason for the document level allowance, expressed as a code.\nUse entries of the UNTDID 5189 code list [6]. The Document level allowance reason code and the Document level allowance reason shall indicate the same allowance reason.</v>
      </c>
      <c r="M135" s="30" t="str">
        <f t="shared" si="23"/>
        <v>documentLevelAllowances</v>
      </c>
      <c r="N135" s="1" t="str">
        <f>IF("u"=F135,VLOOKUP(G135,'xbrl-gl'!A:F,6,FALSE),"")</f>
        <v/>
      </c>
      <c r="O135" s="29" t="s">
        <v>1585</v>
      </c>
      <c r="P135" s="1" t="str">
        <f>IF(""&lt;&gt;C135,
  IF("gl-gen"=MID(VLOOKUP(C135,'xbrl-gl'!A:G,7,FALSE),1,6),
    VLOOKUP(C135,'xbrl-gl'!A:G,7,FALSE),
    "gl-"&amp;MID(C135,1,FIND("-",C135)-1)&amp;":"&amp;VLOOKUP(C135,'xbrl-gl'!A:G,7,FALSE)
  ),
  IF("_"=R135,
    "",
    IF("cen"=H135,
      R135,
      IF("gl-"=MID(R135,1,3),R135,"gl-"&amp;H135&amp;":"&amp;R135)
    )
  )
)</f>
        <v>codeItemType</v>
      </c>
      <c r="Q135" s="22" t="s">
        <v>1580</v>
      </c>
      <c r="R135" s="1" t="s">
        <v>3134</v>
      </c>
      <c r="S135" s="65" t="str">
        <f t="shared" si="24"/>
        <v>/corG-1/corG-4/cenG-20/cen-98</v>
      </c>
      <c r="T135" s="66" t="str">
        <f t="shared" si="25"/>
        <v>corG-4</v>
      </c>
      <c r="U135" s="66" t="str">
        <f t="shared" si="19"/>
        <v>cenG-20</v>
      </c>
      <c r="V135" s="66" t="str">
        <f t="shared" si="20"/>
        <v>cen-98</v>
      </c>
      <c r="W135" s="66" t="str">
        <f t="shared" si="21"/>
        <v/>
      </c>
      <c r="X135" s="66" t="str">
        <f t="shared" si="22"/>
        <v/>
      </c>
    </row>
    <row r="136" spans="1:24" ht="19" customHeight="1">
      <c r="A136" s="1">
        <v>135</v>
      </c>
      <c r="B136" s="23" t="s">
        <v>3155</v>
      </c>
      <c r="C136" s="23" t="s">
        <v>39</v>
      </c>
      <c r="D136" s="31">
        <v>3</v>
      </c>
      <c r="E136" s="23" t="s">
        <v>782</v>
      </c>
      <c r="F136" s="34" t="str">
        <f t="shared" si="18"/>
        <v>a</v>
      </c>
      <c r="G136" s="15" t="str">
        <f>IF("cen"&lt;&gt;MID(B136,1,3),VLOOKUP(B136,'xbrl-gl'!A:E,5,FALSE),"")</f>
        <v/>
      </c>
      <c r="H136" s="33" t="s">
        <v>3133</v>
      </c>
      <c r="I136" s="36" t="s">
        <v>3839</v>
      </c>
      <c r="J136" s="30" t="s">
        <v>1813</v>
      </c>
      <c r="K136" s="30" t="s">
        <v>1814</v>
      </c>
      <c r="L136" s="30" t="str">
        <f>VLOOKUP(J136,'EN16931'!A:I,9,FALSE)</f>
        <v>A group of business terms providing information about charges and taxes other than VAT, applicable to the Invoice as a whole.</v>
      </c>
      <c r="M136" s="30" t="str">
        <f t="shared" si="23"/>
        <v>entryHeader</v>
      </c>
      <c r="N136" s="1" t="str">
        <f>IF("u"=F136,VLOOKUP(G136,'xbrl-gl'!A:F,6,FALSE),"")</f>
        <v/>
      </c>
      <c r="O136" s="29" t="s">
        <v>1612</v>
      </c>
      <c r="P136" s="1" t="str">
        <f>IF(""&lt;&gt;C136,
  IF("gl-gen"=MID(VLOOKUP(C136,'xbrl-gl'!A:G,7,FALSE),1,6),
    VLOOKUP(C136,'xbrl-gl'!A:G,7,FALSE),
    "gl-"&amp;MID(C136,1,FIND("-",C136)-1)&amp;":"&amp;VLOOKUP(C136,'xbrl-gl'!A:G,7,FALSE)
  ),
  IF("_"=R136,
    "",
    IF("cen"=H136,
      R136,
      IF("gl-"=MID(R136,1,3),R136,"gl-"&amp;H136&amp;":"&amp;R136)
    )
  )
)</f>
        <v/>
      </c>
      <c r="Q136" s="22"/>
      <c r="R136" s="63" t="s">
        <v>39</v>
      </c>
      <c r="S136" s="65" t="str">
        <f t="shared" si="24"/>
        <v>/corG-1/corG-4/cenG-21</v>
      </c>
      <c r="T136" s="66" t="str">
        <f t="shared" si="25"/>
        <v>corG-4</v>
      </c>
      <c r="U136" s="66" t="str">
        <f t="shared" si="19"/>
        <v>cenG-21</v>
      </c>
      <c r="V136" s="66" t="str">
        <f t="shared" si="20"/>
        <v/>
      </c>
      <c r="W136" s="66" t="str">
        <f t="shared" si="21"/>
        <v/>
      </c>
      <c r="X136" s="66" t="str">
        <f t="shared" si="22"/>
        <v/>
      </c>
    </row>
    <row r="137" spans="1:24" ht="19" customHeight="1">
      <c r="A137" s="1">
        <v>136</v>
      </c>
      <c r="B137" s="23" t="s">
        <v>3599</v>
      </c>
      <c r="C137" s="23" t="s">
        <v>1193</v>
      </c>
      <c r="D137" s="31">
        <v>4</v>
      </c>
      <c r="E137" s="23" t="s">
        <v>3155</v>
      </c>
      <c r="F137" s="34" t="str">
        <f t="shared" si="18"/>
        <v>a</v>
      </c>
      <c r="G137" s="15" t="str">
        <f>IF("cen"&lt;&gt;MID(B137,1,3),VLOOKUP(B137,'xbrl-gl'!A:E,5,FALSE),"")</f>
        <v/>
      </c>
      <c r="H137" s="33" t="s">
        <v>3133</v>
      </c>
      <c r="I137" s="37" t="s">
        <v>3840</v>
      </c>
      <c r="J137" s="30" t="s">
        <v>1815</v>
      </c>
      <c r="K137" s="30" t="s">
        <v>1816</v>
      </c>
      <c r="L137" s="30" t="str">
        <f>VLOOKUP(J137,'EN16931'!A:I,9,FALSE)</f>
        <v>The amount of a charge, without VAT.</v>
      </c>
      <c r="M137" s="30" t="str">
        <f t="shared" si="23"/>
        <v>documentLevelCharges</v>
      </c>
      <c r="N137" s="1" t="str">
        <f>IF("u"=F137,VLOOKUP(G137,'xbrl-gl'!A:F,6,FALSE),"")</f>
        <v/>
      </c>
      <c r="O137" s="29" t="s">
        <v>1573</v>
      </c>
      <c r="P137" s="1" t="str">
        <f>IF(""&lt;&gt;C137,
  IF("gl-gen"=MID(VLOOKUP(C137,'xbrl-gl'!A:G,7,FALSE),1,6),
    VLOOKUP(C137,'xbrl-gl'!A:G,7,FALSE),
    "gl-"&amp;MID(C137,1,FIND("-",C137)-1)&amp;":"&amp;VLOOKUP(C137,'xbrl-gl'!A:G,7,FALSE)
  ),
  IF("_"=R137,
    "",
    IF("cen"=H137,
      R137,
      IF("gl-"=MID(R137,1,3),R137,"gl-"&amp;H137&amp;":"&amp;R137)
    )
  )
)</f>
        <v>gl-gen:amountItemType</v>
      </c>
      <c r="Q137" s="22" t="s">
        <v>1473</v>
      </c>
      <c r="R137" s="1" t="s">
        <v>3137</v>
      </c>
      <c r="S137" s="65" t="str">
        <f t="shared" si="24"/>
        <v>/corG-1/corG-4/cenG-21/cen-99</v>
      </c>
      <c r="T137" s="66" t="str">
        <f t="shared" si="25"/>
        <v>corG-4</v>
      </c>
      <c r="U137" s="66" t="str">
        <f t="shared" si="19"/>
        <v>cenG-21</v>
      </c>
      <c r="V137" s="66" t="str">
        <f t="shared" si="20"/>
        <v>cen-99</v>
      </c>
      <c r="W137" s="66" t="str">
        <f t="shared" si="21"/>
        <v/>
      </c>
      <c r="X137" s="66" t="str">
        <f t="shared" si="22"/>
        <v/>
      </c>
    </row>
    <row r="138" spans="1:24" ht="19" customHeight="1">
      <c r="A138" s="1">
        <v>137</v>
      </c>
      <c r="B138" s="23" t="s">
        <v>3600</v>
      </c>
      <c r="C138" s="23" t="s">
        <v>1364</v>
      </c>
      <c r="D138" s="31">
        <v>4</v>
      </c>
      <c r="E138" s="23" t="s">
        <v>3155</v>
      </c>
      <c r="F138" s="34" t="str">
        <f t="shared" si="18"/>
        <v>a</v>
      </c>
      <c r="G138" s="15" t="str">
        <f>IF("cen"&lt;&gt;MID(B138,1,3),VLOOKUP(B138,'xbrl-gl'!A:E,5,FALSE),"")</f>
        <v/>
      </c>
      <c r="H138" s="33" t="s">
        <v>3133</v>
      </c>
      <c r="I138" s="37" t="s">
        <v>3843</v>
      </c>
      <c r="J138" s="30" t="s">
        <v>1821</v>
      </c>
      <c r="K138" s="30" t="s">
        <v>1822</v>
      </c>
      <c r="L138" s="30" t="str">
        <f>VLOOKUP(J138,'EN16931'!A:I,9,FALSE)</f>
        <v xml:space="preserve">A coded identification of what VAT category applies to the document level charge.\nThe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v>
      </c>
      <c r="M138" s="30" t="str">
        <f t="shared" si="23"/>
        <v>documentLevelCharges</v>
      </c>
      <c r="N138" s="1" t="str">
        <f>IF("u"=F138,VLOOKUP(G138,'xbrl-gl'!A:F,6,FALSE),"")</f>
        <v/>
      </c>
      <c r="O138" s="29" t="s">
        <v>1573</v>
      </c>
      <c r="P138" s="1" t="str">
        <f>IF(""&lt;&gt;C138,
  IF("gl-gen"=MID(VLOOKUP(C138,'xbrl-gl'!A:G,7,FALSE),1,6),
    VLOOKUP(C138,'xbrl-gl'!A:G,7,FALSE),
    "gl-"&amp;MID(C138,1,FIND("-",C138)-1)&amp;":"&amp;VLOOKUP(C138,'xbrl-gl'!A:G,7,FALSE)
  ),
  IF("_"=R138,
    "",
    IF("cen"=H138,
      R138,
      IF("gl-"=MID(R138,1,3),R138,"gl-"&amp;H138&amp;":"&amp;R138)
    )
  )
)</f>
        <v>gl-cor:taxCodeItemType</v>
      </c>
      <c r="Q138" s="22" t="s">
        <v>1580</v>
      </c>
      <c r="R138" s="1" t="s">
        <v>3134</v>
      </c>
      <c r="S138" s="65" t="str">
        <f t="shared" si="24"/>
        <v>/corG-1/corG-4/cenG-21/cen-102</v>
      </c>
      <c r="T138" s="66" t="str">
        <f t="shared" si="25"/>
        <v>corG-4</v>
      </c>
      <c r="U138" s="66" t="str">
        <f t="shared" si="19"/>
        <v>cenG-21</v>
      </c>
      <c r="V138" s="66" t="str">
        <f t="shared" si="20"/>
        <v>cen-102</v>
      </c>
      <c r="W138" s="66" t="str">
        <f t="shared" si="21"/>
        <v/>
      </c>
      <c r="X138" s="66" t="str">
        <f t="shared" si="22"/>
        <v/>
      </c>
    </row>
    <row r="139" spans="1:24" ht="19" customHeight="1">
      <c r="A139" s="1">
        <v>138</v>
      </c>
      <c r="B139" s="23" t="s">
        <v>3601</v>
      </c>
      <c r="C139" s="23" t="s">
        <v>1363</v>
      </c>
      <c r="D139" s="31">
        <v>4</v>
      </c>
      <c r="E139" s="23" t="s">
        <v>3155</v>
      </c>
      <c r="F139" s="34" t="str">
        <f t="shared" si="18"/>
        <v>a</v>
      </c>
      <c r="G139" s="15" t="str">
        <f>IF("cen"&lt;&gt;MID(B139,1,3),VLOOKUP(B139,'xbrl-gl'!A:E,5,FALSE),"")</f>
        <v/>
      </c>
      <c r="H139" s="33" t="s">
        <v>3133</v>
      </c>
      <c r="I139" s="37" t="s">
        <v>3844</v>
      </c>
      <c r="J139" s="59" t="s">
        <v>1823</v>
      </c>
      <c r="K139" s="30" t="s">
        <v>1824</v>
      </c>
      <c r="L139" s="30" t="str">
        <f>VLOOKUP(J139,'EN16931'!A:I,9,FALSE)</f>
        <v>The VAT rate, represented as percentage that applies to the document level charge.</v>
      </c>
      <c r="M139" s="30" t="str">
        <f t="shared" si="23"/>
        <v>documentLevelCharges</v>
      </c>
      <c r="N139" s="1" t="str">
        <f>IF("u"=F139,VLOOKUP(G139,'xbrl-gl'!A:F,6,FALSE),"")</f>
        <v/>
      </c>
      <c r="O139" s="29" t="s">
        <v>1585</v>
      </c>
      <c r="P139" s="1" t="str">
        <f>IF(""&lt;&gt;C139,
  IF("gl-gen"=MID(VLOOKUP(C139,'xbrl-gl'!A:G,7,FALSE),1,6),
    VLOOKUP(C139,'xbrl-gl'!A:G,7,FALSE),
    "gl-"&amp;MID(C139,1,FIND("-",C139)-1)&amp;":"&amp;VLOOKUP(C139,'xbrl-gl'!A:G,7,FALSE)
  ),
  IF("_"=R139,
    "",
    IF("cen"=H139,
      R139,
      IF("gl-"=MID(R139,1,3),R139,"gl-"&amp;H139&amp;":"&amp;R139)
    )
  )
)</f>
        <v>gl-cor:taxPercentageRateItemType</v>
      </c>
      <c r="Q139" s="24" t="s">
        <v>1803</v>
      </c>
      <c r="R139" s="1" t="s">
        <v>3138</v>
      </c>
      <c r="S139" s="65" t="str">
        <f t="shared" si="24"/>
        <v>/corG-1/corG-4/cenG-21/cen-103</v>
      </c>
      <c r="T139" s="66" t="str">
        <f t="shared" si="25"/>
        <v>corG-4</v>
      </c>
      <c r="U139" s="66" t="str">
        <f t="shared" si="19"/>
        <v>cenG-21</v>
      </c>
      <c r="V139" s="66" t="str">
        <f t="shared" si="20"/>
        <v>cen-103</v>
      </c>
      <c r="W139" s="66" t="str">
        <f t="shared" si="21"/>
        <v/>
      </c>
      <c r="X139" s="66" t="str">
        <f t="shared" si="22"/>
        <v/>
      </c>
    </row>
    <row r="140" spans="1:24" ht="19" customHeight="1">
      <c r="A140" s="1">
        <v>139</v>
      </c>
      <c r="B140" s="23" t="s">
        <v>3184</v>
      </c>
      <c r="C140" s="23" t="s">
        <v>39</v>
      </c>
      <c r="D140" s="31">
        <v>4</v>
      </c>
      <c r="E140" s="23" t="s">
        <v>3155</v>
      </c>
      <c r="F140" s="34" t="str">
        <f t="shared" si="18"/>
        <v>a</v>
      </c>
      <c r="G140" s="15" t="str">
        <f>IF("cen"&lt;&gt;MID(B140,1,3),VLOOKUP(B140,'xbrl-gl'!A:E,5,FALSE),"")</f>
        <v/>
      </c>
      <c r="H140" s="33" t="s">
        <v>3133</v>
      </c>
      <c r="I140" s="37" t="s">
        <v>3841</v>
      </c>
      <c r="J140" s="30" t="s">
        <v>1817</v>
      </c>
      <c r="K140" s="30" t="s">
        <v>1818</v>
      </c>
      <c r="L140" s="30" t="str">
        <f>VLOOKUP(J140,'EN16931'!A:I,9,FALSE)</f>
        <v>The base amount that may be used, in conjunction with the document level charge percentage, to calculate the document level charge amount.</v>
      </c>
      <c r="M140" s="30" t="str">
        <f t="shared" si="23"/>
        <v>documentLevelCharges</v>
      </c>
      <c r="N140" s="1" t="str">
        <f>IF("u"=F140,VLOOKUP(G140,'xbrl-gl'!A:F,6,FALSE),"")</f>
        <v/>
      </c>
      <c r="O140" s="29" t="s">
        <v>1585</v>
      </c>
      <c r="P140" s="1" t="str">
        <f>IF(""&lt;&gt;C140,
  IF("gl-gen"=MID(VLOOKUP(C140,'xbrl-gl'!A:G,7,FALSE),1,6),
    VLOOKUP(C140,'xbrl-gl'!A:G,7,FALSE),
    "gl-"&amp;MID(C140,1,FIND("-",C140)-1)&amp;":"&amp;VLOOKUP(C140,'xbrl-gl'!A:G,7,FALSE)
  ),
  IF("_"=R140,
    "",
    IF("cen"=H140,
      R140,
      IF("gl-"=MID(R140,1,3),R140,"gl-"&amp;H140&amp;":"&amp;R140)
    )
  )
)</f>
        <v>amountItemType</v>
      </c>
      <c r="Q140" s="22" t="s">
        <v>1473</v>
      </c>
      <c r="R140" s="1" t="s">
        <v>3137</v>
      </c>
      <c r="S140" s="65" t="str">
        <f t="shared" si="24"/>
        <v>/corG-1/corG-4/cenG-21/cen-100</v>
      </c>
      <c r="T140" s="66" t="str">
        <f t="shared" si="25"/>
        <v>corG-4</v>
      </c>
      <c r="U140" s="66" t="str">
        <f t="shared" si="19"/>
        <v>cenG-21</v>
      </c>
      <c r="V140" s="66" t="str">
        <f t="shared" si="20"/>
        <v>cen-100</v>
      </c>
      <c r="W140" s="66" t="str">
        <f t="shared" si="21"/>
        <v/>
      </c>
      <c r="X140" s="66" t="str">
        <f t="shared" si="22"/>
        <v/>
      </c>
    </row>
    <row r="141" spans="1:24" ht="19" customHeight="1">
      <c r="A141" s="1">
        <v>140</v>
      </c>
      <c r="B141" s="23" t="s">
        <v>3185</v>
      </c>
      <c r="C141" s="23" t="s">
        <v>39</v>
      </c>
      <c r="D141" s="31">
        <v>4</v>
      </c>
      <c r="E141" s="23" t="s">
        <v>3155</v>
      </c>
      <c r="F141" s="34" t="str">
        <f t="shared" si="18"/>
        <v>a</v>
      </c>
      <c r="G141" s="15" t="str">
        <f>IF("cen"&lt;&gt;MID(B141,1,3),VLOOKUP(B141,'xbrl-gl'!A:E,5,FALSE),"")</f>
        <v/>
      </c>
      <c r="H141" s="33" t="s">
        <v>3133</v>
      </c>
      <c r="I141" s="37" t="s">
        <v>3842</v>
      </c>
      <c r="J141" s="30" t="s">
        <v>1819</v>
      </c>
      <c r="K141" s="30" t="s">
        <v>1820</v>
      </c>
      <c r="L141" s="30" t="str">
        <f>VLOOKUP(J141,'EN16931'!A:I,9,FALSE)</f>
        <v>The percentage that may be used, in conjunction with the document level charge base amount, to calculate the document level charge amount</v>
      </c>
      <c r="M141" s="30" t="str">
        <f t="shared" si="23"/>
        <v>documentLevelCharges</v>
      </c>
      <c r="N141" s="1" t="str">
        <f>IF("u"=F141,VLOOKUP(G141,'xbrl-gl'!A:F,6,FALSE),"")</f>
        <v/>
      </c>
      <c r="O141" s="29" t="s">
        <v>1585</v>
      </c>
      <c r="P141" s="1" t="str">
        <f>IF(""&lt;&gt;C141,
  IF("gl-gen"=MID(VLOOKUP(C141,'xbrl-gl'!A:G,7,FALSE),1,6),
    VLOOKUP(C141,'xbrl-gl'!A:G,7,FALSE),
    "gl-"&amp;MID(C141,1,FIND("-",C141)-1)&amp;":"&amp;VLOOKUP(C141,'xbrl-gl'!A:G,7,FALSE)
  ),
  IF("_"=R141,
    "",
    IF("cen"=H141,
      R141,
      IF("gl-"=MID(R141,1,3),R141,"gl-"&amp;H141&amp;":"&amp;R141)
    )
  )
)</f>
        <v>percentageItemType</v>
      </c>
      <c r="Q141" s="22" t="s">
        <v>1803</v>
      </c>
      <c r="R141" s="1" t="s">
        <v>3138</v>
      </c>
      <c r="S141" s="65" t="str">
        <f t="shared" si="24"/>
        <v>/corG-1/corG-4/cenG-21/cen-101</v>
      </c>
      <c r="T141" s="66" t="str">
        <f t="shared" si="25"/>
        <v>corG-4</v>
      </c>
      <c r="U141" s="66" t="str">
        <f t="shared" si="19"/>
        <v>cenG-21</v>
      </c>
      <c r="V141" s="66" t="str">
        <f t="shared" si="20"/>
        <v>cen-101</v>
      </c>
      <c r="W141" s="66" t="str">
        <f t="shared" si="21"/>
        <v/>
      </c>
      <c r="X141" s="66" t="str">
        <f t="shared" si="22"/>
        <v/>
      </c>
    </row>
    <row r="142" spans="1:24" ht="19" customHeight="1">
      <c r="A142" s="1">
        <v>141</v>
      </c>
      <c r="B142" s="23" t="s">
        <v>3186</v>
      </c>
      <c r="C142" s="23" t="s">
        <v>39</v>
      </c>
      <c r="D142" s="31">
        <v>4</v>
      </c>
      <c r="E142" s="23" t="s">
        <v>3155</v>
      </c>
      <c r="F142" s="34" t="str">
        <f t="shared" si="18"/>
        <v>a</v>
      </c>
      <c r="G142" s="15" t="str">
        <f>IF("cen"&lt;&gt;MID(B142,1,3),VLOOKUP(B142,'xbrl-gl'!A:E,5,FALSE),"")</f>
        <v/>
      </c>
      <c r="H142" s="33" t="s">
        <v>3133</v>
      </c>
      <c r="I142" s="37" t="s">
        <v>3845</v>
      </c>
      <c r="J142" s="30" t="s">
        <v>1825</v>
      </c>
      <c r="K142" s="30" t="s">
        <v>1826</v>
      </c>
      <c r="L142" s="30" t="str">
        <f>VLOOKUP(J142,'EN16931'!A:I,9,FALSE)</f>
        <v>The reason for the document level charge, expressed as text.</v>
      </c>
      <c r="M142" s="30" t="str">
        <f t="shared" si="23"/>
        <v>documentLevelCharges</v>
      </c>
      <c r="N142" s="1" t="str">
        <f>IF("u"=F142,VLOOKUP(G142,'xbrl-gl'!A:F,6,FALSE),"")</f>
        <v/>
      </c>
      <c r="O142" s="29" t="s">
        <v>1585</v>
      </c>
      <c r="P142" s="1" t="str">
        <f>IF(""&lt;&gt;C142,
  IF("gl-gen"=MID(VLOOKUP(C142,'xbrl-gl'!A:G,7,FALSE),1,6),
    VLOOKUP(C142,'xbrl-gl'!A:G,7,FALSE),
    "gl-"&amp;MID(C142,1,FIND("-",C142)-1)&amp;":"&amp;VLOOKUP(C142,'xbrl-gl'!A:G,7,FALSE)
  ),
  IF("_"=R142,
    "",
    IF("cen"=H142,
      R142,
      IF("gl-"=MID(R142,1,3),R142,"gl-"&amp;H142&amp;":"&amp;R142)
    )
  )
)</f>
        <v>textItemType</v>
      </c>
      <c r="Q142" s="22" t="s">
        <v>1594</v>
      </c>
      <c r="R142" s="1" t="s">
        <v>3136</v>
      </c>
      <c r="S142" s="65" t="str">
        <f t="shared" si="24"/>
        <v>/corG-1/corG-4/cenG-21/cen-104</v>
      </c>
      <c r="T142" s="66" t="str">
        <f t="shared" si="25"/>
        <v>corG-4</v>
      </c>
      <c r="U142" s="66" t="str">
        <f t="shared" si="19"/>
        <v>cenG-21</v>
      </c>
      <c r="V142" s="66" t="str">
        <f t="shared" si="20"/>
        <v>cen-104</v>
      </c>
      <c r="W142" s="66" t="str">
        <f t="shared" si="21"/>
        <v/>
      </c>
      <c r="X142" s="66" t="str">
        <f t="shared" si="22"/>
        <v/>
      </c>
    </row>
    <row r="143" spans="1:24" ht="19" customHeight="1">
      <c r="A143" s="1">
        <v>142</v>
      </c>
      <c r="B143" s="23" t="s">
        <v>3187</v>
      </c>
      <c r="C143" s="23" t="s">
        <v>39</v>
      </c>
      <c r="D143" s="31">
        <v>4</v>
      </c>
      <c r="E143" s="23" t="s">
        <v>3155</v>
      </c>
      <c r="F143" s="34" t="str">
        <f t="shared" si="18"/>
        <v>a</v>
      </c>
      <c r="G143" s="15" t="str">
        <f>IF("cen"&lt;&gt;MID(B143,1,3),VLOOKUP(B143,'xbrl-gl'!A:E,5,FALSE),"")</f>
        <v/>
      </c>
      <c r="H143" s="33" t="s">
        <v>3133</v>
      </c>
      <c r="I143" s="37" t="s">
        <v>3846</v>
      </c>
      <c r="J143" s="30" t="s">
        <v>1827</v>
      </c>
      <c r="K143" s="30" t="s">
        <v>1828</v>
      </c>
      <c r="L143" s="30" t="str">
        <f>VLOOKUP(J143,'EN16931'!A:I,9,FALSE)</f>
        <v>The reason for the document level charge, expressed as a code.\nUse entries of the UNTDID 7161 code list [6]. The Document level charge reason code and the Document level charge reason shall indicate the same charge reason.</v>
      </c>
      <c r="M143" s="30" t="str">
        <f t="shared" si="23"/>
        <v>documentLevelCharges</v>
      </c>
      <c r="N143" s="1" t="str">
        <f>IF("u"=F143,VLOOKUP(G143,'xbrl-gl'!A:F,6,FALSE),"")</f>
        <v/>
      </c>
      <c r="O143" s="29" t="s">
        <v>1585</v>
      </c>
      <c r="P143" s="1" t="str">
        <f>IF(""&lt;&gt;C143,
  IF("gl-gen"=MID(VLOOKUP(C143,'xbrl-gl'!A:G,7,FALSE),1,6),
    VLOOKUP(C143,'xbrl-gl'!A:G,7,FALSE),
    "gl-"&amp;MID(C143,1,FIND("-",C143)-1)&amp;":"&amp;VLOOKUP(C143,'xbrl-gl'!A:G,7,FALSE)
  ),
  IF("_"=R143,
    "",
    IF("cen"=H143,
      R143,
      IF("gl-"=MID(R143,1,3),R143,"gl-"&amp;H143&amp;":"&amp;R143)
    )
  )
)</f>
        <v>codeItemType</v>
      </c>
      <c r="Q143" s="22" t="s">
        <v>1580</v>
      </c>
      <c r="R143" s="1" t="s">
        <v>3134</v>
      </c>
      <c r="S143" s="65" t="str">
        <f t="shared" si="24"/>
        <v>/corG-1/corG-4/cenG-21/cen-105</v>
      </c>
      <c r="T143" s="66" t="str">
        <f t="shared" si="25"/>
        <v>corG-4</v>
      </c>
      <c r="U143" s="66" t="str">
        <f t="shared" si="19"/>
        <v>cenG-21</v>
      </c>
      <c r="V143" s="66" t="str">
        <f t="shared" si="20"/>
        <v>cen-105</v>
      </c>
      <c r="W143" s="66" t="str">
        <f t="shared" si="21"/>
        <v/>
      </c>
      <c r="X143" s="66" t="str">
        <f t="shared" si="22"/>
        <v/>
      </c>
    </row>
    <row r="144" spans="1:24" ht="19" customHeight="1">
      <c r="A144" s="1">
        <v>143</v>
      </c>
      <c r="B144" s="23" t="s">
        <v>3156</v>
      </c>
      <c r="C144" s="23" t="s">
        <v>39</v>
      </c>
      <c r="D144" s="12">
        <v>3</v>
      </c>
      <c r="E144" s="23" t="s">
        <v>782</v>
      </c>
      <c r="F144" s="34" t="str">
        <f t="shared" si="18"/>
        <v>a</v>
      </c>
      <c r="G144" s="15" t="str">
        <f>IF("cen"&lt;&gt;MID(B144,1,3),VLOOKUP(B144,'xbrl-gl'!A:E,5,FALSE),"")</f>
        <v/>
      </c>
      <c r="H144" s="33" t="s">
        <v>3133</v>
      </c>
      <c r="I144" s="36" t="s">
        <v>3847</v>
      </c>
      <c r="J144" s="30" t="s">
        <v>1829</v>
      </c>
      <c r="K144" s="30" t="s">
        <v>1830</v>
      </c>
      <c r="L144" s="30" t="str">
        <f>VLOOKUP(J144,'EN16931'!A:I,9,FALSE)</f>
        <v>A group of business terms providing the monetary totals for the Invoice.</v>
      </c>
      <c r="M144" s="30" t="str">
        <f t="shared" si="23"/>
        <v>entryHeader</v>
      </c>
      <c r="N144" s="1" t="str">
        <f>IF("u"=F144,VLOOKUP(G144,'xbrl-gl'!A:F,6,FALSE),"")</f>
        <v/>
      </c>
      <c r="O144" s="29" t="s">
        <v>1573</v>
      </c>
      <c r="P144" s="1" t="str">
        <f>IF(""&lt;&gt;C144,
  IF("gl-gen"=MID(VLOOKUP(C144,'xbrl-gl'!A:G,7,FALSE),1,6),
    VLOOKUP(C144,'xbrl-gl'!A:G,7,FALSE),
    "gl-"&amp;MID(C144,1,FIND("-",C144)-1)&amp;":"&amp;VLOOKUP(C144,'xbrl-gl'!A:G,7,FALSE)
  ),
  IF("_"=R144,
    "",
    IF("cen"=H144,
      R144,
      IF("gl-"=MID(R144,1,3),R144,"gl-"&amp;H144&amp;":"&amp;R144)
    )
  )
)</f>
        <v/>
      </c>
      <c r="Q144" s="22"/>
      <c r="R144" s="63" t="s">
        <v>39</v>
      </c>
      <c r="S144" s="65" t="str">
        <f t="shared" si="24"/>
        <v>/corG-1/corG-4/cenG-22</v>
      </c>
      <c r="T144" s="66" t="str">
        <f t="shared" si="25"/>
        <v>corG-4</v>
      </c>
      <c r="U144" s="66" t="str">
        <f t="shared" si="19"/>
        <v>cenG-22</v>
      </c>
      <c r="V144" s="66" t="str">
        <f t="shared" si="20"/>
        <v/>
      </c>
      <c r="W144" s="66" t="str">
        <f t="shared" si="21"/>
        <v/>
      </c>
      <c r="X144" s="66" t="str">
        <f t="shared" si="22"/>
        <v/>
      </c>
    </row>
    <row r="145" spans="1:24" ht="19" customHeight="1">
      <c r="A145" s="1">
        <v>144</v>
      </c>
      <c r="B145" s="23" t="s">
        <v>3522</v>
      </c>
      <c r="C145" s="23" t="s">
        <v>1193</v>
      </c>
      <c r="D145" s="12">
        <v>4</v>
      </c>
      <c r="E145" s="23" t="s">
        <v>3156</v>
      </c>
      <c r="F145" s="34" t="str">
        <f t="shared" si="18"/>
        <v>a</v>
      </c>
      <c r="G145" s="15" t="str">
        <f>IF("cen"&lt;&gt;MID(B145,1,3),VLOOKUP(B145,'xbrl-gl'!A:E,5,FALSE),"")</f>
        <v/>
      </c>
      <c r="H145" s="33" t="s">
        <v>3133</v>
      </c>
      <c r="I145" s="37" t="s">
        <v>3848</v>
      </c>
      <c r="J145" s="30" t="s">
        <v>1831</v>
      </c>
      <c r="K145" s="30" t="s">
        <v>1832</v>
      </c>
      <c r="L145" s="30" t="str">
        <f>VLOOKUP(J145,'EN16931'!A:I,9,FALSE)</f>
        <v>Sum of all Invoice line net amounts in the Invoice.</v>
      </c>
      <c r="M145" s="30" t="str">
        <f t="shared" si="23"/>
        <v>documentTotals</v>
      </c>
      <c r="N145" s="1" t="str">
        <f>IF("u"=F145,VLOOKUP(G145,'xbrl-gl'!A:F,6,FALSE),"")</f>
        <v/>
      </c>
      <c r="O145" s="29" t="s">
        <v>1573</v>
      </c>
      <c r="P145" s="1" t="str">
        <f>IF(""&lt;&gt;C145,
  IF("gl-gen"=MID(VLOOKUP(C145,'xbrl-gl'!A:G,7,FALSE),1,6),
    VLOOKUP(C145,'xbrl-gl'!A:G,7,FALSE),
    "gl-"&amp;MID(C145,1,FIND("-",C145)-1)&amp;":"&amp;VLOOKUP(C145,'xbrl-gl'!A:G,7,FALSE)
  ),
  IF("_"=R145,
    "",
    IF("cen"=H145,
      R145,
      IF("gl-"=MID(R145,1,3),R145,"gl-"&amp;H145&amp;":"&amp;R145)
    )
  )
)</f>
        <v>gl-gen:amountItemType</v>
      </c>
      <c r="Q145" s="22" t="s">
        <v>1473</v>
      </c>
      <c r="R145" s="1" t="s">
        <v>3137</v>
      </c>
      <c r="S145" s="65" t="str">
        <f t="shared" si="24"/>
        <v>/corG-1/corG-4/cenG-22/cen-106</v>
      </c>
      <c r="T145" s="66" t="str">
        <f t="shared" si="25"/>
        <v>corG-4</v>
      </c>
      <c r="U145" s="66" t="str">
        <f t="shared" si="19"/>
        <v>cenG-22</v>
      </c>
      <c r="V145" s="66" t="str">
        <f t="shared" si="20"/>
        <v>cen-106</v>
      </c>
      <c r="W145" s="66" t="str">
        <f t="shared" si="21"/>
        <v/>
      </c>
      <c r="X145" s="66" t="str">
        <f t="shared" si="22"/>
        <v/>
      </c>
    </row>
    <row r="146" spans="1:24" ht="19" customHeight="1">
      <c r="A146" s="1">
        <v>145</v>
      </c>
      <c r="B146" s="23" t="s">
        <v>3188</v>
      </c>
      <c r="C146" s="23" t="s">
        <v>39</v>
      </c>
      <c r="D146" s="12">
        <v>4</v>
      </c>
      <c r="E146" s="23" t="s">
        <v>3156</v>
      </c>
      <c r="F146" s="34" t="str">
        <f t="shared" si="18"/>
        <v>a</v>
      </c>
      <c r="G146" s="15" t="str">
        <f>IF("cen"&lt;&gt;MID(B146,1,3),VLOOKUP(B146,'xbrl-gl'!A:E,5,FALSE),"")</f>
        <v/>
      </c>
      <c r="H146" s="33" t="s">
        <v>3133</v>
      </c>
      <c r="I146" s="37" t="s">
        <v>3849</v>
      </c>
      <c r="J146" s="30" t="s">
        <v>1833</v>
      </c>
      <c r="K146" s="30" t="s">
        <v>1834</v>
      </c>
      <c r="L146" s="30" t="str">
        <f>VLOOKUP(J146,'EN16931'!A:I,9,FALSE)</f>
        <v>Sum of all allowances on document level in the Invoice.\nAllowances on line level are included in the Invoice line net amount which is summed up into the Sum of Invoice line net amount.</v>
      </c>
      <c r="M146" s="30" t="str">
        <f t="shared" si="23"/>
        <v>documentTotals</v>
      </c>
      <c r="N146" s="1" t="str">
        <f>IF("u"=F146,VLOOKUP(G146,'xbrl-gl'!A:F,6,FALSE),"")</f>
        <v/>
      </c>
      <c r="O146" s="29" t="s">
        <v>1585</v>
      </c>
      <c r="P146" s="1" t="str">
        <f>IF(""&lt;&gt;C146,
  IF("gl-gen"=MID(VLOOKUP(C146,'xbrl-gl'!A:G,7,FALSE),1,6),
    VLOOKUP(C146,'xbrl-gl'!A:G,7,FALSE),
    "gl-"&amp;MID(C146,1,FIND("-",C146)-1)&amp;":"&amp;VLOOKUP(C146,'xbrl-gl'!A:G,7,FALSE)
  ),
  IF("_"=R146,
    "",
    IF("cen"=H146,
      R146,
      IF("gl-"=MID(R146,1,3),R146,"gl-"&amp;H146&amp;":"&amp;R146)
    )
  )
)</f>
        <v>amountItemType</v>
      </c>
      <c r="Q146" s="22" t="s">
        <v>1473</v>
      </c>
      <c r="R146" s="1" t="s">
        <v>3137</v>
      </c>
      <c r="S146" s="65" t="str">
        <f t="shared" si="24"/>
        <v>/corG-1/corG-4/cenG-22/cen-107</v>
      </c>
      <c r="T146" s="66" t="str">
        <f t="shared" si="25"/>
        <v>corG-4</v>
      </c>
      <c r="U146" s="66" t="str">
        <f t="shared" si="19"/>
        <v>cenG-22</v>
      </c>
      <c r="V146" s="66" t="str">
        <f t="shared" si="20"/>
        <v>cen-107</v>
      </c>
      <c r="W146" s="66" t="str">
        <f t="shared" si="21"/>
        <v/>
      </c>
      <c r="X146" s="66" t="str">
        <f t="shared" si="22"/>
        <v/>
      </c>
    </row>
    <row r="147" spans="1:24" ht="19" customHeight="1">
      <c r="A147" s="1">
        <v>146</v>
      </c>
      <c r="B147" s="23" t="s">
        <v>3189</v>
      </c>
      <c r="C147" s="23" t="s">
        <v>39</v>
      </c>
      <c r="D147" s="12">
        <v>4</v>
      </c>
      <c r="E147" s="23" t="s">
        <v>3156</v>
      </c>
      <c r="F147" s="34" t="str">
        <f t="shared" si="18"/>
        <v>a</v>
      </c>
      <c r="G147" s="15" t="str">
        <f>IF("cen"&lt;&gt;MID(B147,1,3),VLOOKUP(B147,'xbrl-gl'!A:E,5,FALSE),"")</f>
        <v/>
      </c>
      <c r="H147" s="33" t="s">
        <v>3133</v>
      </c>
      <c r="I147" s="37" t="s">
        <v>3850</v>
      </c>
      <c r="J147" s="58" t="s">
        <v>1835</v>
      </c>
      <c r="K147" s="30" t="s">
        <v>1836</v>
      </c>
      <c r="L147" s="30" t="str">
        <f>VLOOKUP(J147,'EN16931'!A:I,9,FALSE)</f>
        <v>Sum of all charges on document level in the Invoice.\nCharges on line level are included in the Invoice line net amount which is summed up into the Sum of Invoice line net amount.</v>
      </c>
      <c r="M147" s="30" t="str">
        <f t="shared" si="23"/>
        <v>documentTotals</v>
      </c>
      <c r="N147" s="1" t="str">
        <f>IF("u"=F147,VLOOKUP(G147,'xbrl-gl'!A:F,6,FALSE),"")</f>
        <v/>
      </c>
      <c r="O147" s="29" t="s">
        <v>1585</v>
      </c>
      <c r="P147" s="1" t="str">
        <f>IF(""&lt;&gt;C147,
  IF("gl-gen"=MID(VLOOKUP(C147,'xbrl-gl'!A:G,7,FALSE),1,6),
    VLOOKUP(C147,'xbrl-gl'!A:G,7,FALSE),
    "gl-"&amp;MID(C147,1,FIND("-",C147)-1)&amp;":"&amp;VLOOKUP(C147,'xbrl-gl'!A:G,7,FALSE)
  ),
  IF("_"=R147,
    "",
    IF("cen"=H147,
      R147,
      IF("gl-"=MID(R147,1,3),R147,"gl-"&amp;H147&amp;":"&amp;R147)
    )
  )
)</f>
        <v>amountItemType</v>
      </c>
      <c r="Q147" s="24" t="s">
        <v>1473</v>
      </c>
      <c r="R147" s="1" t="s">
        <v>3137</v>
      </c>
      <c r="S147" s="65" t="str">
        <f t="shared" si="24"/>
        <v>/corG-1/corG-4/cenG-22/cen-108</v>
      </c>
      <c r="T147" s="66" t="str">
        <f t="shared" si="25"/>
        <v>corG-4</v>
      </c>
      <c r="U147" s="66" t="str">
        <f t="shared" si="19"/>
        <v>cenG-22</v>
      </c>
      <c r="V147" s="66" t="str">
        <f t="shared" si="20"/>
        <v>cen-108</v>
      </c>
      <c r="W147" s="66" t="str">
        <f t="shared" si="21"/>
        <v/>
      </c>
      <c r="X147" s="66" t="str">
        <f t="shared" si="22"/>
        <v/>
      </c>
    </row>
    <row r="148" spans="1:24" ht="19" customHeight="1">
      <c r="A148" s="1">
        <v>147</v>
      </c>
      <c r="B148" s="23" t="s">
        <v>3190</v>
      </c>
      <c r="C148" s="23" t="s">
        <v>39</v>
      </c>
      <c r="D148" s="12">
        <v>4</v>
      </c>
      <c r="E148" s="23" t="s">
        <v>3156</v>
      </c>
      <c r="F148" s="34" t="str">
        <f t="shared" si="18"/>
        <v>a</v>
      </c>
      <c r="G148" s="15" t="str">
        <f>IF("cen"&lt;&gt;MID(B148,1,3),VLOOKUP(B148,'xbrl-gl'!A:E,5,FALSE),"")</f>
        <v/>
      </c>
      <c r="H148" s="33" t="s">
        <v>3133</v>
      </c>
      <c r="I148" s="37" t="s">
        <v>3851</v>
      </c>
      <c r="J148" s="30" t="s">
        <v>1837</v>
      </c>
      <c r="K148" s="30" t="s">
        <v>1838</v>
      </c>
      <c r="L148" s="30" t="str">
        <f>VLOOKUP(J148,'EN16931'!A:I,9,FALSE)</f>
        <v>The total amount of the Invoice without VAT.\nThe Invoice total amount without VAT is the Sum of Invoice line net amount minus Sum of allowances on document level plus Sum of charges on document level.</v>
      </c>
      <c r="M148" s="30" t="str">
        <f t="shared" si="23"/>
        <v>documentTotals</v>
      </c>
      <c r="N148" s="1" t="str">
        <f>IF("u"=F148,VLOOKUP(G148,'xbrl-gl'!A:F,6,FALSE),"")</f>
        <v/>
      </c>
      <c r="O148" s="29" t="s">
        <v>1573</v>
      </c>
      <c r="P148" s="1" t="str">
        <f>IF(""&lt;&gt;C148,
  IF("gl-gen"=MID(VLOOKUP(C148,'xbrl-gl'!A:G,7,FALSE),1,6),
    VLOOKUP(C148,'xbrl-gl'!A:G,7,FALSE),
    "gl-"&amp;MID(C148,1,FIND("-",C148)-1)&amp;":"&amp;VLOOKUP(C148,'xbrl-gl'!A:G,7,FALSE)
  ),
  IF("_"=R148,
    "",
    IF("cen"=H148,
      R148,
      IF("gl-"=MID(R148,1,3),R148,"gl-"&amp;H148&amp;":"&amp;R148)
    )
  )
)</f>
        <v>amountItemType</v>
      </c>
      <c r="Q148" s="22" t="s">
        <v>1473</v>
      </c>
      <c r="R148" s="1" t="s">
        <v>3137</v>
      </c>
      <c r="S148" s="65" t="str">
        <f t="shared" si="24"/>
        <v>/corG-1/corG-4/cenG-22/cen-109</v>
      </c>
      <c r="T148" s="66" t="str">
        <f t="shared" si="25"/>
        <v>corG-4</v>
      </c>
      <c r="U148" s="66" t="str">
        <f t="shared" si="19"/>
        <v>cenG-22</v>
      </c>
      <c r="V148" s="66" t="str">
        <f t="shared" si="20"/>
        <v>cen-109</v>
      </c>
      <c r="W148" s="66" t="str">
        <f t="shared" si="21"/>
        <v/>
      </c>
      <c r="X148" s="66" t="str">
        <f t="shared" si="22"/>
        <v/>
      </c>
    </row>
    <row r="149" spans="1:24" ht="19" customHeight="1">
      <c r="A149" s="1">
        <v>148</v>
      </c>
      <c r="B149" s="23" t="s">
        <v>3608</v>
      </c>
      <c r="C149" s="23" t="s">
        <v>1360</v>
      </c>
      <c r="D149" s="12">
        <v>4</v>
      </c>
      <c r="E149" s="23" t="s">
        <v>3156</v>
      </c>
      <c r="F149" s="34" t="str">
        <f t="shared" si="18"/>
        <v>a</v>
      </c>
      <c r="G149" s="15" t="str">
        <f>IF("cen"&lt;&gt;MID(B149,1,3),VLOOKUP(B149,'xbrl-gl'!A:E,5,FALSE),"")</f>
        <v/>
      </c>
      <c r="H149" s="33" t="s">
        <v>3133</v>
      </c>
      <c r="I149" s="37" t="s">
        <v>3852</v>
      </c>
      <c r="J149" s="30" t="s">
        <v>1839</v>
      </c>
      <c r="K149" s="30" t="s">
        <v>1840</v>
      </c>
      <c r="L149" s="30" t="str">
        <f>VLOOKUP(J149,'EN16931'!A:I,9,FALSE)</f>
        <v>The total VAT amount for the Invoice.\nThe Invoice total VAT amount is the sum of all VAT category tax amounts.</v>
      </c>
      <c r="M149" s="30" t="str">
        <f t="shared" si="23"/>
        <v>documentTotals</v>
      </c>
      <c r="N149" s="1" t="str">
        <f>IF("u"=F149,VLOOKUP(G149,'xbrl-gl'!A:F,6,FALSE),"")</f>
        <v/>
      </c>
      <c r="O149" s="29" t="s">
        <v>1585</v>
      </c>
      <c r="P149" s="1" t="str">
        <f>IF(""&lt;&gt;C149,
  IF("gl-gen"=MID(VLOOKUP(C149,'xbrl-gl'!A:G,7,FALSE),1,6),
    VLOOKUP(C149,'xbrl-gl'!A:G,7,FALSE),
    "gl-"&amp;MID(C149,1,FIND("-",C149)-1)&amp;":"&amp;VLOOKUP(C149,'xbrl-gl'!A:G,7,FALSE)
  ),
  IF("_"=R149,
    "",
    IF("cen"=H149,
      R149,
      IF("gl-"=MID(R149,1,3),R149,"gl-"&amp;H149&amp;":"&amp;R149)
    )
  )
)</f>
        <v>gl-cor:taxAmountItemType</v>
      </c>
      <c r="Q149" s="22" t="s">
        <v>1473</v>
      </c>
      <c r="R149" s="1" t="s">
        <v>3137</v>
      </c>
      <c r="S149" s="65" t="str">
        <f t="shared" si="24"/>
        <v>/corG-1/corG-4/cenG-22/cen-110</v>
      </c>
      <c r="T149" s="66" t="str">
        <f t="shared" si="25"/>
        <v>corG-4</v>
      </c>
      <c r="U149" s="66" t="str">
        <f t="shared" si="19"/>
        <v>cenG-22</v>
      </c>
      <c r="V149" s="66" t="str">
        <f t="shared" si="20"/>
        <v>cen-110</v>
      </c>
      <c r="W149" s="66" t="str">
        <f t="shared" si="21"/>
        <v/>
      </c>
      <c r="X149" s="66" t="str">
        <f t="shared" si="22"/>
        <v/>
      </c>
    </row>
    <row r="150" spans="1:24" ht="19" customHeight="1">
      <c r="A150" s="1">
        <v>149</v>
      </c>
      <c r="B150" s="23" t="s">
        <v>3191</v>
      </c>
      <c r="C150" s="23" t="s">
        <v>39</v>
      </c>
      <c r="D150" s="12">
        <v>4</v>
      </c>
      <c r="E150" s="23" t="s">
        <v>3156</v>
      </c>
      <c r="F150" s="34" t="str">
        <f t="shared" si="18"/>
        <v>a</v>
      </c>
      <c r="G150" s="15" t="str">
        <f>IF("cen"&lt;&gt;MID(B150,1,3),VLOOKUP(B150,'xbrl-gl'!A:E,5,FALSE),"")</f>
        <v/>
      </c>
      <c r="H150" s="33" t="s">
        <v>3133</v>
      </c>
      <c r="I150" s="37" t="s">
        <v>3853</v>
      </c>
      <c r="J150" s="30" t="s">
        <v>3438</v>
      </c>
      <c r="K150" s="30" t="s">
        <v>1841</v>
      </c>
      <c r="L150" s="30" t="str">
        <f>VLOOKUP(J150,'EN16931'!A:I,9,FALSE)</f>
        <v>The VAT total amount expressed in the accounting currency accepted or required in the country of the Seller.\nTo be used when the VAT accounting currency (BT-6] differs from the Invoice currency code (BT-5) in accordance with article 230 of Directive 2006/112 / EC on VAT. The VAT amount in accounting currency is not used in the calculation of the Invoice totals.</v>
      </c>
      <c r="M150" s="30" t="str">
        <f t="shared" si="23"/>
        <v>documentTotals</v>
      </c>
      <c r="N150" s="1" t="str">
        <f>IF("u"=F150,VLOOKUP(G150,'xbrl-gl'!A:F,6,FALSE),"")</f>
        <v/>
      </c>
      <c r="O150" s="29" t="s">
        <v>1585</v>
      </c>
      <c r="P150" s="1" t="str">
        <f>IF(""&lt;&gt;C150,
  IF("gl-gen"=MID(VLOOKUP(C150,'xbrl-gl'!A:G,7,FALSE),1,6),
    VLOOKUP(C150,'xbrl-gl'!A:G,7,FALSE),
    "gl-"&amp;MID(C150,1,FIND("-",C150)-1)&amp;":"&amp;VLOOKUP(C150,'xbrl-gl'!A:G,7,FALSE)
  ),
  IF("_"=R150,
    "",
    IF("cen"=H150,
      R150,
      IF("gl-"=MID(R150,1,3),R150,"gl-"&amp;H150&amp;":"&amp;R150)
    )
  )
)</f>
        <v>amountItemType</v>
      </c>
      <c r="Q150" s="22" t="s">
        <v>1473</v>
      </c>
      <c r="R150" s="1" t="s">
        <v>3137</v>
      </c>
      <c r="S150" s="65" t="str">
        <f t="shared" si="24"/>
        <v>/corG-1/corG-4/cenG-22/cen-111</v>
      </c>
      <c r="T150" s="66" t="str">
        <f t="shared" si="25"/>
        <v>corG-4</v>
      </c>
      <c r="U150" s="66" t="str">
        <f t="shared" si="19"/>
        <v>cenG-22</v>
      </c>
      <c r="V150" s="66" t="str">
        <f t="shared" si="20"/>
        <v>cen-111</v>
      </c>
      <c r="W150" s="66" t="str">
        <f t="shared" si="21"/>
        <v/>
      </c>
      <c r="X150" s="66" t="str">
        <f t="shared" si="22"/>
        <v/>
      </c>
    </row>
    <row r="151" spans="1:24" ht="19" customHeight="1">
      <c r="A151" s="1">
        <v>150</v>
      </c>
      <c r="B151" s="23" t="s">
        <v>3192</v>
      </c>
      <c r="C151" s="23" t="s">
        <v>39</v>
      </c>
      <c r="D151" s="12">
        <v>4</v>
      </c>
      <c r="E151" s="23" t="s">
        <v>3156</v>
      </c>
      <c r="F151" s="34" t="str">
        <f t="shared" si="18"/>
        <v>a</v>
      </c>
      <c r="G151" s="15" t="str">
        <f>IF("cen"&lt;&gt;MID(B151,1,3),VLOOKUP(B151,'xbrl-gl'!A:E,5,FALSE),"")</f>
        <v/>
      </c>
      <c r="H151" s="33" t="s">
        <v>3133</v>
      </c>
      <c r="I151" s="37" t="s">
        <v>3854</v>
      </c>
      <c r="J151" s="30" t="s">
        <v>1842</v>
      </c>
      <c r="K151" s="30" t="s">
        <v>1843</v>
      </c>
      <c r="L151" s="30" t="str">
        <f>VLOOKUP(J151,'EN16931'!A:I,9,FALSE)</f>
        <v>The total amount of the Invoice with VAT.\nThe Invoice total amount with VAT is the Invoice total amount without VAT plus the Invoice total VAT amount.</v>
      </c>
      <c r="M151" s="30" t="str">
        <f t="shared" si="23"/>
        <v>documentTotals</v>
      </c>
      <c r="N151" s="1" t="str">
        <f>IF("u"=F151,VLOOKUP(G151,'xbrl-gl'!A:F,6,FALSE),"")</f>
        <v/>
      </c>
      <c r="O151" s="29" t="s">
        <v>1573</v>
      </c>
      <c r="P151" s="1" t="str">
        <f>IF(""&lt;&gt;C151,
  IF("gl-gen"=MID(VLOOKUP(C151,'xbrl-gl'!A:G,7,FALSE),1,6),
    VLOOKUP(C151,'xbrl-gl'!A:G,7,FALSE),
    "gl-"&amp;MID(C151,1,FIND("-",C151)-1)&amp;":"&amp;VLOOKUP(C151,'xbrl-gl'!A:G,7,FALSE)
  ),
  IF("_"=R151,
    "",
    IF("cen"=H151,
      R151,
      IF("gl-"=MID(R151,1,3),R151,"gl-"&amp;H151&amp;":"&amp;R151)
    )
  )
)</f>
        <v>amountItemType</v>
      </c>
      <c r="Q151" s="22" t="s">
        <v>1473</v>
      </c>
      <c r="R151" s="1" t="s">
        <v>3137</v>
      </c>
      <c r="S151" s="65" t="str">
        <f t="shared" si="24"/>
        <v>/corG-1/corG-4/cenG-22/cen-112</v>
      </c>
      <c r="T151" s="66" t="str">
        <f t="shared" si="25"/>
        <v>corG-4</v>
      </c>
      <c r="U151" s="66" t="str">
        <f t="shared" si="19"/>
        <v>cenG-22</v>
      </c>
      <c r="V151" s="66" t="str">
        <f t="shared" si="20"/>
        <v>cen-112</v>
      </c>
      <c r="W151" s="66" t="str">
        <f t="shared" si="21"/>
        <v/>
      </c>
      <c r="X151" s="66" t="str">
        <f t="shared" si="22"/>
        <v/>
      </c>
    </row>
    <row r="152" spans="1:24" ht="19" customHeight="1">
      <c r="A152" s="1">
        <v>151</v>
      </c>
      <c r="B152" s="23" t="s">
        <v>3193</v>
      </c>
      <c r="C152" s="23" t="s">
        <v>39</v>
      </c>
      <c r="D152" s="12">
        <v>4</v>
      </c>
      <c r="E152" s="23" t="s">
        <v>3156</v>
      </c>
      <c r="F152" s="34" t="str">
        <f t="shared" si="18"/>
        <v>a</v>
      </c>
      <c r="G152" s="15" t="str">
        <f>IF("cen"&lt;&gt;MID(B152,1,3),VLOOKUP(B152,'xbrl-gl'!A:E,5,FALSE),"")</f>
        <v/>
      </c>
      <c r="H152" s="33" t="s">
        <v>3133</v>
      </c>
      <c r="I152" s="37" t="s">
        <v>3855</v>
      </c>
      <c r="J152" s="30" t="s">
        <v>1844</v>
      </c>
      <c r="K152" s="30" t="s">
        <v>1845</v>
      </c>
      <c r="L152" s="30" t="str">
        <f>VLOOKUP(J152,'EN16931'!A:I,9,FALSE)</f>
        <v>The sum of amounts which have been paid in advance.\nThis amount is subtracted from the invoice total amount with VAT to calculate the amount due for payment.</v>
      </c>
      <c r="M152" s="30" t="str">
        <f t="shared" si="23"/>
        <v>documentTotals</v>
      </c>
      <c r="N152" s="1" t="str">
        <f>IF("u"=F152,VLOOKUP(G152,'xbrl-gl'!A:F,6,FALSE),"")</f>
        <v/>
      </c>
      <c r="O152" s="29" t="s">
        <v>1585</v>
      </c>
      <c r="P152" s="1" t="str">
        <f>IF(""&lt;&gt;C152,
  IF("gl-gen"=MID(VLOOKUP(C152,'xbrl-gl'!A:G,7,FALSE),1,6),
    VLOOKUP(C152,'xbrl-gl'!A:G,7,FALSE),
    "gl-"&amp;MID(C152,1,FIND("-",C152)-1)&amp;":"&amp;VLOOKUP(C152,'xbrl-gl'!A:G,7,FALSE)
  ),
  IF("_"=R152,
    "",
    IF("cen"=H152,
      R152,
      IF("gl-"=MID(R152,1,3),R152,"gl-"&amp;H152&amp;":"&amp;R152)
    )
  )
)</f>
        <v>amountItemType</v>
      </c>
      <c r="Q152" s="22" t="s">
        <v>1473</v>
      </c>
      <c r="R152" s="1" t="s">
        <v>3137</v>
      </c>
      <c r="S152" s="65" t="str">
        <f t="shared" si="24"/>
        <v>/corG-1/corG-4/cenG-22/cen-113</v>
      </c>
      <c r="T152" s="66" t="str">
        <f t="shared" si="25"/>
        <v>corG-4</v>
      </c>
      <c r="U152" s="66" t="str">
        <f t="shared" si="19"/>
        <v>cenG-22</v>
      </c>
      <c r="V152" s="66" t="str">
        <f t="shared" si="20"/>
        <v>cen-113</v>
      </c>
      <c r="W152" s="66" t="str">
        <f t="shared" si="21"/>
        <v/>
      </c>
      <c r="X152" s="66" t="str">
        <f t="shared" si="22"/>
        <v/>
      </c>
    </row>
    <row r="153" spans="1:24" ht="19" customHeight="1">
      <c r="A153" s="1">
        <v>152</v>
      </c>
      <c r="B153" s="23" t="s">
        <v>3194</v>
      </c>
      <c r="C153" s="23" t="s">
        <v>39</v>
      </c>
      <c r="D153" s="12">
        <v>4</v>
      </c>
      <c r="E153" s="23" t="s">
        <v>3156</v>
      </c>
      <c r="F153" s="34" t="str">
        <f t="shared" si="18"/>
        <v>a</v>
      </c>
      <c r="G153" s="15" t="str">
        <f>IF("cen"&lt;&gt;MID(B153,1,3),VLOOKUP(B153,'xbrl-gl'!A:E,5,FALSE),"")</f>
        <v/>
      </c>
      <c r="H153" s="33" t="s">
        <v>3133</v>
      </c>
      <c r="I153" s="37" t="s">
        <v>3856</v>
      </c>
      <c r="J153" s="30" t="s">
        <v>1846</v>
      </c>
      <c r="K153" s="30" t="s">
        <v>1847</v>
      </c>
      <c r="L153" s="30" t="str">
        <f>VLOOKUP(J153,'EN16931'!A:I,9,FALSE)</f>
        <v>The amount to be added to the invoice total to round the amount to be paid.</v>
      </c>
      <c r="M153" s="30" t="str">
        <f t="shared" si="23"/>
        <v>documentTotals</v>
      </c>
      <c r="N153" s="1" t="str">
        <f>IF("u"=F153,VLOOKUP(G153,'xbrl-gl'!A:F,6,FALSE),"")</f>
        <v/>
      </c>
      <c r="O153" s="29" t="s">
        <v>1585</v>
      </c>
      <c r="P153" s="1" t="str">
        <f>IF(""&lt;&gt;C153,
  IF("gl-gen"=MID(VLOOKUP(C153,'xbrl-gl'!A:G,7,FALSE),1,6),
    VLOOKUP(C153,'xbrl-gl'!A:G,7,FALSE),
    "gl-"&amp;MID(C153,1,FIND("-",C153)-1)&amp;":"&amp;VLOOKUP(C153,'xbrl-gl'!A:G,7,FALSE)
  ),
  IF("_"=R153,
    "",
    IF("cen"=H153,
      R153,
      IF("gl-"=MID(R153,1,3),R153,"gl-"&amp;H153&amp;":"&amp;R153)
    )
  )
)</f>
        <v>amountItemType</v>
      </c>
      <c r="Q153" s="22" t="s">
        <v>1473</v>
      </c>
      <c r="R153" s="1" t="s">
        <v>3137</v>
      </c>
      <c r="S153" s="65" t="str">
        <f t="shared" si="24"/>
        <v>/corG-1/corG-4/cenG-22/cen-114</v>
      </c>
      <c r="T153" s="66" t="str">
        <f t="shared" si="25"/>
        <v>corG-4</v>
      </c>
      <c r="U153" s="66" t="str">
        <f t="shared" si="19"/>
        <v>cenG-22</v>
      </c>
      <c r="V153" s="66" t="str">
        <f t="shared" si="20"/>
        <v>cen-114</v>
      </c>
      <c r="W153" s="66" t="str">
        <f t="shared" si="21"/>
        <v/>
      </c>
      <c r="X153" s="66" t="str">
        <f t="shared" si="22"/>
        <v/>
      </c>
    </row>
    <row r="154" spans="1:24" ht="19" customHeight="1">
      <c r="A154" s="1">
        <v>153</v>
      </c>
      <c r="B154" s="23" t="s">
        <v>3195</v>
      </c>
      <c r="C154" s="23" t="s">
        <v>39</v>
      </c>
      <c r="D154" s="12">
        <v>4</v>
      </c>
      <c r="E154" s="23" t="s">
        <v>3156</v>
      </c>
      <c r="F154" s="34" t="str">
        <f t="shared" si="18"/>
        <v>a</v>
      </c>
      <c r="G154" s="15" t="str">
        <f>IF("cen"&lt;&gt;MID(B154,1,3),VLOOKUP(B154,'xbrl-gl'!A:E,5,FALSE),"")</f>
        <v/>
      </c>
      <c r="H154" s="33" t="s">
        <v>3133</v>
      </c>
      <c r="I154" s="37" t="s">
        <v>3857</v>
      </c>
      <c r="J154" s="30" t="s">
        <v>1848</v>
      </c>
      <c r="K154" s="30" t="s">
        <v>1849</v>
      </c>
      <c r="L154" s="30" t="str">
        <f>VLOOKUP(J154,'EN16931'!A:I,9,FALSE)</f>
        <v>The outstanding amount that is requested to be paid.\nThis amount is the Invoice total amount with VAT minus the paid amount that has been paid in advance. The amount is zero in case of a fully paid Invoice. The amount may be negative; in that case the Seller owes the amount to the Buyer.</v>
      </c>
      <c r="M154" s="30" t="str">
        <f t="shared" si="23"/>
        <v>documentTotals</v>
      </c>
      <c r="N154" s="1" t="str">
        <f>IF("u"=F154,VLOOKUP(G154,'xbrl-gl'!A:F,6,FALSE),"")</f>
        <v/>
      </c>
      <c r="O154" s="29" t="s">
        <v>1573</v>
      </c>
      <c r="P154" s="1" t="str">
        <f>IF(""&lt;&gt;C154,
  IF("gl-gen"=MID(VLOOKUP(C154,'xbrl-gl'!A:G,7,FALSE),1,6),
    VLOOKUP(C154,'xbrl-gl'!A:G,7,FALSE),
    "gl-"&amp;MID(C154,1,FIND("-",C154)-1)&amp;":"&amp;VLOOKUP(C154,'xbrl-gl'!A:G,7,FALSE)
  ),
  IF("_"=R154,
    "",
    IF("cen"=H154,
      R154,
      IF("gl-"=MID(R154,1,3),R154,"gl-"&amp;H154&amp;":"&amp;R154)
    )
  )
)</f>
        <v>amountItemType</v>
      </c>
      <c r="Q154" s="22" t="s">
        <v>1473</v>
      </c>
      <c r="R154" s="1" t="s">
        <v>3137</v>
      </c>
      <c r="S154" s="65" t="str">
        <f t="shared" si="24"/>
        <v>/corG-1/corG-4/cenG-22/cen-115</v>
      </c>
      <c r="T154" s="66" t="str">
        <f t="shared" si="25"/>
        <v>corG-4</v>
      </c>
      <c r="U154" s="66" t="str">
        <f t="shared" si="19"/>
        <v>cenG-22</v>
      </c>
      <c r="V154" s="66" t="str">
        <f t="shared" si="20"/>
        <v>cen-115</v>
      </c>
      <c r="W154" s="66" t="str">
        <f t="shared" si="21"/>
        <v/>
      </c>
      <c r="X154" s="66" t="str">
        <f t="shared" si="22"/>
        <v/>
      </c>
    </row>
    <row r="155" spans="1:24" ht="19" customHeight="1">
      <c r="A155" s="1">
        <v>154</v>
      </c>
      <c r="B155" s="23" t="s">
        <v>3157</v>
      </c>
      <c r="C155" s="23" t="s">
        <v>39</v>
      </c>
      <c r="D155" s="12">
        <v>3</v>
      </c>
      <c r="E155" s="23" t="s">
        <v>782</v>
      </c>
      <c r="F155" s="34" t="str">
        <f t="shared" si="18"/>
        <v>a</v>
      </c>
      <c r="G155" s="15" t="str">
        <f>IF("cen"&lt;&gt;MID(B155,1,3),VLOOKUP(B155,'xbrl-gl'!A:E,5,FALSE),"")</f>
        <v/>
      </c>
      <c r="H155" s="33" t="s">
        <v>3133</v>
      </c>
      <c r="I155" s="36" t="s">
        <v>3858</v>
      </c>
      <c r="J155" s="30" t="s">
        <v>1850</v>
      </c>
      <c r="K155" s="30" t="s">
        <v>1852</v>
      </c>
      <c r="L155" s="30" t="str">
        <f>VLOOKUP(J155,'EN16931'!A:I,9,FALSE)</f>
        <v>A group of business terms providing information about VAT breakdown by different categories, rates and exemption reasons</v>
      </c>
      <c r="M155" s="30" t="str">
        <f t="shared" si="23"/>
        <v>entryHeader</v>
      </c>
      <c r="N155" s="1" t="str">
        <f>IF("u"=F155,VLOOKUP(G155,'xbrl-gl'!A:F,6,FALSE),"")</f>
        <v/>
      </c>
      <c r="O155" s="29" t="s">
        <v>1851</v>
      </c>
      <c r="P155" s="1" t="str">
        <f>IF(""&lt;&gt;C155,
  IF("gl-gen"=MID(VLOOKUP(C155,'xbrl-gl'!A:G,7,FALSE),1,6),
    VLOOKUP(C155,'xbrl-gl'!A:G,7,FALSE),
    "gl-"&amp;MID(C155,1,FIND("-",C155)-1)&amp;":"&amp;VLOOKUP(C155,'xbrl-gl'!A:G,7,FALSE)
  ),
  IF("_"=R155,
    "",
    IF("cen"=H155,
      R155,
      IF("gl-"=MID(R155,1,3),R155,"gl-"&amp;H155&amp;":"&amp;R155)
    )
  )
)</f>
        <v/>
      </c>
      <c r="Q155" s="22"/>
      <c r="R155" s="63" t="s">
        <v>39</v>
      </c>
      <c r="S155" s="65" t="str">
        <f t="shared" si="24"/>
        <v>/corG-1/corG-4/cenG-23</v>
      </c>
      <c r="T155" s="66" t="str">
        <f t="shared" si="25"/>
        <v>corG-4</v>
      </c>
      <c r="U155" s="66" t="str">
        <f t="shared" si="19"/>
        <v>cenG-23</v>
      </c>
      <c r="V155" s="66" t="str">
        <f t="shared" si="20"/>
        <v/>
      </c>
      <c r="W155" s="66" t="str">
        <f t="shared" si="21"/>
        <v/>
      </c>
      <c r="X155" s="66" t="str">
        <f t="shared" si="22"/>
        <v/>
      </c>
    </row>
    <row r="156" spans="1:24" ht="19" customHeight="1">
      <c r="A156" s="1">
        <v>155</v>
      </c>
      <c r="B156" s="23" t="s">
        <v>3523</v>
      </c>
      <c r="C156" s="23" t="s">
        <v>1193</v>
      </c>
      <c r="D156" s="12">
        <v>4</v>
      </c>
      <c r="E156" s="23" t="s">
        <v>3157</v>
      </c>
      <c r="F156" s="34" t="str">
        <f t="shared" si="18"/>
        <v>a</v>
      </c>
      <c r="G156" s="15" t="str">
        <f>IF("cen"&lt;&gt;MID(B156,1,3),VLOOKUP(B156,'xbrl-gl'!A:E,5,FALSE),"")</f>
        <v/>
      </c>
      <c r="H156" s="33" t="s">
        <v>3133</v>
      </c>
      <c r="I156" s="37" t="s">
        <v>3859</v>
      </c>
      <c r="J156" s="30" t="s">
        <v>1853</v>
      </c>
      <c r="K156" s="30" t="s">
        <v>1854</v>
      </c>
      <c r="L156" s="30" t="str">
        <f>VLOOKUP(J156,'EN16931'!A:I,9,FALSE)</f>
        <v>Sum of all taxable amounts subject to a specific VAT category code and VAT category rate (if the VAT category rate is applicable].\nThe sum of Invoice line net amount minus allowances plus charges on document level which are subject to a specific VAT category code and VAT category rate (if the VAT category rate is applicable).</v>
      </c>
      <c r="M156" s="30" t="str">
        <f t="shared" si="23"/>
        <v>vatBreakdown</v>
      </c>
      <c r="N156" s="1" t="str">
        <f>IF("u"=F156,VLOOKUP(G156,'xbrl-gl'!A:F,6,FALSE),"")</f>
        <v/>
      </c>
      <c r="O156" s="29" t="s">
        <v>1573</v>
      </c>
      <c r="P156" s="1" t="str">
        <f>IF(""&lt;&gt;C156,
  IF("gl-gen"=MID(VLOOKUP(C156,'xbrl-gl'!A:G,7,FALSE),1,6),
    VLOOKUP(C156,'xbrl-gl'!A:G,7,FALSE),
    "gl-"&amp;MID(C156,1,FIND("-",C156)-1)&amp;":"&amp;VLOOKUP(C156,'xbrl-gl'!A:G,7,FALSE)
  ),
  IF("_"=R156,
    "",
    IF("cen"=H156,
      R156,
      IF("gl-"=MID(R156,1,3),R156,"gl-"&amp;H156&amp;":"&amp;R156)
    )
  )
)</f>
        <v>gl-gen:amountItemType</v>
      </c>
      <c r="Q156" s="24" t="s">
        <v>1473</v>
      </c>
      <c r="R156" s="1" t="s">
        <v>3137</v>
      </c>
      <c r="S156" s="65" t="str">
        <f t="shared" si="24"/>
        <v>/corG-1/corG-4/cenG-23/cen-116</v>
      </c>
      <c r="T156" s="66" t="str">
        <f t="shared" si="25"/>
        <v>corG-4</v>
      </c>
      <c r="U156" s="66" t="str">
        <f t="shared" si="19"/>
        <v>cenG-23</v>
      </c>
      <c r="V156" s="66" t="str">
        <f t="shared" si="20"/>
        <v>cen-116</v>
      </c>
      <c r="W156" s="66" t="str">
        <f t="shared" si="21"/>
        <v/>
      </c>
      <c r="X156" s="66" t="str">
        <f t="shared" si="22"/>
        <v/>
      </c>
    </row>
    <row r="157" spans="1:24" ht="19" customHeight="1">
      <c r="A157" s="1">
        <v>156</v>
      </c>
      <c r="B157" s="23" t="s">
        <v>3524</v>
      </c>
      <c r="C157" s="23" t="s">
        <v>1360</v>
      </c>
      <c r="D157" s="12">
        <v>4</v>
      </c>
      <c r="E157" s="23" t="s">
        <v>3157</v>
      </c>
      <c r="F157" s="34" t="str">
        <f t="shared" si="18"/>
        <v>a</v>
      </c>
      <c r="G157" s="15" t="str">
        <f>IF("cen"&lt;&gt;MID(B157,1,3),VLOOKUP(B157,'xbrl-gl'!A:E,5,FALSE),"")</f>
        <v/>
      </c>
      <c r="H157" s="33" t="s">
        <v>3133</v>
      </c>
      <c r="I157" s="37" t="s">
        <v>3860</v>
      </c>
      <c r="J157" s="30" t="s">
        <v>1855</v>
      </c>
      <c r="K157" s="30" t="s">
        <v>1856</v>
      </c>
      <c r="L157" s="30" t="str">
        <f>VLOOKUP(J157,'EN16931'!A:I,9,FALSE)</f>
        <v>The total VAT amount for a given VAT category.\nCalculated by multiplying the VAT category taxable amount with the VAT category rate for the relevant VAT category.</v>
      </c>
      <c r="M157" s="30" t="str">
        <f t="shared" si="23"/>
        <v>vatBreakdown</v>
      </c>
      <c r="N157" s="1" t="str">
        <f>IF("u"=F157,VLOOKUP(G157,'xbrl-gl'!A:F,6,FALSE),"")</f>
        <v/>
      </c>
      <c r="O157" s="29" t="s">
        <v>1573</v>
      </c>
      <c r="P157" s="1" t="str">
        <f>IF(""&lt;&gt;C157,
  IF("gl-gen"=MID(VLOOKUP(C157,'xbrl-gl'!A:G,7,FALSE),1,6),
    VLOOKUP(C157,'xbrl-gl'!A:G,7,FALSE),
    "gl-"&amp;MID(C157,1,FIND("-",C157)-1)&amp;":"&amp;VLOOKUP(C157,'xbrl-gl'!A:G,7,FALSE)
  ),
  IF("_"=R157,
    "",
    IF("cen"=H157,
      R157,
      IF("gl-"=MID(R157,1,3),R157,"gl-"&amp;H157&amp;":"&amp;R157)
    )
  )
)</f>
        <v>gl-cor:taxAmountItemType</v>
      </c>
      <c r="Q157" s="22" t="s">
        <v>1473</v>
      </c>
      <c r="R157" s="1" t="s">
        <v>3137</v>
      </c>
      <c r="S157" s="65" t="str">
        <f t="shared" si="24"/>
        <v>/corG-1/corG-4/cenG-23/cen-117</v>
      </c>
      <c r="T157" s="66" t="str">
        <f t="shared" si="25"/>
        <v>corG-4</v>
      </c>
      <c r="U157" s="66" t="str">
        <f t="shared" si="19"/>
        <v>cenG-23</v>
      </c>
      <c r="V157" s="66" t="str">
        <f t="shared" si="20"/>
        <v>cen-117</v>
      </c>
      <c r="W157" s="66" t="str">
        <f t="shared" si="21"/>
        <v/>
      </c>
      <c r="X157" s="66" t="str">
        <f t="shared" si="22"/>
        <v/>
      </c>
    </row>
    <row r="158" spans="1:24" ht="19" customHeight="1">
      <c r="A158" s="1">
        <v>157</v>
      </c>
      <c r="B158" s="23" t="s">
        <v>3525</v>
      </c>
      <c r="C158" s="23" t="s">
        <v>1364</v>
      </c>
      <c r="D158" s="12">
        <v>4</v>
      </c>
      <c r="E158" s="23" t="s">
        <v>3157</v>
      </c>
      <c r="F158" s="34" t="str">
        <f t="shared" si="18"/>
        <v>a</v>
      </c>
      <c r="G158" s="15" t="str">
        <f>IF("cen"&lt;&gt;MID(B158,1,3),VLOOKUP(B158,'xbrl-gl'!A:E,5,FALSE),"")</f>
        <v/>
      </c>
      <c r="H158" s="33" t="s">
        <v>3133</v>
      </c>
      <c r="I158" s="37" t="s">
        <v>3861</v>
      </c>
      <c r="J158" s="30" t="s">
        <v>1857</v>
      </c>
      <c r="K158" s="30" t="s">
        <v>1858</v>
      </c>
      <c r="L158" s="30" t="str">
        <f>VLOOKUP(J158,'EN16931'!A:I,9,FALSE)</f>
        <v>Coded identification of a VAT category.\nThe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v>
      </c>
      <c r="M158" s="30" t="str">
        <f t="shared" si="23"/>
        <v>vatBreakdown</v>
      </c>
      <c r="N158" s="1" t="str">
        <f>IF("u"=F158,VLOOKUP(G158,'xbrl-gl'!A:F,6,FALSE),"")</f>
        <v/>
      </c>
      <c r="O158" s="29" t="s">
        <v>1573</v>
      </c>
      <c r="P158" s="1" t="str">
        <f>IF(""&lt;&gt;C158,
  IF("gl-gen"=MID(VLOOKUP(C158,'xbrl-gl'!A:G,7,FALSE),1,6),
    VLOOKUP(C158,'xbrl-gl'!A:G,7,FALSE),
    "gl-"&amp;MID(C158,1,FIND("-",C158)-1)&amp;":"&amp;VLOOKUP(C158,'xbrl-gl'!A:G,7,FALSE)
  ),
  IF("_"=R158,
    "",
    IF("cen"=H158,
      R158,
      IF("gl-"=MID(R158,1,3),R158,"gl-"&amp;H158&amp;":"&amp;R158)
    )
  )
)</f>
        <v>gl-cor:taxCodeItemType</v>
      </c>
      <c r="Q158" s="22" t="s">
        <v>1580</v>
      </c>
      <c r="R158" s="1" t="s">
        <v>3134</v>
      </c>
      <c r="S158" s="65" t="str">
        <f t="shared" si="24"/>
        <v>/corG-1/corG-4/cenG-23/cen-118</v>
      </c>
      <c r="T158" s="66" t="str">
        <f t="shared" si="25"/>
        <v>corG-4</v>
      </c>
      <c r="U158" s="66" t="str">
        <f t="shared" si="19"/>
        <v>cenG-23</v>
      </c>
      <c r="V158" s="66" t="str">
        <f t="shared" si="20"/>
        <v>cen-118</v>
      </c>
      <c r="W158" s="66" t="str">
        <f t="shared" si="21"/>
        <v/>
      </c>
      <c r="X158" s="66" t="str">
        <f t="shared" si="22"/>
        <v/>
      </c>
    </row>
    <row r="159" spans="1:24" ht="19" customHeight="1">
      <c r="A159" s="1">
        <v>158</v>
      </c>
      <c r="B159" s="23" t="s">
        <v>3526</v>
      </c>
      <c r="C159" s="23" t="s">
        <v>1363</v>
      </c>
      <c r="D159" s="12">
        <v>4</v>
      </c>
      <c r="E159" s="23" t="s">
        <v>3157</v>
      </c>
      <c r="F159" s="34" t="str">
        <f t="shared" si="18"/>
        <v>a</v>
      </c>
      <c r="G159" s="15" t="str">
        <f>IF("cen"&lt;&gt;MID(B159,1,3),VLOOKUP(B159,'xbrl-gl'!A:E,5,FALSE),"")</f>
        <v/>
      </c>
      <c r="H159" s="33" t="s">
        <v>3133</v>
      </c>
      <c r="I159" s="37" t="s">
        <v>3862</v>
      </c>
      <c r="J159" s="30" t="s">
        <v>1859</v>
      </c>
      <c r="K159" s="30" t="s">
        <v>1860</v>
      </c>
      <c r="L159" s="30" t="str">
        <f>VLOOKUP(J159,'EN16931'!A:I,9,FALSE)</f>
        <v>The VAT rate, represented as percentage that applies for the relevant VAT category.\nThe VAT category code and the VAT category rate shall be consistent.</v>
      </c>
      <c r="M159" s="30" t="str">
        <f t="shared" si="23"/>
        <v>vatBreakdown</v>
      </c>
      <c r="N159" s="1" t="str">
        <f>IF("u"=F159,VLOOKUP(G159,'xbrl-gl'!A:F,6,FALSE),"")</f>
        <v/>
      </c>
      <c r="O159" s="29" t="s">
        <v>1585</v>
      </c>
      <c r="P159" s="1" t="str">
        <f>IF(""&lt;&gt;C159,
  IF("gl-gen"=MID(VLOOKUP(C159,'xbrl-gl'!A:G,7,FALSE),1,6),
    VLOOKUP(C159,'xbrl-gl'!A:G,7,FALSE),
    "gl-"&amp;MID(C159,1,FIND("-",C159)-1)&amp;":"&amp;VLOOKUP(C159,'xbrl-gl'!A:G,7,FALSE)
  ),
  IF("_"=R159,
    "",
    IF("cen"=H159,
      R159,
      IF("gl-"=MID(R159,1,3),R159,"gl-"&amp;H159&amp;":"&amp;R159)
    )
  )
)</f>
        <v>gl-cor:taxPercentageRateItemType</v>
      </c>
      <c r="Q159" s="22" t="s">
        <v>1803</v>
      </c>
      <c r="R159" s="1" t="s">
        <v>3138</v>
      </c>
      <c r="S159" s="65" t="str">
        <f t="shared" si="24"/>
        <v>/corG-1/corG-4/cenG-23/cen-119</v>
      </c>
      <c r="T159" s="66" t="str">
        <f t="shared" si="25"/>
        <v>corG-4</v>
      </c>
      <c r="U159" s="66" t="str">
        <f t="shared" si="19"/>
        <v>cenG-23</v>
      </c>
      <c r="V159" s="66" t="str">
        <f t="shared" si="20"/>
        <v>cen-119</v>
      </c>
      <c r="W159" s="66" t="str">
        <f t="shared" si="21"/>
        <v/>
      </c>
      <c r="X159" s="66" t="str">
        <f t="shared" si="22"/>
        <v/>
      </c>
    </row>
    <row r="160" spans="1:24" ht="19" customHeight="1">
      <c r="A160" s="1">
        <v>159</v>
      </c>
      <c r="B160" s="23" t="s">
        <v>3196</v>
      </c>
      <c r="C160" s="23" t="s">
        <v>39</v>
      </c>
      <c r="D160" s="12">
        <v>4</v>
      </c>
      <c r="E160" s="23" t="s">
        <v>3157</v>
      </c>
      <c r="F160" s="34" t="str">
        <f t="shared" si="18"/>
        <v>a</v>
      </c>
      <c r="G160" s="15" t="str">
        <f>IF("cen"&lt;&gt;MID(B160,1,3),VLOOKUP(B160,'xbrl-gl'!A:E,5,FALSE),"")</f>
        <v/>
      </c>
      <c r="H160" s="33" t="s">
        <v>3133</v>
      </c>
      <c r="I160" s="37" t="s">
        <v>3863</v>
      </c>
      <c r="J160" s="30" t="s">
        <v>1861</v>
      </c>
      <c r="K160" s="30" t="s">
        <v>1862</v>
      </c>
      <c r="L160" s="30" t="str">
        <f>VLOOKUP(J160,'EN16931'!A:I,9,FALSE)</f>
        <v>A textual statement of the reason why the amount is exempted from VAT or why no VAT is being charged\nArticles 226 items 11 to 15 Directive 2006/112/EC [2].</v>
      </c>
      <c r="M160" s="30" t="str">
        <f t="shared" si="23"/>
        <v>vatBreakdown</v>
      </c>
      <c r="N160" s="1" t="str">
        <f>IF("u"=F160,VLOOKUP(G160,'xbrl-gl'!A:F,6,FALSE),"")</f>
        <v/>
      </c>
      <c r="O160" s="29" t="s">
        <v>1585</v>
      </c>
      <c r="P160" s="1" t="str">
        <f>IF(""&lt;&gt;C160,
  IF("gl-gen"=MID(VLOOKUP(C160,'xbrl-gl'!A:G,7,FALSE),1,6),
    VLOOKUP(C160,'xbrl-gl'!A:G,7,FALSE),
    "gl-"&amp;MID(C160,1,FIND("-",C160)-1)&amp;":"&amp;VLOOKUP(C160,'xbrl-gl'!A:G,7,FALSE)
  ),
  IF("_"=R160,
    "",
    IF("cen"=H160,
      R160,
      IF("gl-"=MID(R160,1,3),R160,"gl-"&amp;H160&amp;":"&amp;R160)
    )
  )
)</f>
        <v>textItemType</v>
      </c>
      <c r="Q160" s="22" t="s">
        <v>1594</v>
      </c>
      <c r="R160" s="1" t="s">
        <v>3136</v>
      </c>
      <c r="S160" s="65" t="str">
        <f t="shared" si="24"/>
        <v>/corG-1/corG-4/cenG-23/cen-120</v>
      </c>
      <c r="T160" s="66" t="str">
        <f t="shared" si="25"/>
        <v>corG-4</v>
      </c>
      <c r="U160" s="66" t="str">
        <f t="shared" si="19"/>
        <v>cenG-23</v>
      </c>
      <c r="V160" s="66" t="str">
        <f t="shared" si="20"/>
        <v>cen-120</v>
      </c>
      <c r="W160" s="66" t="str">
        <f t="shared" si="21"/>
        <v/>
      </c>
      <c r="X160" s="66" t="str">
        <f t="shared" si="22"/>
        <v/>
      </c>
    </row>
    <row r="161" spans="1:24" ht="19" customHeight="1">
      <c r="A161" s="1">
        <v>160</v>
      </c>
      <c r="B161" s="23" t="s">
        <v>3197</v>
      </c>
      <c r="C161" s="23" t="s">
        <v>39</v>
      </c>
      <c r="D161" s="12">
        <v>4</v>
      </c>
      <c r="E161" s="23" t="s">
        <v>3157</v>
      </c>
      <c r="F161" s="34" t="str">
        <f t="shared" si="18"/>
        <v>a</v>
      </c>
      <c r="G161" s="15" t="str">
        <f>IF("cen"&lt;&gt;MID(B161,1,3),VLOOKUP(B161,'xbrl-gl'!A:E,5,FALSE),"")</f>
        <v/>
      </c>
      <c r="H161" s="33" t="s">
        <v>3133</v>
      </c>
      <c r="I161" s="37" t="s">
        <v>3864</v>
      </c>
      <c r="J161" s="30" t="s">
        <v>1863</v>
      </c>
      <c r="K161" s="30" t="s">
        <v>1864</v>
      </c>
      <c r="L161" s="30" t="str">
        <f>VLOOKUP(J161,'EN16931'!A:I,9,FALSE)</f>
        <v>A coded statement of the reason for why the amount is exempted from VAT.\n Code list issued and maintained by the Connecting Europe Facility.</v>
      </c>
      <c r="M161" s="30" t="str">
        <f t="shared" si="23"/>
        <v>vatBreakdown</v>
      </c>
      <c r="N161" s="1" t="str">
        <f>IF("u"=F161,VLOOKUP(G161,'xbrl-gl'!A:F,6,FALSE),"")</f>
        <v/>
      </c>
      <c r="O161" s="29" t="s">
        <v>1585</v>
      </c>
      <c r="P161" s="1" t="str">
        <f>IF(""&lt;&gt;C161,
  IF("gl-gen"=MID(VLOOKUP(C161,'xbrl-gl'!A:G,7,FALSE),1,6),
    VLOOKUP(C161,'xbrl-gl'!A:G,7,FALSE),
    "gl-"&amp;MID(C161,1,FIND("-",C161)-1)&amp;":"&amp;VLOOKUP(C161,'xbrl-gl'!A:G,7,FALSE)
  ),
  IF("_"=R161,
    "",
    IF("cen"=H161,
      R161,
      IF("gl-"=MID(R161,1,3),R161,"gl-"&amp;H161&amp;":"&amp;R161)
    )
  )
)</f>
        <v>codeItemType</v>
      </c>
      <c r="Q161" s="22" t="s">
        <v>1580</v>
      </c>
      <c r="R161" s="1" t="s">
        <v>3134</v>
      </c>
      <c r="S161" s="65" t="str">
        <f t="shared" si="24"/>
        <v>/corG-1/corG-4/cenG-23/cen-121</v>
      </c>
      <c r="T161" s="66" t="str">
        <f t="shared" si="25"/>
        <v>corG-4</v>
      </c>
      <c r="U161" s="66" t="str">
        <f t="shared" si="19"/>
        <v>cenG-23</v>
      </c>
      <c r="V161" s="66" t="str">
        <f t="shared" si="20"/>
        <v>cen-121</v>
      </c>
      <c r="W161" s="66" t="str">
        <f t="shared" si="21"/>
        <v/>
      </c>
      <c r="X161" s="66" t="str">
        <f t="shared" si="22"/>
        <v/>
      </c>
    </row>
    <row r="162" spans="1:24" ht="19" customHeight="1">
      <c r="A162" s="1">
        <v>161</v>
      </c>
      <c r="B162" s="23" t="s">
        <v>783</v>
      </c>
      <c r="C162" s="23" t="s">
        <v>39</v>
      </c>
      <c r="D162" s="12">
        <v>3</v>
      </c>
      <c r="E162" s="23" t="s">
        <v>782</v>
      </c>
      <c r="F162" s="34" t="str">
        <f t="shared" si="18"/>
        <v/>
      </c>
      <c r="G162" s="15" t="str">
        <f>IF("cen"&lt;&gt;MID(B162,1,3),VLOOKUP(B162,'xbrl-gl'!A:E,5,FALSE),"")</f>
        <v>corG-4</v>
      </c>
      <c r="H162" s="33" t="s">
        <v>0</v>
      </c>
      <c r="I162" s="36" t="s">
        <v>322</v>
      </c>
      <c r="J162" s="30" t="s">
        <v>1880</v>
      </c>
      <c r="K162" s="30" t="s">
        <v>1881</v>
      </c>
      <c r="L162" s="30" t="str">
        <f>VLOOKUP(J162,'EN16931'!A:I,9,FALSE)</f>
        <v>A group of business terms providing information on individual Invoice lines.</v>
      </c>
      <c r="M162" s="30" t="str">
        <f t="shared" si="23"/>
        <v>entryHeader</v>
      </c>
      <c r="N162" s="1" t="str">
        <f>IF("u"=F162,VLOOKUP(G162,'xbrl-gl'!A:F,6,FALSE),"")</f>
        <v/>
      </c>
      <c r="O162" s="29" t="s">
        <v>1851</v>
      </c>
      <c r="P162" s="1" t="str">
        <f>IF(""&lt;&gt;C162,
  IF("gl-gen"=MID(VLOOKUP(C162,'xbrl-gl'!A:G,7,FALSE),1,6),
    VLOOKUP(C162,'xbrl-gl'!A:G,7,FALSE),
    "gl-"&amp;MID(C162,1,FIND("-",C162)-1)&amp;":"&amp;VLOOKUP(C162,'xbrl-gl'!A:G,7,FALSE)
  ),
  IF("_"=R162,
    "",
    IF("cen"=H162,
      R162,
      IF("gl-"=MID(R162,1,3),R162,"gl-"&amp;H162&amp;":"&amp;R162)
    )
  )
)</f>
        <v/>
      </c>
      <c r="Q162" s="22"/>
      <c r="R162" s="63" t="s">
        <v>3080</v>
      </c>
      <c r="S162" s="65" t="str">
        <f t="shared" si="24"/>
        <v>/corG-1/corG-4/corG-5</v>
      </c>
      <c r="T162" s="66" t="str">
        <f t="shared" si="25"/>
        <v>corG-4</v>
      </c>
      <c r="U162" s="66" t="str">
        <f t="shared" si="19"/>
        <v>corG-5</v>
      </c>
      <c r="V162" s="66" t="str">
        <f t="shared" si="20"/>
        <v/>
      </c>
      <c r="W162" s="66" t="str">
        <f t="shared" si="21"/>
        <v/>
      </c>
      <c r="X162" s="66" t="str">
        <f t="shared" si="22"/>
        <v/>
      </c>
    </row>
    <row r="163" spans="1:24" ht="19" customHeight="1">
      <c r="A163" s="1">
        <v>162</v>
      </c>
      <c r="B163" s="23" t="s">
        <v>1171</v>
      </c>
      <c r="C163" s="23" t="s">
        <v>39</v>
      </c>
      <c r="D163" s="12">
        <v>4</v>
      </c>
      <c r="E163" s="23" t="s">
        <v>783</v>
      </c>
      <c r="F163" s="34" t="str">
        <f t="shared" si="18"/>
        <v/>
      </c>
      <c r="G163" s="15" t="str">
        <f>IF("cen"&lt;&gt;MID(B163,1,3),VLOOKUP(B163,'xbrl-gl'!A:E,5,FALSE),"")</f>
        <v>corG-5</v>
      </c>
      <c r="H163" s="33" t="s">
        <v>0</v>
      </c>
      <c r="I163" s="37" t="s">
        <v>325</v>
      </c>
      <c r="J163" s="30" t="s">
        <v>1882</v>
      </c>
      <c r="K163" s="30" t="s">
        <v>1883</v>
      </c>
      <c r="L163" s="30" t="str">
        <f>VLOOKUP(J163,'EN16931'!A:I,9,FALSE)</f>
        <v>A unique identifier for the individual line within the Invoice.</v>
      </c>
      <c r="M163" s="30" t="str">
        <f t="shared" si="23"/>
        <v>entryDetail</v>
      </c>
      <c r="N163" s="1" t="str">
        <f>IF("u"=F163,VLOOKUP(G163,'xbrl-gl'!A:F,6,FALSE),"")</f>
        <v/>
      </c>
      <c r="O163" s="29" t="s">
        <v>1573</v>
      </c>
      <c r="P163" s="1" t="str">
        <f>IF(""&lt;&gt;C163,
  IF("gl-gen"=MID(VLOOKUP(C163,'xbrl-gl'!A:G,7,FALSE),1,6),
    VLOOKUP(C163,'xbrl-gl'!A:G,7,FALSE),
    "gl-"&amp;MID(C163,1,FIND("-",C163)-1)&amp;":"&amp;VLOOKUP(C163,'xbrl-gl'!A:G,7,FALSE)
  ),
  IF("_"=R163,
    "",
    IF("cen"=H163,
      R163,
      IF("gl-"=MID(R163,1,3),R163,"gl-"&amp;H163&amp;":"&amp;R163)
    )
  )
)</f>
        <v>gl-cor:counterItemType</v>
      </c>
      <c r="Q163" s="22" t="s">
        <v>1574</v>
      </c>
      <c r="R163" s="1" t="s">
        <v>834</v>
      </c>
      <c r="S163" s="65" t="str">
        <f t="shared" si="24"/>
        <v>/corG-1/corG-4/corG-5/cor-22</v>
      </c>
      <c r="T163" s="66" t="str">
        <f t="shared" si="25"/>
        <v>corG-4</v>
      </c>
      <c r="U163" s="66" t="str">
        <f t="shared" si="19"/>
        <v>corG-5</v>
      </c>
      <c r="V163" s="66" t="str">
        <f t="shared" si="20"/>
        <v>cor-22</v>
      </c>
      <c r="W163" s="66" t="str">
        <f t="shared" si="21"/>
        <v/>
      </c>
      <c r="X163" s="66" t="str">
        <f t="shared" si="22"/>
        <v/>
      </c>
    </row>
    <row r="164" spans="1:24" ht="19" customHeight="1">
      <c r="A164" s="1">
        <v>163</v>
      </c>
      <c r="B164" s="23" t="s">
        <v>1170</v>
      </c>
      <c r="C164" s="23" t="s">
        <v>39</v>
      </c>
      <c r="D164" s="12">
        <v>4</v>
      </c>
      <c r="E164" s="23" t="s">
        <v>783</v>
      </c>
      <c r="F164" s="34" t="str">
        <f t="shared" si="18"/>
        <v/>
      </c>
      <c r="G164" s="15" t="str">
        <f>IF("cen"&lt;&gt;MID(B164,1,3),VLOOKUP(B164,'xbrl-gl'!A:E,5,FALSE),"")</f>
        <v>corG-5</v>
      </c>
      <c r="H164" s="33" t="s">
        <v>0</v>
      </c>
      <c r="I164" s="37" t="s">
        <v>324</v>
      </c>
      <c r="J164" s="30" t="s">
        <v>1886</v>
      </c>
      <c r="K164" s="30" t="s">
        <v>1887</v>
      </c>
      <c r="L164" s="30" t="str">
        <f>VLOOKUP(J164,'EN16931'!A:I,9,FALSE)</f>
        <v>An identifier for an object on which the invoice line is based, given by the Seller.\nIt may be a subscription number, telephone number, meter point etc., as applicable.</v>
      </c>
      <c r="M164" s="30" t="str">
        <f t="shared" si="23"/>
        <v>entryDetail</v>
      </c>
      <c r="N164" s="1" t="str">
        <f>IF("u"=F164,VLOOKUP(G164,'xbrl-gl'!A:F,6,FALSE),"")</f>
        <v/>
      </c>
      <c r="O164" s="29" t="s">
        <v>1585</v>
      </c>
      <c r="P164" s="1" t="str">
        <f>IF(""&lt;&gt;C164,
  IF("gl-gen"=MID(VLOOKUP(C164,'xbrl-gl'!A:G,7,FALSE),1,6),
    VLOOKUP(C164,'xbrl-gl'!A:G,7,FALSE),
    "gl-"&amp;MID(C164,1,FIND("-",C164)-1)&amp;":"&amp;VLOOKUP(C164,'xbrl-gl'!A:G,7,FALSE)
  ),
  IF("_"=R164,
    "",
    IF("cen"=H164,
      R164,
      IF("gl-"=MID(R164,1,3),R164,"gl-"&amp;H164&amp;":"&amp;R164)
    )
  )
)</f>
        <v>gl-cor:lineNumberItemType</v>
      </c>
      <c r="Q164" s="22" t="s">
        <v>1574</v>
      </c>
      <c r="R164" s="1" t="s">
        <v>851</v>
      </c>
      <c r="S164" s="65" t="str">
        <f t="shared" si="24"/>
        <v>/corG-1/corG-4/corG-5/cor-21</v>
      </c>
      <c r="T164" s="66" t="str">
        <f t="shared" si="25"/>
        <v>corG-4</v>
      </c>
      <c r="U164" s="66" t="str">
        <f t="shared" si="19"/>
        <v>corG-5</v>
      </c>
      <c r="V164" s="66" t="str">
        <f t="shared" si="20"/>
        <v>cor-21</v>
      </c>
      <c r="W164" s="66" t="str">
        <f t="shared" si="21"/>
        <v/>
      </c>
      <c r="X164" s="66" t="str">
        <f t="shared" si="22"/>
        <v/>
      </c>
    </row>
    <row r="165" spans="1:24" ht="19" customHeight="1">
      <c r="A165" s="1">
        <v>164</v>
      </c>
      <c r="B165" s="23" t="s">
        <v>3606</v>
      </c>
      <c r="C165" s="23" t="s">
        <v>1315</v>
      </c>
      <c r="D165" s="12">
        <v>4</v>
      </c>
      <c r="E165" s="23" t="s">
        <v>783</v>
      </c>
      <c r="F165" s="34" t="str">
        <f t="shared" si="18"/>
        <v>a</v>
      </c>
      <c r="G165" s="15" t="str">
        <f>IF("cen"&lt;&gt;MID(B165,1,3),VLOOKUP(B165,'xbrl-gl'!A:E,5,FALSE),"")</f>
        <v/>
      </c>
      <c r="H165" s="33" t="s">
        <v>3133</v>
      </c>
      <c r="I165" s="37" t="s">
        <v>3872</v>
      </c>
      <c r="J165" s="30" t="s">
        <v>1888</v>
      </c>
      <c r="K165" s="30" t="s">
        <v>1890</v>
      </c>
      <c r="L165" s="30" t="str">
        <f>VLOOKUP(J165,'EN16931'!A:I,9,FALSE)</f>
        <v>The quantity of items (goods or services) that is charged in the Invoice line.</v>
      </c>
      <c r="M165" s="30" t="str">
        <f t="shared" si="23"/>
        <v>entryDetail</v>
      </c>
      <c r="N165" s="1" t="str">
        <f>IF("u"=F165,VLOOKUP(G165,'xbrl-gl'!A:F,6,FALSE),"")</f>
        <v/>
      </c>
      <c r="O165" s="29" t="s">
        <v>1573</v>
      </c>
      <c r="P165" s="1" t="str">
        <f>IF(""&lt;&gt;C165,
  IF("gl-gen"=MID(VLOOKUP(C165,'xbrl-gl'!A:G,7,FALSE),1,6),
    VLOOKUP(C165,'xbrl-gl'!A:G,7,FALSE),
    "gl-"&amp;MID(C165,1,FIND("-",C165)-1)&amp;":"&amp;VLOOKUP(C165,'xbrl-gl'!A:G,7,FALSE)
  ),
  IF("_"=R165,
    "",
    IF("cen"=H165,
      R165,
      IF("gl-"=MID(R165,1,3),R165,"gl-"&amp;H165&amp;":"&amp;R165)
    )
  )
)</f>
        <v>gl-bus:measurableQuantityItemType</v>
      </c>
      <c r="Q165" s="22" t="s">
        <v>1889</v>
      </c>
      <c r="R165" s="1" t="s">
        <v>3905</v>
      </c>
      <c r="S165" s="65" t="str">
        <f t="shared" si="24"/>
        <v>/corG-1/corG-4/corG-5/cen-129</v>
      </c>
      <c r="T165" s="66" t="str">
        <f t="shared" si="25"/>
        <v>corG-4</v>
      </c>
      <c r="U165" s="66" t="str">
        <f t="shared" si="19"/>
        <v>corG-5</v>
      </c>
      <c r="V165" s="66" t="str">
        <f t="shared" si="20"/>
        <v>cen-129</v>
      </c>
      <c r="W165" s="66" t="str">
        <f t="shared" si="21"/>
        <v/>
      </c>
      <c r="X165" s="66" t="str">
        <f t="shared" si="22"/>
        <v/>
      </c>
    </row>
    <row r="166" spans="1:24" ht="19" customHeight="1">
      <c r="A166" s="1">
        <v>165</v>
      </c>
      <c r="B166" s="23" t="s">
        <v>3607</v>
      </c>
      <c r="C166" s="23" t="s">
        <v>1317</v>
      </c>
      <c r="D166" s="12">
        <v>4</v>
      </c>
      <c r="E166" s="23" t="s">
        <v>783</v>
      </c>
      <c r="F166" s="34" t="str">
        <f t="shared" si="18"/>
        <v>a</v>
      </c>
      <c r="G166" s="15" t="str">
        <f>IF("cen"&lt;&gt;MID(B166,1,3),VLOOKUP(B166,'xbrl-gl'!A:E,5,FALSE),"")</f>
        <v/>
      </c>
      <c r="H166" s="33" t="s">
        <v>3133</v>
      </c>
      <c r="I166" s="37" t="s">
        <v>3873</v>
      </c>
      <c r="J166" s="30" t="s">
        <v>1891</v>
      </c>
      <c r="K166" s="30" t="s">
        <v>1892</v>
      </c>
      <c r="L166" s="30" t="str">
        <f>VLOOKUP(J166,'EN16931'!A:I,9,FALSE)</f>
        <v>The unit of measure that applies to the invoiced quantity.\nThe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v>
      </c>
      <c r="M166" s="30" t="str">
        <f t="shared" si="23"/>
        <v>entryDetail</v>
      </c>
      <c r="N166" s="1" t="str">
        <f>IF("u"=F166,VLOOKUP(G166,'xbrl-gl'!A:F,6,FALSE),"")</f>
        <v/>
      </c>
      <c r="O166" s="29" t="s">
        <v>1573</v>
      </c>
      <c r="P166" s="1" t="str">
        <f>IF(""&lt;&gt;C166,
  IF("gl-gen"=MID(VLOOKUP(C166,'xbrl-gl'!A:G,7,FALSE),1,6),
    VLOOKUP(C166,'xbrl-gl'!A:G,7,FALSE),
    "gl-"&amp;MID(C166,1,FIND("-",C166)-1)&amp;":"&amp;VLOOKUP(C166,'xbrl-gl'!A:G,7,FALSE)
  ),
  IF("_"=R166,
    "",
    IF("cen"=H166,
      R166,
      IF("gl-"=MID(R166,1,3),R166,"gl-"&amp;H166&amp;":"&amp;R166)
    )
  )
)</f>
        <v>gl-bus:measurableUnitOfMeasureItemType</v>
      </c>
      <c r="Q166" s="22" t="s">
        <v>1580</v>
      </c>
      <c r="R166" s="1" t="s">
        <v>3134</v>
      </c>
      <c r="S166" s="65" t="str">
        <f t="shared" si="24"/>
        <v>/corG-1/corG-4/corG-5/cen-130</v>
      </c>
      <c r="T166" s="66" t="str">
        <f t="shared" si="25"/>
        <v>corG-4</v>
      </c>
      <c r="U166" s="66" t="str">
        <f t="shared" si="19"/>
        <v>corG-5</v>
      </c>
      <c r="V166" s="66" t="str">
        <f t="shared" si="20"/>
        <v>cen-130</v>
      </c>
      <c r="W166" s="66" t="str">
        <f t="shared" si="21"/>
        <v/>
      </c>
      <c r="X166" s="66" t="str">
        <f t="shared" si="22"/>
        <v/>
      </c>
    </row>
    <row r="167" spans="1:24" ht="19" customHeight="1">
      <c r="A167" s="1">
        <v>166</v>
      </c>
      <c r="B167" s="23" t="s">
        <v>3527</v>
      </c>
      <c r="C167" s="23" t="s">
        <v>1193</v>
      </c>
      <c r="D167" s="12">
        <v>4</v>
      </c>
      <c r="E167" s="23" t="s">
        <v>783</v>
      </c>
      <c r="F167" s="34" t="str">
        <f t="shared" si="18"/>
        <v>a</v>
      </c>
      <c r="G167" s="15" t="str">
        <f>IF("cen"&lt;&gt;MID(B167,1,3),VLOOKUP(B167,'xbrl-gl'!A:E,5,FALSE),"")</f>
        <v/>
      </c>
      <c r="H167" s="33" t="s">
        <v>3133</v>
      </c>
      <c r="I167" s="37" t="s">
        <v>3874</v>
      </c>
      <c r="J167" s="30" t="s">
        <v>1893</v>
      </c>
      <c r="K167" s="30" t="s">
        <v>1894</v>
      </c>
      <c r="L167" s="30" t="str">
        <f>VLOOKUP(J167,'EN16931'!A:I,9,FALSE)</f>
        <v>The total amount of the Invoice line.\nThe amount is 'net' without VAT, i.e. inclusive of line level allowances and charges as well as other relevant taxes.</v>
      </c>
      <c r="M167" s="30" t="str">
        <f t="shared" si="23"/>
        <v>entryDetail</v>
      </c>
      <c r="N167" s="1" t="str">
        <f>IF("u"=F167,VLOOKUP(G167,'xbrl-gl'!A:F,6,FALSE),"")</f>
        <v/>
      </c>
      <c r="O167" s="29" t="s">
        <v>1573</v>
      </c>
      <c r="P167" s="1" t="str">
        <f>IF(""&lt;&gt;C167,
  IF("gl-gen"=MID(VLOOKUP(C167,'xbrl-gl'!A:G,7,FALSE),1,6),
    VLOOKUP(C167,'xbrl-gl'!A:G,7,FALSE),
    "gl-"&amp;MID(C167,1,FIND("-",C167)-1)&amp;":"&amp;VLOOKUP(C167,'xbrl-gl'!A:G,7,FALSE)
  ),
  IF("_"=R167,
    "",
    IF("cen"=H167,
      R167,
      IF("gl-"=MID(R167,1,3),R167,"gl-"&amp;H167&amp;":"&amp;R167)
    )
  )
)</f>
        <v>gl-gen:amountItemType</v>
      </c>
      <c r="Q167" s="24" t="s">
        <v>4010</v>
      </c>
      <c r="R167" s="1" t="s">
        <v>3137</v>
      </c>
      <c r="S167" s="65" t="str">
        <f t="shared" si="24"/>
        <v>/corG-1/corG-4/corG-5/cen-131</v>
      </c>
      <c r="T167" s="66" t="str">
        <f t="shared" si="25"/>
        <v>corG-4</v>
      </c>
      <c r="U167" s="66" t="str">
        <f t="shared" si="19"/>
        <v>corG-5</v>
      </c>
      <c r="V167" s="66" t="str">
        <f t="shared" si="20"/>
        <v>cen-131</v>
      </c>
      <c r="W167" s="66" t="str">
        <f t="shared" si="21"/>
        <v/>
      </c>
      <c r="X167" s="66" t="str">
        <f t="shared" si="22"/>
        <v/>
      </c>
    </row>
    <row r="168" spans="1:24" ht="19" customHeight="1">
      <c r="A168" s="1">
        <v>167</v>
      </c>
      <c r="B168" s="23" t="s">
        <v>3558</v>
      </c>
      <c r="C168" s="23" t="s">
        <v>1384</v>
      </c>
      <c r="D168" s="31">
        <v>4</v>
      </c>
      <c r="E168" s="23" t="s">
        <v>783</v>
      </c>
      <c r="F168" s="34" t="str">
        <f t="shared" si="18"/>
        <v>a</v>
      </c>
      <c r="G168" s="15" t="str">
        <f>IF("cen"&lt;&gt;MID(B168,1,3),VLOOKUP(B168,'xbrl-gl'!A:E,5,FALSE),"")</f>
        <v/>
      </c>
      <c r="H168" s="33" t="s">
        <v>3133</v>
      </c>
      <c r="I168" s="37" t="s">
        <v>3875</v>
      </c>
      <c r="J168" s="30" t="s">
        <v>1895</v>
      </c>
      <c r="K168" s="30" t="s">
        <v>1896</v>
      </c>
      <c r="L168" s="30" t="str">
        <f>VLOOKUP(J168,'EN16931'!A:I,9,FALSE)</f>
        <v>An identifier for a referenced line within a purchase order, issued by the Buyer.\nThe purchase order identifier is referenced on document level.</v>
      </c>
      <c r="M168" s="30" t="str">
        <f t="shared" si="23"/>
        <v>entryDetail</v>
      </c>
      <c r="N168" s="1" t="str">
        <f>IF("u"=F168,VLOOKUP(G168,'xbrl-gl'!A:F,6,FALSE),"")</f>
        <v/>
      </c>
      <c r="O168" s="29" t="s">
        <v>1585</v>
      </c>
      <c r="P168" s="1" t="str">
        <f>IF(""&lt;&gt;C168,
  IF("gl-gen"=MID(VLOOKUP(C168,'xbrl-gl'!A:G,7,FALSE),1,6),
    VLOOKUP(C168,'xbrl-gl'!A:G,7,FALSE),
    "gl-"&amp;MID(C168,1,FIND("-",C168)-1)&amp;":"&amp;VLOOKUP(C168,'xbrl-gl'!A:G,7,FALSE)
  ),
  IF("_"=R168,
    "",
    IF("cen"=H168,
      R168,
      IF("gl-"=MID(R168,1,3),R168,"gl-"&amp;H168&amp;":"&amp;R168)
    )
  )
)</f>
        <v>gl-taf:originatingDocumentNumberItemType</v>
      </c>
      <c r="Q168" s="22" t="s">
        <v>1597</v>
      </c>
      <c r="R168" s="1" t="s">
        <v>827</v>
      </c>
      <c r="S168" s="65" t="str">
        <f t="shared" si="24"/>
        <v>/corG-1/corG-4/corG-5/cen-132</v>
      </c>
      <c r="T168" s="66" t="str">
        <f t="shared" si="25"/>
        <v>corG-4</v>
      </c>
      <c r="U168" s="66" t="str">
        <f t="shared" si="19"/>
        <v>corG-5</v>
      </c>
      <c r="V168" s="66" t="str">
        <f t="shared" si="20"/>
        <v>cen-132</v>
      </c>
      <c r="W168" s="66" t="str">
        <f t="shared" si="21"/>
        <v/>
      </c>
      <c r="X168" s="66" t="str">
        <f t="shared" si="22"/>
        <v/>
      </c>
    </row>
    <row r="169" spans="1:24" ht="19" customHeight="1">
      <c r="A169" s="1">
        <v>168</v>
      </c>
      <c r="B169" s="23" t="s">
        <v>3559</v>
      </c>
      <c r="C169" s="23" t="s">
        <v>1383</v>
      </c>
      <c r="D169" s="31">
        <v>4</v>
      </c>
      <c r="E169" s="23" t="s">
        <v>783</v>
      </c>
      <c r="F169" s="34" t="str">
        <f t="shared" si="18"/>
        <v>a</v>
      </c>
      <c r="G169" s="15" t="str">
        <f>IF("cen"&lt;&gt;MID(B169,1,3),VLOOKUP(B169,'xbrl-gl'!A:E,5,FALSE),"")</f>
        <v/>
      </c>
      <c r="H169" s="33" t="s">
        <v>3133</v>
      </c>
      <c r="I169" s="37" t="s">
        <v>3876</v>
      </c>
      <c r="J169" s="30" t="s">
        <v>1897</v>
      </c>
      <c r="K169" s="30" t="s">
        <v>1898</v>
      </c>
      <c r="L169" s="30" t="str">
        <f>VLOOKUP(J169,'EN16931'!A:I,9,FALSE)</f>
        <v>A textual value that specifies where to book the relevant data into the Buyer's financial accounts.\nIf required, this reference shall be provided by the Buyer to the Seller prior to the issuing of the Invoice.</v>
      </c>
      <c r="M169" s="30" t="str">
        <f t="shared" si="23"/>
        <v>entryDetail</v>
      </c>
      <c r="N169" s="1" t="str">
        <f>IF("u"=F169,VLOOKUP(G169,'xbrl-gl'!A:F,6,FALSE),"")</f>
        <v/>
      </c>
      <c r="O169" s="29" t="s">
        <v>1585</v>
      </c>
      <c r="P169" s="1" t="str">
        <f>IF(""&lt;&gt;C169,
  IF("gl-gen"=MID(VLOOKUP(C169,'xbrl-gl'!A:G,7,FALSE),1,6),
    VLOOKUP(C169,'xbrl-gl'!A:G,7,FALSE),
    "gl-"&amp;MID(C169,1,FIND("-",C169)-1)&amp;":"&amp;VLOOKUP(C169,'xbrl-gl'!A:G,7,FALSE)
  ),
  IF("_"=R169,
    "",
    IF("cen"=H169,
      R169,
      IF("gl-"=MID(R169,1,3),R169,"gl-"&amp;H169&amp;":"&amp;R169)
    )
  )
)</f>
        <v>gl-gen:documentTypeItemType</v>
      </c>
      <c r="Q169" s="22" t="s">
        <v>1594</v>
      </c>
      <c r="R169" s="1" t="s">
        <v>3136</v>
      </c>
      <c r="S169" s="65" t="str">
        <f t="shared" si="24"/>
        <v>/corG-1/corG-4/corG-5/cen-133</v>
      </c>
      <c r="T169" s="66" t="str">
        <f t="shared" si="25"/>
        <v>corG-4</v>
      </c>
      <c r="U169" s="66" t="str">
        <f t="shared" si="19"/>
        <v>corG-5</v>
      </c>
      <c r="V169" s="66" t="str">
        <f t="shared" si="20"/>
        <v>cen-133</v>
      </c>
      <c r="W169" s="66" t="str">
        <f t="shared" si="21"/>
        <v/>
      </c>
      <c r="X169" s="66" t="str">
        <f t="shared" si="22"/>
        <v/>
      </c>
    </row>
    <row r="170" spans="1:24" ht="19" customHeight="1">
      <c r="A170" s="1">
        <v>169</v>
      </c>
      <c r="B170" s="23" t="s">
        <v>3159</v>
      </c>
      <c r="C170" s="23" t="s">
        <v>39</v>
      </c>
      <c r="D170" s="12">
        <v>4</v>
      </c>
      <c r="E170" s="23" t="s">
        <v>783</v>
      </c>
      <c r="F170" s="34" t="str">
        <f t="shared" si="18"/>
        <v>a</v>
      </c>
      <c r="G170" s="15" t="str">
        <f>IF("cen"&lt;&gt;MID(B170,1,3),VLOOKUP(B170,'xbrl-gl'!A:E,5,FALSE),"")</f>
        <v/>
      </c>
      <c r="H170" s="33" t="s">
        <v>3133</v>
      </c>
      <c r="I170" s="37" t="s">
        <v>3877</v>
      </c>
      <c r="J170" s="30" t="s">
        <v>1899</v>
      </c>
      <c r="K170" s="30" t="s">
        <v>1900</v>
      </c>
      <c r="L170" s="30" t="str">
        <f>VLOOKUP(J170,'EN16931'!A:I,9,FALSE)</f>
        <v>A group of business terms providing information about the period relevant for the Invoice line.\nIs also called Invoice line delivery period.</v>
      </c>
      <c r="M170" s="30" t="str">
        <f t="shared" si="23"/>
        <v>entryDetail</v>
      </c>
      <c r="N170" s="1" t="str">
        <f>IF("u"=F170,VLOOKUP(G170,'xbrl-gl'!A:F,6,FALSE),"")</f>
        <v/>
      </c>
      <c r="O170" s="29" t="s">
        <v>1585</v>
      </c>
      <c r="P170" s="1" t="str">
        <f>IF(""&lt;&gt;C170,
  IF("gl-gen"=MID(VLOOKUP(C170,'xbrl-gl'!A:G,7,FALSE),1,6),
    VLOOKUP(C170,'xbrl-gl'!A:G,7,FALSE),
    "gl-"&amp;MID(C170,1,FIND("-",C170)-1)&amp;":"&amp;VLOOKUP(C170,'xbrl-gl'!A:G,7,FALSE)
  ),
  IF("_"=R170,
    "",
    IF("cen"=H170,
      R170,
      IF("gl-"=MID(R170,1,3),R170,"gl-"&amp;H170&amp;":"&amp;R170)
    )
  )
)</f>
        <v/>
      </c>
      <c r="Q170" s="22"/>
      <c r="R170" s="63" t="s">
        <v>39</v>
      </c>
      <c r="S170" s="65" t="str">
        <f t="shared" si="24"/>
        <v>/corG-1/corG-4/corG-5/cenG-26</v>
      </c>
      <c r="T170" s="66" t="str">
        <f t="shared" si="25"/>
        <v>corG-4</v>
      </c>
      <c r="U170" s="66" t="str">
        <f t="shared" si="19"/>
        <v>corG-5</v>
      </c>
      <c r="V170" s="66" t="str">
        <f t="shared" si="20"/>
        <v>cenG-26</v>
      </c>
      <c r="W170" s="66" t="str">
        <f t="shared" si="21"/>
        <v/>
      </c>
      <c r="X170" s="66" t="str">
        <f t="shared" si="22"/>
        <v/>
      </c>
    </row>
    <row r="171" spans="1:24" ht="19" customHeight="1">
      <c r="A171" s="1">
        <v>170</v>
      </c>
      <c r="B171" s="23" t="s">
        <v>1319</v>
      </c>
      <c r="C171" s="23" t="s">
        <v>39</v>
      </c>
      <c r="D171" s="12">
        <v>5</v>
      </c>
      <c r="E171" s="23" t="s">
        <v>3159</v>
      </c>
      <c r="F171" s="34" t="str">
        <f t="shared" si="18"/>
        <v>u</v>
      </c>
      <c r="G171" s="15" t="str">
        <f>IF("cen"&lt;&gt;MID(B171,1,3),VLOOKUP(B171,'xbrl-gl'!A:E,5,FALSE),"")</f>
        <v>busG-21</v>
      </c>
      <c r="H171" s="33" t="s">
        <v>16</v>
      </c>
      <c r="I171" s="38" t="s">
        <v>616</v>
      </c>
      <c r="J171" s="30" t="s">
        <v>1901</v>
      </c>
      <c r="K171" s="30" t="s">
        <v>1902</v>
      </c>
      <c r="L171" s="30" t="str">
        <f>VLOOKUP(J171,'EN16931'!A:I,9,FALSE)</f>
        <v>The date when the Invoice period for this Invoice line starts.\nThe date is the first day of the period.</v>
      </c>
      <c r="M171" s="30" t="str">
        <f t="shared" si="23"/>
        <v>invoiceLinePeriod</v>
      </c>
      <c r="N171" s="1" t="str">
        <f>IF("u"=F171,VLOOKUP(G171,'xbrl-gl'!A:F,6,FALSE),"")</f>
        <v>measurable</v>
      </c>
      <c r="O171" s="29" t="s">
        <v>1585</v>
      </c>
      <c r="P171" s="1" t="str">
        <f>IF(""&lt;&gt;C171,
  IF("gl-gen"=MID(VLOOKUP(C171,'xbrl-gl'!A:G,7,FALSE),1,6),
    VLOOKUP(C171,'xbrl-gl'!A:G,7,FALSE),
    "gl-"&amp;MID(C171,1,FIND("-",C171)-1)&amp;":"&amp;VLOOKUP(C171,'xbrl-gl'!A:G,7,FALSE)
  ),
  IF("_"=R171,
    "",
    IF("cen"=H171,
      R171,
      IF("gl-"=MID(R171,1,3),R171,"gl-"&amp;H171&amp;":"&amp;R171)
    )
  )
)</f>
        <v>gl-bus:measurableStartDateTimeItemType</v>
      </c>
      <c r="Q171" s="24" t="s">
        <v>1577</v>
      </c>
      <c r="R171" s="1" t="s">
        <v>931</v>
      </c>
      <c r="S171" s="65" t="str">
        <f t="shared" si="24"/>
        <v>/corG-1/corG-4/corG-5/cenG-26/bus-148</v>
      </c>
      <c r="T171" s="66" t="str">
        <f t="shared" si="25"/>
        <v>corG-4</v>
      </c>
      <c r="U171" s="66" t="str">
        <f t="shared" si="19"/>
        <v>corG-5</v>
      </c>
      <c r="V171" s="66" t="str">
        <f t="shared" si="20"/>
        <v>cenG-26</v>
      </c>
      <c r="W171" s="66" t="str">
        <f t="shared" si="21"/>
        <v>bus-148</v>
      </c>
      <c r="X171" s="66" t="str">
        <f t="shared" si="22"/>
        <v/>
      </c>
    </row>
    <row r="172" spans="1:24" ht="19" customHeight="1">
      <c r="A172" s="1">
        <v>171</v>
      </c>
      <c r="B172" s="23" t="s">
        <v>1320</v>
      </c>
      <c r="C172" s="23" t="s">
        <v>39</v>
      </c>
      <c r="D172" s="12">
        <v>5</v>
      </c>
      <c r="E172" s="23" t="s">
        <v>3159</v>
      </c>
      <c r="F172" s="34" t="str">
        <f t="shared" si="18"/>
        <v>u</v>
      </c>
      <c r="G172" s="15" t="str">
        <f>IF("cen"&lt;&gt;MID(B172,1,3),VLOOKUP(B172,'xbrl-gl'!A:E,5,FALSE),"")</f>
        <v>busG-21</v>
      </c>
      <c r="H172" s="33" t="s">
        <v>16</v>
      </c>
      <c r="I172" s="38" t="s">
        <v>618</v>
      </c>
      <c r="J172" s="30" t="s">
        <v>1903</v>
      </c>
      <c r="K172" s="30" t="s">
        <v>1904</v>
      </c>
      <c r="L172" s="30" t="str">
        <f>VLOOKUP(J172,'EN16931'!A:I,9,FALSE)</f>
        <v>The date when the Invoice period for this Invoice line ends.\nThe date is the last day of the period.</v>
      </c>
      <c r="M172" s="30" t="str">
        <f t="shared" si="23"/>
        <v>invoiceLinePeriod</v>
      </c>
      <c r="N172" s="1" t="str">
        <f>IF("u"=F172,VLOOKUP(G172,'xbrl-gl'!A:F,6,FALSE),"")</f>
        <v>measurable</v>
      </c>
      <c r="O172" s="29" t="s">
        <v>1585</v>
      </c>
      <c r="P172" s="1" t="str">
        <f>IF(""&lt;&gt;C172,
  IF("gl-gen"=MID(VLOOKUP(C172,'xbrl-gl'!A:G,7,FALSE),1,6),
    VLOOKUP(C172,'xbrl-gl'!A:G,7,FALSE),
    "gl-"&amp;MID(C172,1,FIND("-",C172)-1)&amp;":"&amp;VLOOKUP(C172,'xbrl-gl'!A:G,7,FALSE)
  ),
  IF("_"=R172,
    "",
    IF("cen"=H172,
      R172,
      IF("gl-"=MID(R172,1,3),R172,"gl-"&amp;H172&amp;":"&amp;R172)
    )
  )
)</f>
        <v>gl-bus:measurableEndDateTimeItemType</v>
      </c>
      <c r="Q172" s="22" t="s">
        <v>1577</v>
      </c>
      <c r="R172" s="1" t="s">
        <v>932</v>
      </c>
      <c r="S172" s="65" t="str">
        <f t="shared" si="24"/>
        <v>/corG-1/corG-4/corG-5/cenG-26/bus-149</v>
      </c>
      <c r="T172" s="66" t="str">
        <f t="shared" si="25"/>
        <v>corG-4</v>
      </c>
      <c r="U172" s="66" t="str">
        <f t="shared" si="19"/>
        <v>corG-5</v>
      </c>
      <c r="V172" s="66" t="str">
        <f t="shared" si="20"/>
        <v>cenG-26</v>
      </c>
      <c r="W172" s="66" t="str">
        <f t="shared" si="21"/>
        <v>bus-149</v>
      </c>
      <c r="X172" s="66" t="str">
        <f t="shared" si="22"/>
        <v/>
      </c>
    </row>
    <row r="173" spans="1:24" ht="19" customHeight="1">
      <c r="A173" s="1">
        <v>172</v>
      </c>
      <c r="B173" s="23" t="s">
        <v>3160</v>
      </c>
      <c r="C173" s="23" t="s">
        <v>39</v>
      </c>
      <c r="D173" s="12">
        <v>5</v>
      </c>
      <c r="E173" s="23" t="s">
        <v>3159</v>
      </c>
      <c r="F173" s="34" t="str">
        <f t="shared" si="18"/>
        <v>a</v>
      </c>
      <c r="G173" s="15" t="str">
        <f>IF("cen"&lt;&gt;MID(B173,1,3),VLOOKUP(B173,'xbrl-gl'!A:E,5,FALSE),"")</f>
        <v/>
      </c>
      <c r="H173" s="33" t="s">
        <v>3133</v>
      </c>
      <c r="I173" s="38" t="s">
        <v>3878</v>
      </c>
      <c r="J173" s="30" t="s">
        <v>1905</v>
      </c>
      <c r="K173" s="30" t="s">
        <v>1906</v>
      </c>
      <c r="L173" s="30" t="str">
        <f>VLOOKUP(J173,'EN16931'!A:I,9,FALSE)</f>
        <v>A group of business terms providing information about allowances applicable to the individual Invoice line.</v>
      </c>
      <c r="M173" s="30" t="str">
        <f t="shared" si="23"/>
        <v>invoiceLinePeriod</v>
      </c>
      <c r="N173" s="1" t="str">
        <f>IF("u"=F173,VLOOKUP(G173,'xbrl-gl'!A:F,6,FALSE),"")</f>
        <v/>
      </c>
      <c r="O173" s="29" t="s">
        <v>1612</v>
      </c>
      <c r="P173" s="1" t="str">
        <f>IF(""&lt;&gt;C173,
  IF("gl-gen"=MID(VLOOKUP(C173,'xbrl-gl'!A:G,7,FALSE),1,6),
    VLOOKUP(C173,'xbrl-gl'!A:G,7,FALSE),
    "gl-"&amp;MID(C173,1,FIND("-",C173)-1)&amp;":"&amp;VLOOKUP(C173,'xbrl-gl'!A:G,7,FALSE)
  ),
  IF("_"=R173,
    "",
    IF("cen"=H173,
      R173,
      IF("gl-"=MID(R173,1,3),R173,"gl-"&amp;H173&amp;":"&amp;R173)
    )
  )
)</f>
        <v/>
      </c>
      <c r="Q173" s="22"/>
      <c r="R173" s="63" t="s">
        <v>39</v>
      </c>
      <c r="S173" s="65" t="str">
        <f t="shared" si="24"/>
        <v>/corG-1/corG-4/corG-5/cenG-26/cenG-27</v>
      </c>
      <c r="T173" s="66" t="str">
        <f t="shared" si="25"/>
        <v>corG-4</v>
      </c>
      <c r="U173" s="66" t="str">
        <f t="shared" si="19"/>
        <v>corG-5</v>
      </c>
      <c r="V173" s="66" t="str">
        <f t="shared" si="20"/>
        <v>cenG-26</v>
      </c>
      <c r="W173" s="66" t="str">
        <f t="shared" si="21"/>
        <v>cenG-27</v>
      </c>
      <c r="X173" s="66" t="str">
        <f t="shared" si="22"/>
        <v/>
      </c>
    </row>
    <row r="174" spans="1:24" ht="19" customHeight="1">
      <c r="A174" s="1">
        <v>173</v>
      </c>
      <c r="B174" s="23" t="s">
        <v>3528</v>
      </c>
      <c r="C174" s="23" t="s">
        <v>1193</v>
      </c>
      <c r="D174" s="12">
        <v>6</v>
      </c>
      <c r="E174" s="23" t="s">
        <v>3160</v>
      </c>
      <c r="F174" s="34" t="str">
        <f t="shared" si="18"/>
        <v>a</v>
      </c>
      <c r="G174" s="15" t="str">
        <f>IF("cen"&lt;&gt;MID(B174,1,3),VLOOKUP(B174,'xbrl-gl'!A:E,5,FALSE),"")</f>
        <v/>
      </c>
      <c r="H174" s="33" t="s">
        <v>3133</v>
      </c>
      <c r="I174" s="39" t="s">
        <v>3879</v>
      </c>
      <c r="J174" s="30" t="s">
        <v>1907</v>
      </c>
      <c r="K174" s="30" t="s">
        <v>1908</v>
      </c>
      <c r="L174" s="30" t="str">
        <f>VLOOKUP(J174,'EN16931'!A:I,9,FALSE)</f>
        <v>The amount of an allowance, without VAT.</v>
      </c>
      <c r="M174" s="30" t="str">
        <f t="shared" si="23"/>
        <v>invoiceLineAllowances</v>
      </c>
      <c r="N174" s="1" t="str">
        <f>IF("u"=F174,VLOOKUP(G174,'xbrl-gl'!A:F,6,FALSE),"")</f>
        <v/>
      </c>
      <c r="O174" s="29" t="s">
        <v>1573</v>
      </c>
      <c r="P174" s="1" t="str">
        <f>IF(""&lt;&gt;C174,
  IF("gl-gen"=MID(VLOOKUP(C174,'xbrl-gl'!A:G,7,FALSE),1,6),
    VLOOKUP(C174,'xbrl-gl'!A:G,7,FALSE),
    "gl-"&amp;MID(C174,1,FIND("-",C174)-1)&amp;":"&amp;VLOOKUP(C174,'xbrl-gl'!A:G,7,FALSE)
  ),
  IF("_"=R174,
    "",
    IF("cen"=H174,
      R174,
      IF("gl-"=MID(R174,1,3),R174,"gl-"&amp;H174&amp;":"&amp;R174)
    )
  )
)</f>
        <v>gl-gen:amountItemType</v>
      </c>
      <c r="Q174" s="24" t="s">
        <v>4010</v>
      </c>
      <c r="R174" s="1" t="s">
        <v>3137</v>
      </c>
      <c r="S174" s="65" t="str">
        <f t="shared" si="24"/>
        <v>/corG-1/corG-4/corG-5/cenG-26/cenG-27/cen-136</v>
      </c>
      <c r="T174" s="66" t="str">
        <f t="shared" si="25"/>
        <v>corG-4</v>
      </c>
      <c r="U174" s="66" t="str">
        <f t="shared" si="19"/>
        <v>corG-5</v>
      </c>
      <c r="V174" s="66" t="str">
        <f t="shared" si="20"/>
        <v>cenG-26</v>
      </c>
      <c r="W174" s="66" t="str">
        <f t="shared" si="21"/>
        <v>cenG-27</v>
      </c>
      <c r="X174" s="66" t="str">
        <f t="shared" si="22"/>
        <v>cen-136</v>
      </c>
    </row>
    <row r="175" spans="1:24" ht="19" customHeight="1">
      <c r="A175" s="1">
        <v>174</v>
      </c>
      <c r="B175" s="23" t="s">
        <v>3204</v>
      </c>
      <c r="C175" s="23" t="s">
        <v>39</v>
      </c>
      <c r="D175" s="12">
        <v>6</v>
      </c>
      <c r="E175" s="23" t="s">
        <v>3160</v>
      </c>
      <c r="F175" s="34" t="str">
        <f t="shared" si="18"/>
        <v>a</v>
      </c>
      <c r="G175" s="15" t="str">
        <f>IF("cen"&lt;&gt;MID(B175,1,3),VLOOKUP(B175,'xbrl-gl'!A:E,5,FALSE),"")</f>
        <v/>
      </c>
      <c r="H175" s="33" t="s">
        <v>3133</v>
      </c>
      <c r="I175" s="39" t="s">
        <v>3880</v>
      </c>
      <c r="J175" s="30" t="s">
        <v>1909</v>
      </c>
      <c r="K175" s="30" t="s">
        <v>1910</v>
      </c>
      <c r="L175" s="30" t="str">
        <f>VLOOKUP(J175,'EN16931'!A:I,9,FALSE)</f>
        <v>The base amount that may be used, in conjunction with the Invoice line allowance percentage, to calculate the Invoice line allowance amount.</v>
      </c>
      <c r="M175" s="30" t="str">
        <f t="shared" si="23"/>
        <v>invoiceLineAllowances</v>
      </c>
      <c r="N175" s="1" t="str">
        <f>IF("u"=F175,VLOOKUP(G175,'xbrl-gl'!A:F,6,FALSE),"")</f>
        <v/>
      </c>
      <c r="O175" s="29" t="s">
        <v>1585</v>
      </c>
      <c r="P175" s="1" t="str">
        <f>IF(""&lt;&gt;C175,
  IF("gl-gen"=MID(VLOOKUP(C175,'xbrl-gl'!A:G,7,FALSE),1,6),
    VLOOKUP(C175,'xbrl-gl'!A:G,7,FALSE),
    "gl-"&amp;MID(C175,1,FIND("-",C175)-1)&amp;":"&amp;VLOOKUP(C175,'xbrl-gl'!A:G,7,FALSE)
  ),
  IF("_"=R175,
    "",
    IF("cen"=H175,
      R175,
      IF("gl-"=MID(R175,1,3),R175,"gl-"&amp;H175&amp;":"&amp;R175)
    )
  )
)</f>
        <v>amountItemType</v>
      </c>
      <c r="Q175" s="24" t="s">
        <v>1473</v>
      </c>
      <c r="R175" s="1" t="s">
        <v>3137</v>
      </c>
      <c r="S175" s="65" t="str">
        <f t="shared" si="24"/>
        <v>/corG-1/corG-4/corG-5/cenG-26/cenG-27/cen-137</v>
      </c>
      <c r="T175" s="66" t="str">
        <f t="shared" si="25"/>
        <v>corG-4</v>
      </c>
      <c r="U175" s="66" t="str">
        <f t="shared" si="19"/>
        <v>corG-5</v>
      </c>
      <c r="V175" s="66" t="str">
        <f t="shared" si="20"/>
        <v>cenG-26</v>
      </c>
      <c r="W175" s="66" t="str">
        <f t="shared" si="21"/>
        <v>cenG-27</v>
      </c>
      <c r="X175" s="66" t="str">
        <f t="shared" si="22"/>
        <v>cen-137</v>
      </c>
    </row>
    <row r="176" spans="1:24" ht="19" customHeight="1">
      <c r="A176" s="1">
        <v>175</v>
      </c>
      <c r="B176" s="23" t="s">
        <v>3205</v>
      </c>
      <c r="C176" s="23" t="s">
        <v>39</v>
      </c>
      <c r="D176" s="12">
        <v>6</v>
      </c>
      <c r="E176" s="23" t="s">
        <v>3160</v>
      </c>
      <c r="F176" s="34" t="str">
        <f t="shared" si="18"/>
        <v>a</v>
      </c>
      <c r="G176" s="15" t="str">
        <f>IF("cen"&lt;&gt;MID(B176,1,3),VLOOKUP(B176,'xbrl-gl'!A:E,5,FALSE),"")</f>
        <v/>
      </c>
      <c r="H176" s="33" t="s">
        <v>3133</v>
      </c>
      <c r="I176" s="39" t="s">
        <v>3881</v>
      </c>
      <c r="J176" s="30" t="s">
        <v>1911</v>
      </c>
      <c r="K176" s="30" t="s">
        <v>1912</v>
      </c>
      <c r="L176" s="30" t="str">
        <f>VLOOKUP(J176,'EN16931'!A:I,9,FALSE)</f>
        <v>The percentage that may be used, in conjunction with the Invoice line allowance base amount, to calculate the Invoice line allowance amount</v>
      </c>
      <c r="M176" s="30" t="str">
        <f t="shared" si="23"/>
        <v>invoiceLineAllowances</v>
      </c>
      <c r="N176" s="1" t="str">
        <f>IF("u"=F176,VLOOKUP(G176,'xbrl-gl'!A:F,6,FALSE),"")</f>
        <v/>
      </c>
      <c r="O176" s="29" t="s">
        <v>1585</v>
      </c>
      <c r="P176" s="1" t="str">
        <f>IF(""&lt;&gt;C176,
  IF("gl-gen"=MID(VLOOKUP(C176,'xbrl-gl'!A:G,7,FALSE),1,6),
    VLOOKUP(C176,'xbrl-gl'!A:G,7,FALSE),
    "gl-"&amp;MID(C176,1,FIND("-",C176)-1)&amp;":"&amp;VLOOKUP(C176,'xbrl-gl'!A:G,7,FALSE)
  ),
  IF("_"=R176,
    "",
    IF("cen"=H176,
      R176,
      IF("gl-"=MID(R176,1,3),R176,"gl-"&amp;H176&amp;":"&amp;R176)
    )
  )
)</f>
        <v>percentageItemType</v>
      </c>
      <c r="Q176" s="22" t="s">
        <v>1803</v>
      </c>
      <c r="R176" s="1" t="s">
        <v>3138</v>
      </c>
      <c r="S176" s="65" t="str">
        <f t="shared" si="24"/>
        <v>/corG-1/corG-4/corG-5/cenG-26/cenG-27/cen-138</v>
      </c>
      <c r="T176" s="66" t="str">
        <f t="shared" si="25"/>
        <v>corG-4</v>
      </c>
      <c r="U176" s="66" t="str">
        <f t="shared" si="19"/>
        <v>corG-5</v>
      </c>
      <c r="V176" s="66" t="str">
        <f t="shared" si="20"/>
        <v>cenG-26</v>
      </c>
      <c r="W176" s="66" t="str">
        <f t="shared" si="21"/>
        <v>cenG-27</v>
      </c>
      <c r="X176" s="66" t="str">
        <f t="shared" si="22"/>
        <v>cen-138</v>
      </c>
    </row>
    <row r="177" spans="1:24" ht="19" customHeight="1">
      <c r="A177" s="1">
        <v>176</v>
      </c>
      <c r="B177" s="23" t="s">
        <v>3206</v>
      </c>
      <c r="C177" s="23" t="s">
        <v>39</v>
      </c>
      <c r="D177" s="12">
        <v>6</v>
      </c>
      <c r="E177" s="23" t="s">
        <v>3160</v>
      </c>
      <c r="F177" s="34" t="str">
        <f t="shared" si="18"/>
        <v>a</v>
      </c>
      <c r="G177" s="15" t="str">
        <f>IF("cen"&lt;&gt;MID(B177,1,3),VLOOKUP(B177,'xbrl-gl'!A:E,5,FALSE),"")</f>
        <v/>
      </c>
      <c r="H177" s="33" t="s">
        <v>3133</v>
      </c>
      <c r="I177" s="39" t="s">
        <v>3882</v>
      </c>
      <c r="J177" s="30" t="s">
        <v>1913</v>
      </c>
      <c r="K177" s="30" t="s">
        <v>1914</v>
      </c>
      <c r="L177" s="30" t="str">
        <f>VLOOKUP(J177,'EN16931'!A:I,9,FALSE)</f>
        <v>The reason for the Invoice line allowance, expressed as text.</v>
      </c>
      <c r="M177" s="30" t="str">
        <f t="shared" si="23"/>
        <v>invoiceLineAllowances</v>
      </c>
      <c r="N177" s="1" t="str">
        <f>IF("u"=F177,VLOOKUP(G177,'xbrl-gl'!A:F,6,FALSE),"")</f>
        <v/>
      </c>
      <c r="O177" s="29" t="s">
        <v>1585</v>
      </c>
      <c r="P177" s="1" t="str">
        <f>IF(""&lt;&gt;C177,
  IF("gl-gen"=MID(VLOOKUP(C177,'xbrl-gl'!A:G,7,FALSE),1,6),
    VLOOKUP(C177,'xbrl-gl'!A:G,7,FALSE),
    "gl-"&amp;MID(C177,1,FIND("-",C177)-1)&amp;":"&amp;VLOOKUP(C177,'xbrl-gl'!A:G,7,FALSE)
  ),
  IF("_"=R177,
    "",
    IF("cen"=H177,
      R177,
      IF("gl-"=MID(R177,1,3),R177,"gl-"&amp;H177&amp;":"&amp;R177)
    )
  )
)</f>
        <v>textItemType</v>
      </c>
      <c r="Q177" s="22" t="s">
        <v>1594</v>
      </c>
      <c r="R177" s="1" t="s">
        <v>3136</v>
      </c>
      <c r="S177" s="65" t="str">
        <f t="shared" si="24"/>
        <v>/corG-1/corG-4/corG-5/cenG-26/cenG-27/cen-139</v>
      </c>
      <c r="T177" s="66" t="str">
        <f t="shared" si="25"/>
        <v>corG-4</v>
      </c>
      <c r="U177" s="66" t="str">
        <f t="shared" si="19"/>
        <v>corG-5</v>
      </c>
      <c r="V177" s="66" t="str">
        <f t="shared" si="20"/>
        <v>cenG-26</v>
      </c>
      <c r="W177" s="66" t="str">
        <f t="shared" si="21"/>
        <v>cenG-27</v>
      </c>
      <c r="X177" s="66" t="str">
        <f t="shared" si="22"/>
        <v>cen-139</v>
      </c>
    </row>
    <row r="178" spans="1:24" ht="19" customHeight="1">
      <c r="A178" s="1">
        <v>177</v>
      </c>
      <c r="B178" s="23" t="s">
        <v>3207</v>
      </c>
      <c r="C178" s="23" t="s">
        <v>39</v>
      </c>
      <c r="D178" s="12">
        <v>6</v>
      </c>
      <c r="E178" s="23" t="s">
        <v>3160</v>
      </c>
      <c r="F178" s="34" t="str">
        <f t="shared" si="18"/>
        <v>a</v>
      </c>
      <c r="G178" s="15" t="str">
        <f>IF("cen"&lt;&gt;MID(B178,1,3),VLOOKUP(B178,'xbrl-gl'!A:E,5,FALSE),"")</f>
        <v/>
      </c>
      <c r="H178" s="33" t="s">
        <v>3133</v>
      </c>
      <c r="I178" s="39" t="s">
        <v>3883</v>
      </c>
      <c r="J178" s="30" t="s">
        <v>1915</v>
      </c>
      <c r="K178" s="30" t="s">
        <v>1916</v>
      </c>
      <c r="L178" s="30" t="str">
        <f>VLOOKUP(J178,'EN16931'!A:I,9,FALSE)</f>
        <v>The reason for the Invoice line allowance, expressed as a code.\nUse entries of the UNTDID 5189 code list [6]. The Invoice line level allowance reason code and the Invoice line level allowance reason shall indicate the same allowance reason.</v>
      </c>
      <c r="M178" s="30" t="str">
        <f t="shared" si="23"/>
        <v>invoiceLineAllowances</v>
      </c>
      <c r="N178" s="1" t="str">
        <f>IF("u"=F178,VLOOKUP(G178,'xbrl-gl'!A:F,6,FALSE),"")</f>
        <v/>
      </c>
      <c r="O178" s="29" t="s">
        <v>1585</v>
      </c>
      <c r="P178" s="1" t="str">
        <f>IF(""&lt;&gt;C178,
  IF("gl-gen"=MID(VLOOKUP(C178,'xbrl-gl'!A:G,7,FALSE),1,6),
    VLOOKUP(C178,'xbrl-gl'!A:G,7,FALSE),
    "gl-"&amp;MID(C178,1,FIND("-",C178)-1)&amp;":"&amp;VLOOKUP(C178,'xbrl-gl'!A:G,7,FALSE)
  ),
  IF("_"=R178,
    "",
    IF("cen"=H178,
      R178,
      IF("gl-"=MID(R178,1,3),R178,"gl-"&amp;H178&amp;":"&amp;R178)
    )
  )
)</f>
        <v>codeItemType</v>
      </c>
      <c r="Q178" s="24" t="s">
        <v>1580</v>
      </c>
      <c r="R178" s="1" t="s">
        <v>3134</v>
      </c>
      <c r="S178" s="65" t="str">
        <f t="shared" si="24"/>
        <v>/corG-1/corG-4/corG-5/cenG-26/cenG-27/cen-140</v>
      </c>
      <c r="T178" s="66" t="str">
        <f t="shared" si="25"/>
        <v>corG-4</v>
      </c>
      <c r="U178" s="66" t="str">
        <f t="shared" si="19"/>
        <v>corG-5</v>
      </c>
      <c r="V178" s="66" t="str">
        <f t="shared" si="20"/>
        <v>cenG-26</v>
      </c>
      <c r="W178" s="66" t="str">
        <f t="shared" si="21"/>
        <v>cenG-27</v>
      </c>
      <c r="X178" s="66" t="str">
        <f t="shared" si="22"/>
        <v>cen-140</v>
      </c>
    </row>
    <row r="179" spans="1:24" ht="19" customHeight="1">
      <c r="A179" s="1">
        <v>178</v>
      </c>
      <c r="B179" s="23" t="s">
        <v>3161</v>
      </c>
      <c r="C179" s="23" t="s">
        <v>39</v>
      </c>
      <c r="D179" s="12">
        <v>5</v>
      </c>
      <c r="E179" s="23" t="s">
        <v>3159</v>
      </c>
      <c r="F179" s="34" t="str">
        <f t="shared" si="18"/>
        <v>a</v>
      </c>
      <c r="G179" s="15" t="str">
        <f>IF("cen"&lt;&gt;MID(B179,1,3),VLOOKUP(B179,'xbrl-gl'!A:E,5,FALSE),"")</f>
        <v/>
      </c>
      <c r="H179" s="33" t="s">
        <v>3133</v>
      </c>
      <c r="I179" s="38" t="s">
        <v>3884</v>
      </c>
      <c r="J179" s="30" t="s">
        <v>1917</v>
      </c>
      <c r="K179" s="30" t="s">
        <v>1918</v>
      </c>
      <c r="L179" s="30" t="str">
        <f>VLOOKUP(J179,'EN16931'!A:I,9,FALSE)</f>
        <v>A group of business terms providing information about charges and taxes other than VAT applicable to the individual Invoice line.\nAll charges and taxes are assumed to be liable to the same VAT rate as the Invoice line.</v>
      </c>
      <c r="M179" s="30" t="str">
        <f t="shared" si="23"/>
        <v>invoiceLinePeriod</v>
      </c>
      <c r="N179" s="1" t="str">
        <f>IF("u"=F179,VLOOKUP(G179,'xbrl-gl'!A:F,6,FALSE),"")</f>
        <v/>
      </c>
      <c r="O179" s="29" t="s">
        <v>1612</v>
      </c>
      <c r="P179" s="1" t="str">
        <f>IF(""&lt;&gt;C179,
  IF("gl-gen"=MID(VLOOKUP(C179,'xbrl-gl'!A:G,7,FALSE),1,6),
    VLOOKUP(C179,'xbrl-gl'!A:G,7,FALSE),
    "gl-"&amp;MID(C179,1,FIND("-",C179)-1)&amp;":"&amp;VLOOKUP(C179,'xbrl-gl'!A:G,7,FALSE)
  ),
  IF("_"=R179,
    "",
    IF("cen"=H179,
      R179,
      IF("gl-"=MID(R179,1,3),R179,"gl-"&amp;H179&amp;":"&amp;R179)
    )
  )
)</f>
        <v/>
      </c>
      <c r="Q179" s="22"/>
      <c r="R179" s="63" t="s">
        <v>39</v>
      </c>
      <c r="S179" s="65" t="str">
        <f t="shared" si="24"/>
        <v>/corG-1/corG-4/corG-5/cenG-26/cenG-28</v>
      </c>
      <c r="T179" s="66" t="str">
        <f t="shared" si="25"/>
        <v>corG-4</v>
      </c>
      <c r="U179" s="66" t="str">
        <f t="shared" si="19"/>
        <v>corG-5</v>
      </c>
      <c r="V179" s="66" t="str">
        <f t="shared" si="20"/>
        <v>cenG-26</v>
      </c>
      <c r="W179" s="66" t="str">
        <f t="shared" si="21"/>
        <v>cenG-28</v>
      </c>
      <c r="X179" s="66" t="str">
        <f t="shared" si="22"/>
        <v/>
      </c>
    </row>
    <row r="180" spans="1:24" ht="19" customHeight="1">
      <c r="A180" s="1">
        <v>179</v>
      </c>
      <c r="B180" s="23" t="s">
        <v>3529</v>
      </c>
      <c r="C180" s="23" t="s">
        <v>1193</v>
      </c>
      <c r="D180" s="12">
        <v>6</v>
      </c>
      <c r="E180" s="23" t="s">
        <v>3161</v>
      </c>
      <c r="F180" s="34" t="str">
        <f t="shared" si="18"/>
        <v>a</v>
      </c>
      <c r="G180" s="15" t="str">
        <f>IF("cen"&lt;&gt;MID(B180,1,3),VLOOKUP(B180,'xbrl-gl'!A:E,5,FALSE),"")</f>
        <v/>
      </c>
      <c r="H180" s="33" t="s">
        <v>3133</v>
      </c>
      <c r="I180" s="39" t="s">
        <v>3885</v>
      </c>
      <c r="J180" s="60" t="s">
        <v>1919</v>
      </c>
      <c r="K180" s="30" t="s">
        <v>1920</v>
      </c>
      <c r="L180" s="30" t="str">
        <f>VLOOKUP(J180,'EN16931'!A:I,9,FALSE)</f>
        <v>The amount of a charge, without VAT.</v>
      </c>
      <c r="M180" s="30" t="str">
        <f t="shared" si="23"/>
        <v>invoiceLineCharges</v>
      </c>
      <c r="N180" s="1" t="str">
        <f>IF("u"=F180,VLOOKUP(G180,'xbrl-gl'!A:F,6,FALSE),"")</f>
        <v/>
      </c>
      <c r="O180" s="29" t="s">
        <v>1573</v>
      </c>
      <c r="P180" s="1" t="str">
        <f>IF(""&lt;&gt;C180,
  IF("gl-gen"=MID(VLOOKUP(C180,'xbrl-gl'!A:G,7,FALSE),1,6),
    VLOOKUP(C180,'xbrl-gl'!A:G,7,FALSE),
    "gl-"&amp;MID(C180,1,FIND("-",C180)-1)&amp;":"&amp;VLOOKUP(C180,'xbrl-gl'!A:G,7,FALSE)
  ),
  IF("_"=R180,
    "",
    IF("cen"=H180,
      R180,
      IF("gl-"=MID(R180,1,3),R180,"gl-"&amp;H180&amp;":"&amp;R180)
    )
  )
)</f>
        <v>gl-gen:amountItemType</v>
      </c>
      <c r="Q180" s="24" t="s">
        <v>1473</v>
      </c>
      <c r="R180" s="1" t="s">
        <v>3137</v>
      </c>
      <c r="S180" s="65" t="str">
        <f t="shared" si="24"/>
        <v>/corG-1/corG-4/corG-5/cenG-26/cenG-28/cen-141</v>
      </c>
      <c r="T180" s="66" t="str">
        <f t="shared" si="25"/>
        <v>corG-4</v>
      </c>
      <c r="U180" s="66" t="str">
        <f t="shared" si="19"/>
        <v>corG-5</v>
      </c>
      <c r="V180" s="66" t="str">
        <f t="shared" si="20"/>
        <v>cenG-26</v>
      </c>
      <c r="W180" s="66" t="str">
        <f t="shared" si="21"/>
        <v>cenG-28</v>
      </c>
      <c r="X180" s="66" t="str">
        <f t="shared" si="22"/>
        <v>cen-141</v>
      </c>
    </row>
    <row r="181" spans="1:24" ht="19" customHeight="1">
      <c r="A181" s="1">
        <v>180</v>
      </c>
      <c r="B181" s="23" t="s">
        <v>3208</v>
      </c>
      <c r="C181" s="23" t="s">
        <v>39</v>
      </c>
      <c r="D181" s="12">
        <v>6</v>
      </c>
      <c r="E181" s="23" t="s">
        <v>3161</v>
      </c>
      <c r="F181" s="34" t="str">
        <f t="shared" si="18"/>
        <v>a</v>
      </c>
      <c r="G181" s="15" t="str">
        <f>IF("cen"&lt;&gt;MID(B181,1,3),VLOOKUP(B181,'xbrl-gl'!A:E,5,FALSE),"")</f>
        <v/>
      </c>
      <c r="H181" s="33" t="s">
        <v>3133</v>
      </c>
      <c r="I181" s="39" t="s">
        <v>3886</v>
      </c>
      <c r="J181" s="30" t="s">
        <v>1921</v>
      </c>
      <c r="K181" s="30" t="s">
        <v>1922</v>
      </c>
      <c r="L181" s="30" t="str">
        <f>VLOOKUP(J181,'EN16931'!A:I,9,FALSE)</f>
        <v>The base amount that may be used, in conjunction with the Invoice line charge percentage, to calculate the Invoice line charge amount.</v>
      </c>
      <c r="M181" s="30" t="str">
        <f t="shared" si="23"/>
        <v>invoiceLineCharges</v>
      </c>
      <c r="N181" s="1" t="str">
        <f>IF("u"=F181,VLOOKUP(G181,'xbrl-gl'!A:F,6,FALSE),"")</f>
        <v/>
      </c>
      <c r="O181" s="29" t="s">
        <v>1585</v>
      </c>
      <c r="P181" s="1" t="str">
        <f>IF(""&lt;&gt;C181,
  IF("gl-gen"=MID(VLOOKUP(C181,'xbrl-gl'!A:G,7,FALSE),1,6),
    VLOOKUP(C181,'xbrl-gl'!A:G,7,FALSE),
    "gl-"&amp;MID(C181,1,FIND("-",C181)-1)&amp;":"&amp;VLOOKUP(C181,'xbrl-gl'!A:G,7,FALSE)
  ),
  IF("_"=R181,
    "",
    IF("cen"=H181,
      R181,
      IF("gl-"=MID(R181,1,3),R181,"gl-"&amp;H181&amp;":"&amp;R181)
    )
  )
)</f>
        <v>amountItemType</v>
      </c>
      <c r="Q181" s="22" t="s">
        <v>1473</v>
      </c>
      <c r="R181" s="1" t="s">
        <v>3137</v>
      </c>
      <c r="S181" s="65" t="str">
        <f t="shared" si="24"/>
        <v>/corG-1/corG-4/corG-5/cenG-26/cenG-28/cen-142</v>
      </c>
      <c r="T181" s="66" t="str">
        <f t="shared" si="25"/>
        <v>corG-4</v>
      </c>
      <c r="U181" s="66" t="str">
        <f t="shared" si="19"/>
        <v>corG-5</v>
      </c>
      <c r="V181" s="66" t="str">
        <f t="shared" si="20"/>
        <v>cenG-26</v>
      </c>
      <c r="W181" s="66" t="str">
        <f t="shared" si="21"/>
        <v>cenG-28</v>
      </c>
      <c r="X181" s="66" t="str">
        <f t="shared" si="22"/>
        <v>cen-142</v>
      </c>
    </row>
    <row r="182" spans="1:24" ht="19" customHeight="1">
      <c r="A182" s="1">
        <v>181</v>
      </c>
      <c r="B182" s="23" t="s">
        <v>3209</v>
      </c>
      <c r="C182" s="23" t="s">
        <v>39</v>
      </c>
      <c r="D182" s="12">
        <v>6</v>
      </c>
      <c r="E182" s="23" t="s">
        <v>3161</v>
      </c>
      <c r="F182" s="34" t="str">
        <f t="shared" si="18"/>
        <v>a</v>
      </c>
      <c r="G182" s="15" t="str">
        <f>IF("cen"&lt;&gt;MID(B182,1,3),VLOOKUP(B182,'xbrl-gl'!A:E,5,FALSE),"")</f>
        <v/>
      </c>
      <c r="H182" s="33" t="s">
        <v>3133</v>
      </c>
      <c r="I182" s="39" t="s">
        <v>3887</v>
      </c>
      <c r="J182" s="30" t="s">
        <v>1923</v>
      </c>
      <c r="K182" s="30" t="s">
        <v>1924</v>
      </c>
      <c r="L182" s="30" t="str">
        <f>VLOOKUP(J182,'EN16931'!A:I,9,FALSE)</f>
        <v>The percentage that may be used, in conjunction with the Invoice line charge base amount, to calculate the Invoice line charge amount.</v>
      </c>
      <c r="M182" s="30" t="str">
        <f t="shared" si="23"/>
        <v>invoiceLineCharges</v>
      </c>
      <c r="N182" s="1" t="str">
        <f>IF("u"=F182,VLOOKUP(G182,'xbrl-gl'!A:F,6,FALSE),"")</f>
        <v/>
      </c>
      <c r="O182" s="29" t="s">
        <v>1585</v>
      </c>
      <c r="P182" s="1" t="str">
        <f>IF(""&lt;&gt;C182,
  IF("gl-gen"=MID(VLOOKUP(C182,'xbrl-gl'!A:G,7,FALSE),1,6),
    VLOOKUP(C182,'xbrl-gl'!A:G,7,FALSE),
    "gl-"&amp;MID(C182,1,FIND("-",C182)-1)&amp;":"&amp;VLOOKUP(C182,'xbrl-gl'!A:G,7,FALSE)
  ),
  IF("_"=R182,
    "",
    IF("cen"=H182,
      R182,
      IF("gl-"=MID(R182,1,3),R182,"gl-"&amp;H182&amp;":"&amp;R182)
    )
  )
)</f>
        <v>percentageItemType</v>
      </c>
      <c r="Q182" s="22" t="s">
        <v>1803</v>
      </c>
      <c r="R182" s="1" t="s">
        <v>3138</v>
      </c>
      <c r="S182" s="65" t="str">
        <f t="shared" si="24"/>
        <v>/corG-1/corG-4/corG-5/cenG-26/cenG-28/cen-143</v>
      </c>
      <c r="T182" s="66" t="str">
        <f t="shared" si="25"/>
        <v>corG-4</v>
      </c>
      <c r="U182" s="66" t="str">
        <f t="shared" si="19"/>
        <v>corG-5</v>
      </c>
      <c r="V182" s="66" t="str">
        <f t="shared" si="20"/>
        <v>cenG-26</v>
      </c>
      <c r="W182" s="66" t="str">
        <f t="shared" si="21"/>
        <v>cenG-28</v>
      </c>
      <c r="X182" s="66" t="str">
        <f t="shared" si="22"/>
        <v>cen-143</v>
      </c>
    </row>
    <row r="183" spans="1:24" ht="19" customHeight="1">
      <c r="A183" s="1">
        <v>182</v>
      </c>
      <c r="B183" s="23" t="s">
        <v>3210</v>
      </c>
      <c r="C183" s="23" t="s">
        <v>39</v>
      </c>
      <c r="D183" s="12">
        <v>6</v>
      </c>
      <c r="E183" s="23" t="s">
        <v>3161</v>
      </c>
      <c r="F183" s="34" t="str">
        <f t="shared" si="18"/>
        <v>a</v>
      </c>
      <c r="G183" s="15" t="str">
        <f>IF("cen"&lt;&gt;MID(B183,1,3),VLOOKUP(B183,'xbrl-gl'!A:E,5,FALSE),"")</f>
        <v/>
      </c>
      <c r="H183" s="33" t="s">
        <v>3133</v>
      </c>
      <c r="I183" s="39" t="s">
        <v>3888</v>
      </c>
      <c r="J183" s="30" t="s">
        <v>1925</v>
      </c>
      <c r="K183" s="30" t="s">
        <v>1926</v>
      </c>
      <c r="L183" s="30" t="str">
        <f>VLOOKUP(J183,'EN16931'!A:I,9,FALSE)</f>
        <v>The reason for the Invoice line charge, expressed as text.</v>
      </c>
      <c r="M183" s="30" t="str">
        <f t="shared" si="23"/>
        <v>invoiceLineCharges</v>
      </c>
      <c r="N183" s="1" t="str">
        <f>IF("u"=F183,VLOOKUP(G183,'xbrl-gl'!A:F,6,FALSE),"")</f>
        <v/>
      </c>
      <c r="O183" s="29" t="s">
        <v>1585</v>
      </c>
      <c r="P183" s="1" t="str">
        <f>IF(""&lt;&gt;C183,
  IF("gl-gen"=MID(VLOOKUP(C183,'xbrl-gl'!A:G,7,FALSE),1,6),
    VLOOKUP(C183,'xbrl-gl'!A:G,7,FALSE),
    "gl-"&amp;MID(C183,1,FIND("-",C183)-1)&amp;":"&amp;VLOOKUP(C183,'xbrl-gl'!A:G,7,FALSE)
  ),
  IF("_"=R183,
    "",
    IF("cen"=H183,
      R183,
      IF("gl-"=MID(R183,1,3),R183,"gl-"&amp;H183&amp;":"&amp;R183)
    )
  )
)</f>
        <v>textItemType</v>
      </c>
      <c r="Q183" s="22" t="s">
        <v>1594</v>
      </c>
      <c r="R183" s="1" t="s">
        <v>3136</v>
      </c>
      <c r="S183" s="65" t="str">
        <f t="shared" si="24"/>
        <v>/corG-1/corG-4/corG-5/cenG-26/cenG-28/cen-144</v>
      </c>
      <c r="T183" s="66" t="str">
        <f t="shared" si="25"/>
        <v>corG-4</v>
      </c>
      <c r="U183" s="66" t="str">
        <f t="shared" si="19"/>
        <v>corG-5</v>
      </c>
      <c r="V183" s="66" t="str">
        <f t="shared" si="20"/>
        <v>cenG-26</v>
      </c>
      <c r="W183" s="66" t="str">
        <f t="shared" si="21"/>
        <v>cenG-28</v>
      </c>
      <c r="X183" s="66" t="str">
        <f t="shared" si="22"/>
        <v>cen-144</v>
      </c>
    </row>
    <row r="184" spans="1:24" ht="19" customHeight="1">
      <c r="A184" s="1">
        <v>183</v>
      </c>
      <c r="B184" s="23" t="s">
        <v>3211</v>
      </c>
      <c r="C184" s="23" t="s">
        <v>39</v>
      </c>
      <c r="D184" s="12">
        <v>6</v>
      </c>
      <c r="E184" s="23" t="s">
        <v>3161</v>
      </c>
      <c r="F184" s="34" t="str">
        <f t="shared" si="18"/>
        <v>a</v>
      </c>
      <c r="G184" s="15" t="str">
        <f>IF("cen"&lt;&gt;MID(B184,1,3),VLOOKUP(B184,'xbrl-gl'!A:E,5,FALSE),"")</f>
        <v/>
      </c>
      <c r="H184" s="33" t="s">
        <v>3133</v>
      </c>
      <c r="I184" s="39" t="s">
        <v>3889</v>
      </c>
      <c r="J184" s="30" t="s">
        <v>1927</v>
      </c>
      <c r="K184" s="30" t="s">
        <v>1928</v>
      </c>
      <c r="L184" s="30" t="str">
        <f>VLOOKUP(J184,'EN16931'!A:I,9,FALSE)</f>
        <v>The reason for the Invoice line charge, expressed as a code.\nUse entries of the UNTDID 7161 code list [6]. The Invoice line charge reason code and the Invoice line charge reason shall indicate the same charge reason.</v>
      </c>
      <c r="M184" s="30" t="str">
        <f t="shared" si="23"/>
        <v>invoiceLineCharges</v>
      </c>
      <c r="N184" s="1" t="str">
        <f>IF("u"=F184,VLOOKUP(G184,'xbrl-gl'!A:F,6,FALSE),"")</f>
        <v/>
      </c>
      <c r="O184" s="29" t="s">
        <v>1585</v>
      </c>
      <c r="P184" s="1" t="str">
        <f>IF(""&lt;&gt;C184,
  IF("gl-gen"=MID(VLOOKUP(C184,'xbrl-gl'!A:G,7,FALSE),1,6),
    VLOOKUP(C184,'xbrl-gl'!A:G,7,FALSE),
    "gl-"&amp;MID(C184,1,FIND("-",C184)-1)&amp;":"&amp;VLOOKUP(C184,'xbrl-gl'!A:G,7,FALSE)
  ),
  IF("_"=R184,
    "",
    IF("cen"=H184,
      R184,
      IF("gl-"=MID(R184,1,3),R184,"gl-"&amp;H184&amp;":"&amp;R184)
    )
  )
)</f>
        <v>codeItemType</v>
      </c>
      <c r="Q184" s="22" t="s">
        <v>1580</v>
      </c>
      <c r="R184" s="1" t="s">
        <v>3134</v>
      </c>
      <c r="S184" s="65" t="str">
        <f t="shared" si="24"/>
        <v>/corG-1/corG-4/corG-5/cenG-26/cenG-28/cen-145</v>
      </c>
      <c r="T184" s="66" t="str">
        <f t="shared" si="25"/>
        <v>corG-4</v>
      </c>
      <c r="U184" s="66" t="str">
        <f t="shared" si="19"/>
        <v>corG-5</v>
      </c>
      <c r="V184" s="66" t="str">
        <f t="shared" si="20"/>
        <v>cenG-26</v>
      </c>
      <c r="W184" s="66" t="str">
        <f t="shared" si="21"/>
        <v>cenG-28</v>
      </c>
      <c r="X184" s="66" t="str">
        <f t="shared" si="22"/>
        <v>cen-145</v>
      </c>
    </row>
    <row r="185" spans="1:24" ht="19" customHeight="1">
      <c r="A185" s="1">
        <v>184</v>
      </c>
      <c r="B185" s="23" t="s">
        <v>1280</v>
      </c>
      <c r="C185" s="23" t="s">
        <v>39</v>
      </c>
      <c r="D185" s="12">
        <v>4</v>
      </c>
      <c r="E185" s="23" t="s">
        <v>783</v>
      </c>
      <c r="F185" s="34" t="str">
        <f t="shared" si="18"/>
        <v/>
      </c>
      <c r="G185" s="15" t="str">
        <f>IF("cen"&lt;&gt;MID(B185,1,3),VLOOKUP(B185,'xbrl-gl'!A:E,5,FALSE),"")</f>
        <v>corG-5</v>
      </c>
      <c r="H185" s="33" t="s">
        <v>16</v>
      </c>
      <c r="I185" s="37" t="s">
        <v>551</v>
      </c>
      <c r="J185" s="60" t="s">
        <v>1769</v>
      </c>
      <c r="K185" s="30" t="s">
        <v>1770</v>
      </c>
      <c r="L185" s="30" t="str">
        <f>VLOOKUP(J185,'EN16931'!A:I,9,FALSE)</f>
        <v>The means, expressed as code, for how a payment is expected to be or has been settled.\nEntries from the UNTDID 4461 code list [6] shall be used. Distinction should be made between SEPA and non-SEPA payments, and between credit payments, direct debits, card payments and other instruments.</v>
      </c>
      <c r="M185" s="30" t="str">
        <f t="shared" si="23"/>
        <v>entryDetail</v>
      </c>
      <c r="N185" s="1" t="str">
        <f>IF("u"=F185,VLOOKUP(G185,'xbrl-gl'!A:F,6,FALSE),"")</f>
        <v/>
      </c>
      <c r="O185" s="29" t="s">
        <v>1573</v>
      </c>
      <c r="P185" s="1" t="str">
        <f>IF(""&lt;&gt;C185,
  IF("gl-gen"=MID(VLOOKUP(C185,'xbrl-gl'!A:G,7,FALSE),1,6),
    VLOOKUP(C185,'xbrl-gl'!A:G,7,FALSE),
    "gl-"&amp;MID(C185,1,FIND("-",C185)-1)&amp;":"&amp;VLOOKUP(C185,'xbrl-gl'!A:G,7,FALSE)
  ),
  IF("_"=R185,
    "",
    IF("cen"=H185,
      R185,
      IF("gl-"=MID(R185,1,3),R185,"gl-"&amp;H185&amp;":"&amp;R185)
    )
  )
)</f>
        <v>gl-bus:paymentMethodItemType</v>
      </c>
      <c r="Q185" s="24" t="s">
        <v>1580</v>
      </c>
      <c r="R185" s="1" t="s">
        <v>936</v>
      </c>
      <c r="S185" s="65" t="str">
        <f t="shared" si="24"/>
        <v>/corG-1/corG-4/corG-5/bus-135</v>
      </c>
      <c r="T185" s="66" t="str">
        <f t="shared" si="25"/>
        <v>corG-4</v>
      </c>
      <c r="U185" s="66" t="str">
        <f t="shared" si="19"/>
        <v>corG-5</v>
      </c>
      <c r="V185" s="66" t="str">
        <f t="shared" si="20"/>
        <v>bus-135</v>
      </c>
      <c r="W185" s="66" t="str">
        <f t="shared" si="21"/>
        <v/>
      </c>
      <c r="X185" s="66" t="str">
        <f t="shared" si="22"/>
        <v/>
      </c>
    </row>
    <row r="186" spans="1:24" ht="19" customHeight="1">
      <c r="A186" s="1">
        <v>185</v>
      </c>
      <c r="B186" s="23" t="s">
        <v>1300</v>
      </c>
      <c r="C186" s="23" t="s">
        <v>39</v>
      </c>
      <c r="D186" s="12">
        <v>4</v>
      </c>
      <c r="E186" s="23" t="s">
        <v>783</v>
      </c>
      <c r="F186" s="34" t="str">
        <f t="shared" si="18"/>
        <v/>
      </c>
      <c r="G186" s="15" t="str">
        <f>IF("cen"&lt;&gt;MID(B186,1,3),VLOOKUP(B186,'xbrl-gl'!A:E,5,FALSE),"")</f>
        <v>corG-5</v>
      </c>
      <c r="H186" s="33" t="s">
        <v>0</v>
      </c>
      <c r="I186" s="37" t="s">
        <v>576</v>
      </c>
      <c r="J186" s="60" t="s">
        <v>1884</v>
      </c>
      <c r="K186" s="30" t="s">
        <v>1885</v>
      </c>
      <c r="L186" s="30" t="str">
        <f>VLOOKUP(J186,'EN16931'!A:I,9,FALSE)</f>
        <v>A textual note that gives unstructured information that is relevant to the Invoice line.</v>
      </c>
      <c r="M186" s="30" t="str">
        <f t="shared" si="23"/>
        <v>entryDetail</v>
      </c>
      <c r="N186" s="1" t="str">
        <f>IF("u"=F186,VLOOKUP(G186,'xbrl-gl'!A:F,6,FALSE),"")</f>
        <v/>
      </c>
      <c r="O186" s="29" t="s">
        <v>1585</v>
      </c>
      <c r="P186" s="1" t="str">
        <f>IF(""&lt;&gt;C186,
  IF("gl-gen"=MID(VLOOKUP(C186,'xbrl-gl'!A:G,7,FALSE),1,6),
    VLOOKUP(C186,'xbrl-gl'!A:G,7,FALSE),
    "gl-"&amp;MID(C186,1,FIND("-",C186)-1)&amp;":"&amp;VLOOKUP(C186,'xbrl-gl'!A:G,7,FALSE)
  ),
  IF("_"=R186,
    "",
    IF("cen"=H186,
      R186,
      IF("gl-"=MID(R186,1,3),R186,"gl-"&amp;H186&amp;":"&amp;R186)
    )
  )
)</f>
        <v>gl-cor:detailCommentItemType</v>
      </c>
      <c r="Q186" s="24" t="s">
        <v>1594</v>
      </c>
      <c r="R186" s="1" t="s">
        <v>822</v>
      </c>
      <c r="S186" s="65" t="str">
        <f t="shared" si="24"/>
        <v>/corG-1/corG-4/corG-5/cor-85</v>
      </c>
      <c r="T186" s="66" t="str">
        <f t="shared" si="25"/>
        <v>corG-4</v>
      </c>
      <c r="U186" s="66" t="str">
        <f t="shared" si="19"/>
        <v>corG-5</v>
      </c>
      <c r="V186" s="66" t="str">
        <f t="shared" si="20"/>
        <v>cor-85</v>
      </c>
      <c r="W186" s="66" t="str">
        <f t="shared" si="21"/>
        <v/>
      </c>
      <c r="X186" s="66" t="str">
        <f t="shared" si="22"/>
        <v/>
      </c>
    </row>
    <row r="187" spans="1:24" ht="19" customHeight="1">
      <c r="A187" s="1">
        <v>186</v>
      </c>
      <c r="B187" s="23" t="s">
        <v>1304</v>
      </c>
      <c r="C187" s="23" t="s">
        <v>39</v>
      </c>
      <c r="D187" s="12">
        <v>4</v>
      </c>
      <c r="E187" s="23" t="s">
        <v>783</v>
      </c>
      <c r="F187" s="34" t="str">
        <f t="shared" si="18"/>
        <v/>
      </c>
      <c r="G187" s="15" t="str">
        <f>IF("cen"&lt;&gt;MID(B187,1,3),VLOOKUP(B187,'xbrl-gl'!A:E,5,FALSE),"")</f>
        <v>corG-5</v>
      </c>
      <c r="H187" s="33" t="s">
        <v>0</v>
      </c>
      <c r="I187" s="37" t="s">
        <v>584</v>
      </c>
      <c r="J187" s="30" t="s">
        <v>1743</v>
      </c>
      <c r="K187" s="30" t="s">
        <v>1744</v>
      </c>
      <c r="L187" s="30" t="str">
        <f>VLOOKUP(J187,'EN16931'!A:I,9,FALSE)</f>
        <v>the date on which the supply of goods or services was made or completed.</v>
      </c>
      <c r="M187" s="30" t="str">
        <f t="shared" si="23"/>
        <v>entryDetail</v>
      </c>
      <c r="N187" s="1" t="str">
        <f>IF("u"=F187,VLOOKUP(G187,'xbrl-gl'!A:F,6,FALSE),"")</f>
        <v/>
      </c>
      <c r="O187" s="29" t="s">
        <v>1585</v>
      </c>
      <c r="P187" s="1" t="str">
        <f>IF(""&lt;&gt;C187,
  IF("gl-gen"=MID(VLOOKUP(C187,'xbrl-gl'!A:G,7,FALSE),1,6),
    VLOOKUP(C187,'xbrl-gl'!A:G,7,FALSE),
    "gl-"&amp;MID(C187,1,FIND("-",C187)-1)&amp;":"&amp;VLOOKUP(C187,'xbrl-gl'!A:G,7,FALSE)
  ),
  IF("_"=R187,
    "",
    IF("cen"=H187,
      R187,
      IF("gl-"=MID(R187,1,3),R187,"gl-"&amp;H187&amp;":"&amp;R187)
    )
  )
)</f>
        <v>gl-cor:shipReceivedDateItemType</v>
      </c>
      <c r="Q187" s="22" t="s">
        <v>1577</v>
      </c>
      <c r="R187" s="1" t="s">
        <v>867</v>
      </c>
      <c r="S187" s="65" t="str">
        <f t="shared" si="24"/>
        <v>/corG-1/corG-4/corG-5/cor-89</v>
      </c>
      <c r="T187" s="66" t="str">
        <f t="shared" si="25"/>
        <v>corG-4</v>
      </c>
      <c r="U187" s="66" t="str">
        <f t="shared" si="19"/>
        <v>corG-5</v>
      </c>
      <c r="V187" s="66" t="str">
        <f t="shared" si="20"/>
        <v>cor-89</v>
      </c>
      <c r="W187" s="66" t="str">
        <f t="shared" si="21"/>
        <v/>
      </c>
      <c r="X187" s="66" t="str">
        <f t="shared" si="22"/>
        <v/>
      </c>
    </row>
    <row r="188" spans="1:24" ht="19" customHeight="1">
      <c r="A188" s="1">
        <v>187</v>
      </c>
      <c r="B188" s="23" t="s">
        <v>1305</v>
      </c>
      <c r="C188" s="23" t="s">
        <v>39</v>
      </c>
      <c r="D188" s="12">
        <v>4</v>
      </c>
      <c r="E188" s="23" t="s">
        <v>783</v>
      </c>
      <c r="F188" s="34" t="str">
        <f t="shared" si="18"/>
        <v/>
      </c>
      <c r="G188" s="15" t="str">
        <f>IF("cen"&lt;&gt;MID(B188,1,3),VLOOKUP(B188,'xbrl-gl'!A:E,5,FALSE),"")</f>
        <v>corG-5</v>
      </c>
      <c r="H188" s="33" t="s">
        <v>0</v>
      </c>
      <c r="I188" s="37" t="s">
        <v>586</v>
      </c>
      <c r="J188" s="30" t="s">
        <v>1591</v>
      </c>
      <c r="K188" s="30" t="s">
        <v>1592</v>
      </c>
      <c r="L188" s="30" t="str">
        <f>VLOOKUP(J188,'EN16931'!A:I,9,FALSE)</f>
        <v>The date when the payment is due.\nThe payment due date reflects the due date of the net payment. For partial payments it states the first net due date. The corresponding description of more complex payment terms can be stated in BT-20 Payment terms.</v>
      </c>
      <c r="M188" s="30" t="str">
        <f t="shared" si="23"/>
        <v>entryDetail</v>
      </c>
      <c r="N188" s="1" t="str">
        <f>IF("u"=F188,VLOOKUP(G188,'xbrl-gl'!A:F,6,FALSE),"")</f>
        <v/>
      </c>
      <c r="O188" s="29" t="s">
        <v>1585</v>
      </c>
      <c r="P188" s="1" t="str">
        <f>IF(""&lt;&gt;C188,
  IF("gl-gen"=MID(VLOOKUP(C188,'xbrl-gl'!A:G,7,FALSE),1,6),
    VLOOKUP(C188,'xbrl-gl'!A:G,7,FALSE),
    "gl-"&amp;MID(C188,1,FIND("-",C188)-1)&amp;":"&amp;VLOOKUP(C188,'xbrl-gl'!A:G,7,FALSE)
  ),
  IF("_"=R188,
    "",
    IF("cen"=H188,
      R188,
      IF("gl-"=MID(R188,1,3),R188,"gl-"&amp;H188&amp;":"&amp;R188)
    )
  )
)</f>
        <v>gl-cor:maturityDateItemType</v>
      </c>
      <c r="Q188" s="22" t="s">
        <v>1577</v>
      </c>
      <c r="R188" s="1" t="s">
        <v>853</v>
      </c>
      <c r="S188" s="65" t="str">
        <f t="shared" si="24"/>
        <v>/corG-1/corG-4/corG-5/cor-90</v>
      </c>
      <c r="T188" s="66" t="str">
        <f t="shared" si="25"/>
        <v>corG-4</v>
      </c>
      <c r="U188" s="66" t="str">
        <f t="shared" si="19"/>
        <v>corG-5</v>
      </c>
      <c r="V188" s="66" t="str">
        <f t="shared" si="20"/>
        <v>cor-90</v>
      </c>
      <c r="W188" s="66" t="str">
        <f t="shared" si="21"/>
        <v/>
      </c>
      <c r="X188" s="66" t="str">
        <f t="shared" si="22"/>
        <v/>
      </c>
    </row>
    <row r="189" spans="1:24" ht="19" customHeight="1">
      <c r="A189" s="1">
        <v>188</v>
      </c>
      <c r="B189" s="23" t="s">
        <v>1306</v>
      </c>
      <c r="C189" s="23" t="s">
        <v>39</v>
      </c>
      <c r="D189" s="12">
        <v>4</v>
      </c>
      <c r="E189" s="23" t="s">
        <v>783</v>
      </c>
      <c r="F189" s="34" t="str">
        <f t="shared" si="18"/>
        <v/>
      </c>
      <c r="G189" s="15" t="str">
        <f>IF("cen"&lt;&gt;MID(B189,1,3),VLOOKUP(B189,'xbrl-gl'!A:E,5,FALSE),"")</f>
        <v>corG-5</v>
      </c>
      <c r="H189" s="33" t="s">
        <v>0</v>
      </c>
      <c r="I189" s="37" t="s">
        <v>588</v>
      </c>
      <c r="J189" s="30" t="s">
        <v>1609</v>
      </c>
      <c r="K189" s="30" t="s">
        <v>1610</v>
      </c>
      <c r="L189" s="30" t="str">
        <f>VLOOKUP(J189,'EN16931'!A:I,9,FALSE)</f>
        <v>A textual description of the payment terms that apply to the amount due for payment (Including description of possible penalties).\nThis element may contain multiple lines and multiple terms.</v>
      </c>
      <c r="M189" s="30" t="str">
        <f t="shared" si="23"/>
        <v>entryDetail</v>
      </c>
      <c r="N189" s="1" t="str">
        <f>IF("u"=F189,VLOOKUP(G189,'xbrl-gl'!A:F,6,FALSE),"")</f>
        <v/>
      </c>
      <c r="O189" s="29" t="s">
        <v>1585</v>
      </c>
      <c r="P189" s="1" t="str">
        <f>IF(""&lt;&gt;C189,
  IF("gl-gen"=MID(VLOOKUP(C189,'xbrl-gl'!A:G,7,FALSE),1,6),
    VLOOKUP(C189,'xbrl-gl'!A:G,7,FALSE),
    "gl-"&amp;MID(C189,1,FIND("-",C189)-1)&amp;":"&amp;VLOOKUP(C189,'xbrl-gl'!A:G,7,FALSE)
  ),
  IF("_"=R189,
    "",
    IF("cen"=H189,
      R189,
      IF("gl-"=MID(R189,1,3),R189,"gl-"&amp;H189&amp;":"&amp;R189)
    )
  )
)</f>
        <v>gl-cor:termsItemType</v>
      </c>
      <c r="Q189" s="24" t="s">
        <v>1594</v>
      </c>
      <c r="R189" s="21" t="s">
        <v>883</v>
      </c>
      <c r="S189" s="65" t="str">
        <f t="shared" si="24"/>
        <v>/corG-1/corG-4/corG-5/cor-91</v>
      </c>
      <c r="T189" s="66" t="str">
        <f t="shared" si="25"/>
        <v>corG-4</v>
      </c>
      <c r="U189" s="66" t="str">
        <f t="shared" si="19"/>
        <v>corG-5</v>
      </c>
      <c r="V189" s="66" t="str">
        <f t="shared" si="20"/>
        <v>cor-91</v>
      </c>
      <c r="W189" s="66" t="str">
        <f t="shared" si="21"/>
        <v/>
      </c>
      <c r="X189" s="66" t="str">
        <f t="shared" si="22"/>
        <v/>
      </c>
    </row>
    <row r="190" spans="1:24" ht="19" customHeight="1">
      <c r="A190" s="1">
        <v>189</v>
      </c>
      <c r="B190" s="23" t="s">
        <v>3602</v>
      </c>
      <c r="C190" s="23" t="s">
        <v>798</v>
      </c>
      <c r="D190" s="12">
        <v>4</v>
      </c>
      <c r="E190" s="23" t="s">
        <v>783</v>
      </c>
      <c r="F190" s="34" t="str">
        <f t="shared" si="18"/>
        <v>a</v>
      </c>
      <c r="G190" s="15" t="str">
        <f>IF("cen"&lt;&gt;MID(B190,1,3),VLOOKUP(B190,'xbrl-gl'!A:E,5,FALSE),"")</f>
        <v/>
      </c>
      <c r="H190" s="33" t="s">
        <v>3133</v>
      </c>
      <c r="I190" s="37" t="s">
        <v>3890</v>
      </c>
      <c r="J190" s="30" t="s">
        <v>1929</v>
      </c>
      <c r="K190" s="30" t="s">
        <v>1930</v>
      </c>
      <c r="L190" s="30" t="str">
        <f>VLOOKUP(J190,'EN16931'!A:I,9,FALSE)</f>
        <v>A group of business terms providing information about the price applied for the goods and services invoiced on the Invoice line.</v>
      </c>
      <c r="M190" s="30" t="str">
        <f t="shared" si="23"/>
        <v>entryDetail</v>
      </c>
      <c r="N190" s="1" t="str">
        <f>IF("u"=F190,VLOOKUP(G190,'xbrl-gl'!A:F,6,FALSE),"")</f>
        <v/>
      </c>
      <c r="O190" s="29" t="s">
        <v>1573</v>
      </c>
      <c r="Q190" s="22"/>
      <c r="R190" s="63" t="s">
        <v>39</v>
      </c>
      <c r="S190" s="65" t="str">
        <f t="shared" si="24"/>
        <v>/corG-1/corG-4/corG-5/cenG-29</v>
      </c>
      <c r="T190" s="66" t="str">
        <f t="shared" si="25"/>
        <v>corG-4</v>
      </c>
      <c r="U190" s="66" t="str">
        <f t="shared" si="19"/>
        <v>corG-5</v>
      </c>
      <c r="V190" s="66" t="str">
        <f t="shared" si="20"/>
        <v>cenG-29</v>
      </c>
      <c r="W190" s="66" t="str">
        <f t="shared" si="21"/>
        <v/>
      </c>
      <c r="X190" s="66" t="str">
        <f t="shared" si="22"/>
        <v/>
      </c>
    </row>
    <row r="191" spans="1:24" ht="19" customHeight="1">
      <c r="A191" s="1">
        <v>190</v>
      </c>
      <c r="B191" s="23" t="s">
        <v>3215</v>
      </c>
      <c r="C191" s="23" t="s">
        <v>39</v>
      </c>
      <c r="D191" s="12">
        <v>5</v>
      </c>
      <c r="E191" s="23" t="s">
        <v>3602</v>
      </c>
      <c r="F191" s="34" t="str">
        <f t="shared" si="18"/>
        <v>a</v>
      </c>
      <c r="G191" s="15" t="str">
        <f>IF("cen"&lt;&gt;MID(B191,1,3),VLOOKUP(B191,'xbrl-gl'!A:E,5,FALSE),"")</f>
        <v/>
      </c>
      <c r="H191" s="33" t="s">
        <v>3133</v>
      </c>
      <c r="I191" s="38" t="s">
        <v>3891</v>
      </c>
      <c r="J191" s="30" t="s">
        <v>1931</v>
      </c>
      <c r="K191" s="30" t="s">
        <v>1933</v>
      </c>
      <c r="L191" s="30" t="str">
        <f>VLOOKUP(J191,'EN16931'!A:I,9,FALSE)</f>
        <v>The price of an item, exclusive of VAT, after subtracting item price discount.\nThe Item net price has to be equal with the Item gross price less the Item price discount.</v>
      </c>
      <c r="M191" s="30" t="str">
        <f t="shared" si="23"/>
        <v>priceDetails</v>
      </c>
      <c r="N191" s="1" t="str">
        <f>IF("u"=F191,VLOOKUP(G191,'xbrl-gl'!A:F,6,FALSE),"")</f>
        <v/>
      </c>
      <c r="O191" s="29" t="s">
        <v>1573</v>
      </c>
      <c r="P191" s="1" t="str">
        <f>IF(""&lt;&gt;C191,
  IF("gl-gen"=MID(VLOOKUP(C191,'xbrl-gl'!A:G,7,FALSE),1,6),
    VLOOKUP(C191,'xbrl-gl'!A:G,7,FALSE),
    "gl-"&amp;MID(C191,1,FIND("-",C191)-1)&amp;":"&amp;VLOOKUP(C191,'xbrl-gl'!A:G,7,FALSE)
  ),
  IF("_"=R191,
    "",
    IF("cen"=H191,
      R191,
      IF("gl-"=MID(R191,1,3),R191,"gl-"&amp;H191&amp;":"&amp;R191)
    )
  )
)</f>
        <v>unitPriceAmountItemType</v>
      </c>
      <c r="Q191" s="22" t="s">
        <v>1932</v>
      </c>
      <c r="R191" s="1" t="s">
        <v>3140</v>
      </c>
      <c r="S191" s="65" t="str">
        <f t="shared" si="24"/>
        <v>/corG-1/corG-4/corG-5/cenG-29/cen-146</v>
      </c>
      <c r="T191" s="66" t="str">
        <f t="shared" si="25"/>
        <v>corG-4</v>
      </c>
      <c r="U191" s="66" t="str">
        <f t="shared" si="19"/>
        <v>corG-5</v>
      </c>
      <c r="V191" s="66" t="str">
        <f t="shared" si="20"/>
        <v>cenG-29</v>
      </c>
      <c r="W191" s="66" t="str">
        <f t="shared" si="21"/>
        <v>cen-146</v>
      </c>
      <c r="X191" s="66" t="str">
        <f t="shared" si="22"/>
        <v/>
      </c>
    </row>
    <row r="192" spans="1:24" ht="19" customHeight="1">
      <c r="A192" s="1">
        <v>191</v>
      </c>
      <c r="B192" s="23" t="s">
        <v>3216</v>
      </c>
      <c r="C192" s="23" t="s">
        <v>39</v>
      </c>
      <c r="D192" s="12">
        <v>5</v>
      </c>
      <c r="E192" s="23" t="s">
        <v>3602</v>
      </c>
      <c r="F192" s="34" t="str">
        <f t="shared" si="18"/>
        <v>a</v>
      </c>
      <c r="G192" s="15" t="str">
        <f>IF("cen"&lt;&gt;MID(B192,1,3),VLOOKUP(B192,'xbrl-gl'!A:E,5,FALSE),"")</f>
        <v/>
      </c>
      <c r="H192" s="33" t="s">
        <v>3133</v>
      </c>
      <c r="I192" s="38" t="s">
        <v>3892</v>
      </c>
      <c r="J192" s="30" t="s">
        <v>1934</v>
      </c>
      <c r="K192" s="30" t="s">
        <v>1935</v>
      </c>
      <c r="L192" s="30" t="str">
        <f>VLOOKUP(J192,'EN16931'!A:I,9,FALSE)</f>
        <v>The total discount subtracted from the Item gross price to calculate the Item net price.\nOnly applies if the discount is provided per unit and if it is not included in the Item gross price.</v>
      </c>
      <c r="M192" s="30" t="str">
        <f t="shared" si="23"/>
        <v>priceDetails</v>
      </c>
      <c r="N192" s="1" t="str">
        <f>IF("u"=F192,VLOOKUP(G192,'xbrl-gl'!A:F,6,FALSE),"")</f>
        <v/>
      </c>
      <c r="O192" s="29" t="s">
        <v>1585</v>
      </c>
      <c r="P192" s="1" t="str">
        <f>IF(""&lt;&gt;C192,
  IF("gl-gen"=MID(VLOOKUP(C192,'xbrl-gl'!A:G,7,FALSE),1,6),
    VLOOKUP(C192,'xbrl-gl'!A:G,7,FALSE),
    "gl-"&amp;MID(C192,1,FIND("-",C192)-1)&amp;":"&amp;VLOOKUP(C192,'xbrl-gl'!A:G,7,FALSE)
  ),
  IF("_"=R192,
    "",
    IF("cen"=H192,
      R192,
      IF("gl-"=MID(R192,1,3),R192,"gl-"&amp;H192&amp;":"&amp;R192)
    )
  )
)</f>
        <v>unitPriceAmountItemType</v>
      </c>
      <c r="Q192" s="22" t="s">
        <v>1932</v>
      </c>
      <c r="R192" s="1" t="s">
        <v>3140</v>
      </c>
      <c r="S192" s="65" t="str">
        <f t="shared" si="24"/>
        <v>/corG-1/corG-4/corG-5/cenG-29/cen-147</v>
      </c>
      <c r="T192" s="66" t="str">
        <f t="shared" si="25"/>
        <v>corG-4</v>
      </c>
      <c r="U192" s="66" t="str">
        <f t="shared" si="19"/>
        <v>corG-5</v>
      </c>
      <c r="V192" s="66" t="str">
        <f t="shared" si="20"/>
        <v>cenG-29</v>
      </c>
      <c r="W192" s="66" t="str">
        <f t="shared" si="21"/>
        <v>cen-147</v>
      </c>
      <c r="X192" s="66" t="str">
        <f t="shared" si="22"/>
        <v/>
      </c>
    </row>
    <row r="193" spans="1:24" ht="19" customHeight="1">
      <c r="A193" s="1">
        <v>192</v>
      </c>
      <c r="B193" s="23" t="s">
        <v>3217</v>
      </c>
      <c r="C193" s="23" t="s">
        <v>39</v>
      </c>
      <c r="D193" s="12">
        <v>5</v>
      </c>
      <c r="E193" s="23" t="s">
        <v>3602</v>
      </c>
      <c r="F193" s="34" t="str">
        <f t="shared" si="18"/>
        <v>a</v>
      </c>
      <c r="G193" s="15" t="str">
        <f>IF("cen"&lt;&gt;MID(B193,1,3),VLOOKUP(B193,'xbrl-gl'!A:E,5,FALSE),"")</f>
        <v/>
      </c>
      <c r="H193" s="33" t="s">
        <v>3133</v>
      </c>
      <c r="I193" s="38" t="s">
        <v>3893</v>
      </c>
      <c r="J193" s="30" t="s">
        <v>1936</v>
      </c>
      <c r="K193" s="30" t="s">
        <v>1937</v>
      </c>
      <c r="L193" s="30" t="str">
        <f>VLOOKUP(J193,'EN16931'!A:I,9,FALSE)</f>
        <v>The unit price, exclusive of VAT, before subtracting Item price discount.</v>
      </c>
      <c r="M193" s="30" t="str">
        <f t="shared" si="23"/>
        <v>priceDetails</v>
      </c>
      <c r="N193" s="1" t="str">
        <f>IF("u"=F193,VLOOKUP(G193,'xbrl-gl'!A:F,6,FALSE),"")</f>
        <v/>
      </c>
      <c r="O193" s="29" t="s">
        <v>1585</v>
      </c>
      <c r="P193" s="1" t="str">
        <f>IF(""&lt;&gt;C193,
  IF("gl-gen"=MID(VLOOKUP(C193,'xbrl-gl'!A:G,7,FALSE),1,6),
    VLOOKUP(C193,'xbrl-gl'!A:G,7,FALSE),
    "gl-"&amp;MID(C193,1,FIND("-",C193)-1)&amp;":"&amp;VLOOKUP(C193,'xbrl-gl'!A:G,7,FALSE)
  ),
  IF("_"=R193,
    "",
    IF("cen"=H193,
      R193,
      IF("gl-"=MID(R193,1,3),R193,"gl-"&amp;H193&amp;":"&amp;R193)
    )
  )
)</f>
        <v>unitPriceAmountItemType</v>
      </c>
      <c r="Q193" s="22" t="s">
        <v>1932</v>
      </c>
      <c r="R193" s="1" t="s">
        <v>3140</v>
      </c>
      <c r="S193" s="65" t="str">
        <f t="shared" si="24"/>
        <v>/corG-1/corG-4/corG-5/cenG-29/cen-148</v>
      </c>
      <c r="T193" s="66" t="str">
        <f t="shared" si="25"/>
        <v>corG-4</v>
      </c>
      <c r="U193" s="66" t="str">
        <f t="shared" si="19"/>
        <v>corG-5</v>
      </c>
      <c r="V193" s="66" t="str">
        <f t="shared" si="20"/>
        <v>cenG-29</v>
      </c>
      <c r="W193" s="66" t="str">
        <f t="shared" si="21"/>
        <v>cen-148</v>
      </c>
      <c r="X193" s="66" t="str">
        <f t="shared" si="22"/>
        <v/>
      </c>
    </row>
    <row r="194" spans="1:24" ht="19" customHeight="1">
      <c r="A194" s="1">
        <v>193</v>
      </c>
      <c r="B194" s="23" t="s">
        <v>3603</v>
      </c>
      <c r="C194" s="23" t="s">
        <v>1315</v>
      </c>
      <c r="D194" s="12">
        <v>5</v>
      </c>
      <c r="E194" s="23" t="s">
        <v>3602</v>
      </c>
      <c r="F194" s="34" t="str">
        <f t="shared" ref="F194:F210" si="26">IF(""=G194,"a",IF(E194&lt;&gt;G194,"u",""))</f>
        <v>a</v>
      </c>
      <c r="G194" s="15" t="str">
        <f>IF("cen"&lt;&gt;MID(B194,1,3),VLOOKUP(B194,'xbrl-gl'!A:E,5,FALSE),"")</f>
        <v/>
      </c>
      <c r="H194" s="33" t="s">
        <v>3133</v>
      </c>
      <c r="I194" s="38" t="s">
        <v>3894</v>
      </c>
      <c r="J194" s="30" t="s">
        <v>1938</v>
      </c>
      <c r="K194" s="30" t="s">
        <v>1939</v>
      </c>
      <c r="L194" s="30" t="str">
        <f>VLOOKUP(J194,'EN16931'!A:I,9,FALSE)</f>
        <v>The number of item units to which the price applies.</v>
      </c>
      <c r="M194" s="30" t="str">
        <f t="shared" si="23"/>
        <v>priceDetails</v>
      </c>
      <c r="N194" s="1" t="str">
        <f>IF("u"=F194,VLOOKUP(G194,'xbrl-gl'!A:F,6,FALSE),"")</f>
        <v/>
      </c>
      <c r="O194" s="29" t="s">
        <v>1585</v>
      </c>
      <c r="P194" s="1" t="str">
        <f>IF(""&lt;&gt;C194,
  IF("gl-gen"=MID(VLOOKUP(C194,'xbrl-gl'!A:G,7,FALSE),1,6),
    VLOOKUP(C194,'xbrl-gl'!A:G,7,FALSE),
    "gl-"&amp;MID(C194,1,FIND("-",C194)-1)&amp;":"&amp;VLOOKUP(C194,'xbrl-gl'!A:G,7,FALSE)
  ),
  IF("_"=R194,
    "",
    IF("cen"=H194,
      R194,
      IF("gl-"=MID(R194,1,3),R194,"gl-"&amp;H194&amp;":"&amp;R194)
    )
  )
)</f>
        <v>gl-bus:measurableQuantityItemType</v>
      </c>
      <c r="Q194" s="22" t="s">
        <v>1889</v>
      </c>
      <c r="R194" s="1" t="s">
        <v>3905</v>
      </c>
      <c r="S194" s="65" t="str">
        <f t="shared" si="24"/>
        <v>/corG-1/corG-4/corG-5/cenG-29/cen-149</v>
      </c>
      <c r="T194" s="66" t="str">
        <f t="shared" si="25"/>
        <v>corG-4</v>
      </c>
      <c r="U194" s="66" t="str">
        <f t="shared" ref="U194:U210" si="27">IF(3=D194,B194,IF(2&lt;D194,U193,""))</f>
        <v>corG-5</v>
      </c>
      <c r="V194" s="66" t="str">
        <f t="shared" ref="V194:V210" si="28">IF(4=D194,B194,IF(3&lt;D194,V193,""))</f>
        <v>cenG-29</v>
      </c>
      <c r="W194" s="66" t="str">
        <f t="shared" ref="W194:W210" si="29">IF(5=D194,B194,IF(4&lt;D194,W193,""))</f>
        <v>cen-149</v>
      </c>
      <c r="X194" s="66" t="str">
        <f t="shared" ref="X194:X210" si="30">IF(6=D194,B194,IF(5&lt;D194,X193,""))</f>
        <v/>
      </c>
    </row>
    <row r="195" spans="1:24" ht="19" customHeight="1">
      <c r="A195" s="1">
        <v>194</v>
      </c>
      <c r="B195" s="23" t="s">
        <v>3604</v>
      </c>
      <c r="C195" s="23" t="s">
        <v>1317</v>
      </c>
      <c r="D195" s="12">
        <v>5</v>
      </c>
      <c r="E195" s="23" t="s">
        <v>3602</v>
      </c>
      <c r="F195" s="34" t="str">
        <f t="shared" si="26"/>
        <v>a</v>
      </c>
      <c r="G195" s="15" t="str">
        <f>IF("cen"&lt;&gt;MID(B195,1,3),VLOOKUP(B195,'xbrl-gl'!A:E,5,FALSE),"")</f>
        <v/>
      </c>
      <c r="H195" s="33" t="s">
        <v>3133</v>
      </c>
      <c r="I195" s="38" t="s">
        <v>3895</v>
      </c>
      <c r="J195" s="30" t="s">
        <v>1940</v>
      </c>
      <c r="K195" s="30" t="s">
        <v>1941</v>
      </c>
      <c r="L195" s="30" t="str">
        <f>VLOOKUP(J195,'EN16931'!A:I,9,FALSE)</f>
        <v xml:space="preserve"> The unit of measure that applies to the Item price base quantity.\nThe Item price base quantity unit of measure shall be the same as the Invoiced quantity unit of measure (BT-130).</v>
      </c>
      <c r="M195" s="30" t="str">
        <f t="shared" ref="M195:M210" si="31">VLOOKUP(E195,B:I,8,FALSE)</f>
        <v>priceDetails</v>
      </c>
      <c r="N195" s="1" t="str">
        <f>IF("u"=F195,VLOOKUP(G195,'xbrl-gl'!A:F,6,FALSE),"")</f>
        <v/>
      </c>
      <c r="O195" s="29" t="s">
        <v>1585</v>
      </c>
      <c r="P195" s="1" t="str">
        <f>IF(""&lt;&gt;C195,
  IF("gl-gen"=MID(VLOOKUP(C195,'xbrl-gl'!A:G,7,FALSE),1,6),
    VLOOKUP(C195,'xbrl-gl'!A:G,7,FALSE),
    "gl-"&amp;MID(C195,1,FIND("-",C195)-1)&amp;":"&amp;VLOOKUP(C195,'xbrl-gl'!A:G,7,FALSE)
  ),
  IF("_"=R195,
    "",
    IF("cen"=H195,
      R195,
      IF("gl-"=MID(R195,1,3),R195,"gl-"&amp;H195&amp;":"&amp;R195)
    )
  )
)</f>
        <v>gl-bus:measurableUnitOfMeasureItemType</v>
      </c>
      <c r="Q195" s="22" t="s">
        <v>1580</v>
      </c>
      <c r="R195" s="1" t="s">
        <v>3134</v>
      </c>
      <c r="S195" s="65" t="str">
        <f t="shared" ref="S195:S210" si="32">IF(""&lt;&gt;X195,
  "/corG-1/"&amp;T195&amp;"/"&amp;U195&amp;"/"&amp;V195&amp;"/"&amp;W195&amp;"/"&amp;X195,
  IF(""&lt;&gt;W195,
    "/corG-1/"&amp;T195&amp;"/"&amp;U195&amp;"/"&amp;V195&amp;"/"&amp;W195,
    IF(""&lt;&gt;V195,
      "/corG-1/"&amp;T195&amp;"/"&amp;U195&amp;"/"&amp;V195,
      IF(""&lt;&gt;U195,
        "/corG-1/"&amp;T195&amp;"/"&amp;U195,
        IF(""&lt;&gt;T195,
           "/corG-1/"&amp;T195,
           "/corG-1"
        )
      )
    )
  )
)</f>
        <v>/corG-1/corG-4/corG-5/cenG-29/cen-150</v>
      </c>
      <c r="T195" s="66" t="str">
        <f t="shared" ref="T195:T210" si="33">IF(2=D195,B195,IF(1&lt;B195,T194,""))</f>
        <v>corG-4</v>
      </c>
      <c r="U195" s="66" t="str">
        <f t="shared" si="27"/>
        <v>corG-5</v>
      </c>
      <c r="V195" s="66" t="str">
        <f t="shared" si="28"/>
        <v>cenG-29</v>
      </c>
      <c r="W195" s="66" t="str">
        <f t="shared" si="29"/>
        <v>cen-150</v>
      </c>
      <c r="X195" s="66" t="str">
        <f t="shared" si="30"/>
        <v/>
      </c>
    </row>
    <row r="196" spans="1:24" ht="19" customHeight="1">
      <c r="A196" s="1">
        <v>195</v>
      </c>
      <c r="B196" s="23" t="s">
        <v>3605</v>
      </c>
      <c r="C196" s="23" t="s">
        <v>798</v>
      </c>
      <c r="D196" s="12">
        <v>4</v>
      </c>
      <c r="E196" s="23" t="s">
        <v>783</v>
      </c>
      <c r="F196" s="34" t="str">
        <f t="shared" si="26"/>
        <v>a</v>
      </c>
      <c r="G196" s="15" t="str">
        <f>IF("cen"&lt;&gt;MID(B196,1,3),VLOOKUP(B196,'xbrl-gl'!A:E,5,FALSE),"")</f>
        <v/>
      </c>
      <c r="H196" s="33" t="s">
        <v>3133</v>
      </c>
      <c r="I196" s="37" t="s">
        <v>3897</v>
      </c>
      <c r="J196" s="30" t="s">
        <v>1948</v>
      </c>
      <c r="K196" s="30" t="s">
        <v>1949</v>
      </c>
      <c r="L196" s="30" t="str">
        <f>VLOOKUP(J196,'EN16931'!A:I,9,FALSE)</f>
        <v>A group of business terms providing information about the goods and services invoiced.</v>
      </c>
      <c r="M196" s="30" t="str">
        <f t="shared" si="31"/>
        <v>entryDetail</v>
      </c>
      <c r="N196" s="1" t="str">
        <f>IF("u"=F196,VLOOKUP(G196,'xbrl-gl'!A:F,6,FALSE),"")</f>
        <v/>
      </c>
      <c r="O196" s="29" t="s">
        <v>1573</v>
      </c>
      <c r="Q196" s="22"/>
      <c r="R196" s="63" t="s">
        <v>39</v>
      </c>
      <c r="S196" s="65" t="str">
        <f t="shared" si="32"/>
        <v>/corG-1/corG-4/corG-5/cenG-31</v>
      </c>
      <c r="T196" s="66" t="str">
        <f t="shared" si="33"/>
        <v>corG-4</v>
      </c>
      <c r="U196" s="66" t="str">
        <f t="shared" si="27"/>
        <v>corG-5</v>
      </c>
      <c r="V196" s="66" t="str">
        <f t="shared" si="28"/>
        <v>cenG-31</v>
      </c>
      <c r="W196" s="66" t="str">
        <f t="shared" si="29"/>
        <v/>
      </c>
      <c r="X196" s="66" t="str">
        <f t="shared" si="30"/>
        <v/>
      </c>
    </row>
    <row r="197" spans="1:24" ht="19" customHeight="1">
      <c r="A197" s="1">
        <v>196</v>
      </c>
      <c r="B197" s="23" t="s">
        <v>1314</v>
      </c>
      <c r="C197" s="23" t="s">
        <v>39</v>
      </c>
      <c r="D197" s="12">
        <v>5</v>
      </c>
      <c r="E197" s="23" t="s">
        <v>3605</v>
      </c>
      <c r="F197" s="34" t="str">
        <f t="shared" si="26"/>
        <v>u</v>
      </c>
      <c r="G197" s="15" t="str">
        <f>IF("cen"&lt;&gt;MID(B197,1,3),VLOOKUP(B197,'xbrl-gl'!A:E,5,FALSE),"")</f>
        <v>busG-21</v>
      </c>
      <c r="H197" s="33" t="s">
        <v>16</v>
      </c>
      <c r="I197" s="38" t="s">
        <v>606</v>
      </c>
      <c r="J197" s="30" t="s">
        <v>1950</v>
      </c>
      <c r="K197" s="30" t="s">
        <v>1951</v>
      </c>
      <c r="L197" s="30" t="str">
        <f>VLOOKUP(J197,'EN16931'!A:I,9,FALSE)</f>
        <v>A name for an item.</v>
      </c>
      <c r="M197" s="30" t="str">
        <f t="shared" si="31"/>
        <v>itemInformation</v>
      </c>
      <c r="N197" s="1" t="str">
        <f>IF("u"=F197,VLOOKUP(G197,'xbrl-gl'!A:F,6,FALSE),"")</f>
        <v>measurable</v>
      </c>
      <c r="O197" s="29" t="s">
        <v>1573</v>
      </c>
      <c r="P197" s="1" t="str">
        <f>IF(""&lt;&gt;C197,
  IF("gl-gen"=MID(VLOOKUP(C197,'xbrl-gl'!A:G,7,FALSE),1,6),
    VLOOKUP(C197,'xbrl-gl'!A:G,7,FALSE),
    "gl-"&amp;MID(C197,1,FIND("-",C197)-1)&amp;":"&amp;VLOOKUP(C197,'xbrl-gl'!A:G,7,FALSE)
  ),
  IF("_"=R197,
    "",
    IF("cen"=H197,
      R197,
      IF("gl-"=MID(R197,1,3),R197,"gl-"&amp;H197&amp;":"&amp;R197)
    )
  )
)</f>
        <v>gl-bus:measurableDescriptionItemType</v>
      </c>
      <c r="Q197" s="22" t="s">
        <v>1594</v>
      </c>
      <c r="R197" s="1" t="s">
        <v>924</v>
      </c>
      <c r="S197" s="65" t="str">
        <f t="shared" si="32"/>
        <v>/corG-1/corG-4/corG-5/cenG-31/bus-143</v>
      </c>
      <c r="T197" s="66" t="str">
        <f t="shared" si="33"/>
        <v>corG-4</v>
      </c>
      <c r="U197" s="66" t="str">
        <f t="shared" si="27"/>
        <v>corG-5</v>
      </c>
      <c r="V197" s="66" t="str">
        <f t="shared" si="28"/>
        <v>cenG-31</v>
      </c>
      <c r="W197" s="66" t="str">
        <f t="shared" si="29"/>
        <v>bus-143</v>
      </c>
      <c r="X197" s="66" t="str">
        <f t="shared" si="30"/>
        <v/>
      </c>
    </row>
    <row r="198" spans="1:24" ht="19" customHeight="1">
      <c r="A198" s="1">
        <v>197</v>
      </c>
      <c r="B198" s="23" t="s">
        <v>3212</v>
      </c>
      <c r="C198" s="23" t="s">
        <v>39</v>
      </c>
      <c r="D198" s="12">
        <v>5</v>
      </c>
      <c r="E198" s="23" t="s">
        <v>3605</v>
      </c>
      <c r="F198" s="34" t="str">
        <f t="shared" si="26"/>
        <v>a</v>
      </c>
      <c r="G198" s="15" t="str">
        <f>IF("cen"&lt;&gt;MID(B198,1,3),VLOOKUP(B198,'xbrl-gl'!A:E,5,FALSE),"")</f>
        <v/>
      </c>
      <c r="H198" s="33" t="s">
        <v>3133</v>
      </c>
      <c r="I198" s="38" t="s">
        <v>3898</v>
      </c>
      <c r="J198" s="30" t="s">
        <v>1952</v>
      </c>
      <c r="K198" s="30" t="s">
        <v>1953</v>
      </c>
      <c r="L198" s="30" t="str">
        <f>VLOOKUP(J198,'EN16931'!A:I,9,FALSE)</f>
        <v>A description for an item.\nThe Item description allows for describing the item and its features in more detail than the Item name.</v>
      </c>
      <c r="M198" s="30" t="str">
        <f t="shared" si="31"/>
        <v>itemInformation</v>
      </c>
      <c r="N198" s="1" t="str">
        <f>IF("u"=F198,VLOOKUP(G198,'xbrl-gl'!A:F,6,FALSE),"")</f>
        <v/>
      </c>
      <c r="O198" s="29" t="s">
        <v>1585</v>
      </c>
      <c r="P198" s="1" t="str">
        <f>IF(""&lt;&gt;C198,
  IF("gl-gen"=MID(VLOOKUP(C198,'xbrl-gl'!A:G,7,FALSE),1,6),
    VLOOKUP(C198,'xbrl-gl'!A:G,7,FALSE),
    "gl-"&amp;MID(C198,1,FIND("-",C198)-1)&amp;":"&amp;VLOOKUP(C198,'xbrl-gl'!A:G,7,FALSE)
  ),
  IF("_"=R198,
    "",
    IF("cen"=H198,
      R198,
      IF("gl-"=MID(R198,1,3),R198,"gl-"&amp;H198&amp;":"&amp;R198)
    )
  )
)</f>
        <v>textItemType</v>
      </c>
      <c r="Q198" s="22" t="s">
        <v>1594</v>
      </c>
      <c r="R198" s="1" t="s">
        <v>3136</v>
      </c>
      <c r="S198" s="65" t="str">
        <f t="shared" si="32"/>
        <v>/corG-1/corG-4/corG-5/cenG-31/cen-154</v>
      </c>
      <c r="T198" s="66" t="str">
        <f t="shared" si="33"/>
        <v>corG-4</v>
      </c>
      <c r="U198" s="66" t="str">
        <f t="shared" si="27"/>
        <v>corG-5</v>
      </c>
      <c r="V198" s="66" t="str">
        <f t="shared" si="28"/>
        <v>cenG-31</v>
      </c>
      <c r="W198" s="66" t="str">
        <f t="shared" si="29"/>
        <v>cen-154</v>
      </c>
      <c r="X198" s="66" t="str">
        <f t="shared" si="30"/>
        <v/>
      </c>
    </row>
    <row r="199" spans="1:24" ht="19" customHeight="1">
      <c r="A199" s="1">
        <v>198</v>
      </c>
      <c r="B199" s="23" t="s">
        <v>3530</v>
      </c>
      <c r="C199" s="23" t="s">
        <v>39</v>
      </c>
      <c r="D199" s="12">
        <v>5</v>
      </c>
      <c r="E199" s="23" t="s">
        <v>3605</v>
      </c>
      <c r="F199" s="34" t="str">
        <f t="shared" si="26"/>
        <v>a</v>
      </c>
      <c r="G199" s="15" t="str">
        <f>IF("cen"&lt;&gt;MID(B199,1,3),VLOOKUP(B199,'xbrl-gl'!A:E,5,FALSE),"")</f>
        <v/>
      </c>
      <c r="H199" s="33" t="s">
        <v>3133</v>
      </c>
      <c r="I199" s="38" t="s">
        <v>3915</v>
      </c>
      <c r="J199" s="30" t="s">
        <v>1954</v>
      </c>
      <c r="K199" s="30" t="s">
        <v>1955</v>
      </c>
      <c r="L199" s="30" t="str">
        <f>VLOOKUP(J199,'EN16931'!A:I,9,FALSE)</f>
        <v>An identifier, assigned by the Seller, for the item.</v>
      </c>
      <c r="M199" s="30" t="str">
        <f t="shared" si="31"/>
        <v>itemInformation</v>
      </c>
      <c r="N199" s="1" t="str">
        <f>IF("u"=F199,VLOOKUP(G199,'xbrl-gl'!A:F,6,FALSE),"")</f>
        <v/>
      </c>
      <c r="O199" s="29" t="s">
        <v>1585</v>
      </c>
      <c r="P199" s="1" t="str">
        <f>IF(""&lt;&gt;C199,
  IF("gl-gen"=MID(VLOOKUP(C199,'xbrl-gl'!A:G,7,FALSE),1,6),
    VLOOKUP(C199,'xbrl-gl'!A:G,7,FALSE),
    "gl-"&amp;MID(C199,1,FIND("-",C199)-1)&amp;":"&amp;VLOOKUP(C199,'xbrl-gl'!A:G,7,FALSE)
  ),
  IF("_"=R199,
    "",
    IF("cen"=H199,
      R199,
      IF("gl-"=MID(R199,1,3),R199,"gl-"&amp;H199&amp;":"&amp;R199)
    )
  )
)</f>
        <v>identifierItemType</v>
      </c>
      <c r="Q199" s="22" t="s">
        <v>1574</v>
      </c>
      <c r="R199" s="1" t="s">
        <v>3135</v>
      </c>
      <c r="S199" s="65" t="str">
        <f t="shared" si="32"/>
        <v>/corG-1/corG-4/corG-5/cenG-31/cen-155</v>
      </c>
      <c r="T199" s="66" t="str">
        <f t="shared" si="33"/>
        <v>corG-4</v>
      </c>
      <c r="U199" s="66" t="str">
        <f t="shared" si="27"/>
        <v>corG-5</v>
      </c>
      <c r="V199" s="66" t="str">
        <f t="shared" si="28"/>
        <v>cenG-31</v>
      </c>
      <c r="W199" s="66" t="str">
        <f t="shared" si="29"/>
        <v>cen-155</v>
      </c>
      <c r="X199" s="66" t="str">
        <f t="shared" si="30"/>
        <v/>
      </c>
    </row>
    <row r="200" spans="1:24" ht="19" customHeight="1">
      <c r="A200" s="1">
        <v>199</v>
      </c>
      <c r="B200" s="23" t="s">
        <v>3531</v>
      </c>
      <c r="C200" s="23" t="s">
        <v>39</v>
      </c>
      <c r="D200" s="12">
        <v>5</v>
      </c>
      <c r="E200" s="23" t="s">
        <v>3605</v>
      </c>
      <c r="F200" s="34" t="str">
        <f t="shared" si="26"/>
        <v>a</v>
      </c>
      <c r="G200" s="15" t="str">
        <f>IF("cen"&lt;&gt;MID(B200,1,3),VLOOKUP(B200,'xbrl-gl'!A:E,5,FALSE),"")</f>
        <v/>
      </c>
      <c r="H200" s="33" t="s">
        <v>3133</v>
      </c>
      <c r="I200" s="38" t="s">
        <v>3917</v>
      </c>
      <c r="J200" s="30" t="s">
        <v>1956</v>
      </c>
      <c r="K200" s="30" t="s">
        <v>1957</v>
      </c>
      <c r="L200" s="30" t="str">
        <f>VLOOKUP(J200,'EN16931'!A:I,9,FALSE)</f>
        <v>An identifier, assigned by the Buyer, for the item.</v>
      </c>
      <c r="M200" s="30" t="str">
        <f t="shared" si="31"/>
        <v>itemInformation</v>
      </c>
      <c r="N200" s="1" t="str">
        <f>IF("u"=F200,VLOOKUP(G200,'xbrl-gl'!A:F,6,FALSE),"")</f>
        <v/>
      </c>
      <c r="O200" s="29" t="s">
        <v>1585</v>
      </c>
      <c r="P200" s="1" t="str">
        <f>IF(""&lt;&gt;C200,
  IF("gl-gen"=MID(VLOOKUP(C200,'xbrl-gl'!A:G,7,FALSE),1,6),
    VLOOKUP(C200,'xbrl-gl'!A:G,7,FALSE),
    "gl-"&amp;MID(C200,1,FIND("-",C200)-1)&amp;":"&amp;VLOOKUP(C200,'xbrl-gl'!A:G,7,FALSE)
  ),
  IF("_"=R200,
    "",
    IF("cen"=H200,
      R200,
      IF("gl-"=MID(R200,1,3),R200,"gl-"&amp;H200&amp;":"&amp;R200)
    )
  )
)</f>
        <v>identifierItemType</v>
      </c>
      <c r="Q200" s="22" t="s">
        <v>1574</v>
      </c>
      <c r="R200" s="1" t="s">
        <v>3135</v>
      </c>
      <c r="S200" s="65" t="str">
        <f t="shared" si="32"/>
        <v>/corG-1/corG-4/corG-5/cenG-31/cen-156</v>
      </c>
      <c r="T200" s="66" t="str">
        <f t="shared" si="33"/>
        <v>corG-4</v>
      </c>
      <c r="U200" s="66" t="str">
        <f t="shared" si="27"/>
        <v>corG-5</v>
      </c>
      <c r="V200" s="66" t="str">
        <f t="shared" si="28"/>
        <v>cenG-31</v>
      </c>
      <c r="W200" s="66" t="str">
        <f t="shared" si="29"/>
        <v>cen-156</v>
      </c>
      <c r="X200" s="66" t="str">
        <f t="shared" si="30"/>
        <v/>
      </c>
    </row>
    <row r="201" spans="1:24" ht="19" customHeight="1">
      <c r="A201" s="1">
        <v>200</v>
      </c>
      <c r="B201" s="23" t="s">
        <v>1310</v>
      </c>
      <c r="C201" s="23" t="s">
        <v>39</v>
      </c>
      <c r="D201" s="12">
        <v>5</v>
      </c>
      <c r="E201" s="23" t="s">
        <v>3605</v>
      </c>
      <c r="F201" s="34" t="str">
        <f t="shared" si="26"/>
        <v>u</v>
      </c>
      <c r="G201" s="15" t="str">
        <f>IF("cen"&lt;&gt;MID(B201,1,3),VLOOKUP(B201,'xbrl-gl'!A:E,5,FALSE),"")</f>
        <v>busG-21</v>
      </c>
      <c r="H201" s="33" t="s">
        <v>16</v>
      </c>
      <c r="I201" s="38" t="s">
        <v>598</v>
      </c>
      <c r="J201" s="30" t="s">
        <v>1958</v>
      </c>
      <c r="K201" s="30" t="s">
        <v>1959</v>
      </c>
      <c r="L201" s="30" t="str">
        <f>VLOOKUP(J201,'EN16931'!A:I,9,FALSE)</f>
        <v>An item identifier based on a registered scheme.</v>
      </c>
      <c r="M201" s="30" t="str">
        <f t="shared" si="31"/>
        <v>itemInformation</v>
      </c>
      <c r="N201" s="1" t="str">
        <f>IF("u"=F201,VLOOKUP(G201,'xbrl-gl'!A:F,6,FALSE),"")</f>
        <v>measurable</v>
      </c>
      <c r="O201" s="29" t="s">
        <v>1585</v>
      </c>
      <c r="P201" s="1" t="str">
        <f>IF(""&lt;&gt;C201,
  IF("gl-gen"=MID(VLOOKUP(C201,'xbrl-gl'!A:G,7,FALSE),1,6),
    VLOOKUP(C201,'xbrl-gl'!A:G,7,FALSE),
    "gl-"&amp;MID(C201,1,FIND("-",C201)-1)&amp;":"&amp;VLOOKUP(C201,'xbrl-gl'!A:G,7,FALSE)
  ),
  IF("_"=R201,
    "",
    IF("cen"=H201,
      R201,
      IF("gl-"=MID(R201,1,3),R201,"gl-"&amp;H201&amp;":"&amp;R201)
    )
  )
)</f>
        <v>gl-bus:measurableIDItemType</v>
      </c>
      <c r="Q201" s="22" t="s">
        <v>1574</v>
      </c>
      <c r="R201" s="1" t="s">
        <v>925</v>
      </c>
      <c r="S201" s="65" t="str">
        <f t="shared" si="32"/>
        <v>/corG-1/corG-4/corG-5/cenG-31/bus-139</v>
      </c>
      <c r="T201" s="66" t="str">
        <f t="shared" si="33"/>
        <v>corG-4</v>
      </c>
      <c r="U201" s="66" t="str">
        <f t="shared" si="27"/>
        <v>corG-5</v>
      </c>
      <c r="V201" s="66" t="str">
        <f t="shared" si="28"/>
        <v>cenG-31</v>
      </c>
      <c r="W201" s="66" t="str">
        <f t="shared" si="29"/>
        <v>bus-139</v>
      </c>
      <c r="X201" s="66" t="str">
        <f t="shared" si="30"/>
        <v/>
      </c>
    </row>
    <row r="202" spans="1:24" ht="19" customHeight="1">
      <c r="A202" s="1">
        <v>201</v>
      </c>
      <c r="B202" s="23" t="s">
        <v>1311</v>
      </c>
      <c r="C202" s="23" t="s">
        <v>39</v>
      </c>
      <c r="D202" s="12">
        <v>5</v>
      </c>
      <c r="E202" s="23" t="s">
        <v>3605</v>
      </c>
      <c r="F202" s="34" t="str">
        <f t="shared" si="26"/>
        <v>u</v>
      </c>
      <c r="G202" s="15" t="str">
        <f>IF("cen"&lt;&gt;MID(B202,1,3),VLOOKUP(B202,'xbrl-gl'!A:E,5,FALSE),"")</f>
        <v>busG-21</v>
      </c>
      <c r="H202" s="33" t="s">
        <v>16</v>
      </c>
      <c r="I202" s="38" t="s">
        <v>600</v>
      </c>
      <c r="J202" s="30" t="s">
        <v>1960</v>
      </c>
      <c r="K202" s="30" t="s">
        <v>3922</v>
      </c>
      <c r="L202" s="30" t="str">
        <f>VLOOKUP(J202,'EN16931'!A:I,9,FALSE)</f>
        <v xml:space="preserve">The identification scheme identifier of the Item standard identifier\nThe identification scheme shall be identified from the entries of the list published by the ISO/IEC 6523 maintenance agency. </v>
      </c>
      <c r="M202" s="30" t="str">
        <f t="shared" si="31"/>
        <v>itemInformation</v>
      </c>
      <c r="N202" s="1" t="str">
        <f>IF("u"=F202,VLOOKUP(G202,'xbrl-gl'!A:F,6,FALSE),"")</f>
        <v>measurable</v>
      </c>
      <c r="O202" s="29" t="s">
        <v>1573</v>
      </c>
      <c r="P202" s="1" t="str">
        <f>IF(""&lt;&gt;C202,
  IF("gl-gen"=MID(VLOOKUP(C202,'xbrl-gl'!A:G,7,FALSE),1,6),
    VLOOKUP(C202,'xbrl-gl'!A:G,7,FALSE),
    "gl-"&amp;MID(C202,1,FIND("-",C202)-1)&amp;":"&amp;VLOOKUP(C202,'xbrl-gl'!A:G,7,FALSE)
  ),
  IF("_"=R202,
    "",
    IF("cen"=H202,
      R202,
      IF("gl-"=MID(R202,1,3),R202,"gl-"&amp;H202&amp;":"&amp;R202)
    )
  )
)</f>
        <v>gl-bus:measurableIDSchemaItemType</v>
      </c>
      <c r="Q202" s="24"/>
      <c r="R202" s="1" t="s">
        <v>928</v>
      </c>
      <c r="S202" s="65" t="str">
        <f t="shared" si="32"/>
        <v>/corG-1/corG-4/corG-5/cenG-31/bus-140</v>
      </c>
      <c r="T202" s="66" t="str">
        <f t="shared" si="33"/>
        <v>corG-4</v>
      </c>
      <c r="U202" s="66" t="str">
        <f t="shared" si="27"/>
        <v>corG-5</v>
      </c>
      <c r="V202" s="66" t="str">
        <f t="shared" si="28"/>
        <v>cenG-31</v>
      </c>
      <c r="W202" s="66" t="str">
        <f t="shared" si="29"/>
        <v>bus-140</v>
      </c>
      <c r="X202" s="66" t="str">
        <f t="shared" si="30"/>
        <v/>
      </c>
    </row>
    <row r="203" spans="1:24" ht="19" customHeight="1">
      <c r="A203" s="1">
        <v>202</v>
      </c>
      <c r="B203" s="23" t="s">
        <v>1316</v>
      </c>
      <c r="C203" s="23" t="s">
        <v>39</v>
      </c>
      <c r="D203" s="12">
        <v>5</v>
      </c>
      <c r="E203" s="23" t="s">
        <v>3605</v>
      </c>
      <c r="F203" s="34" t="str">
        <f t="shared" si="26"/>
        <v>u</v>
      </c>
      <c r="G203" s="15" t="str">
        <f>IF("cen"&lt;&gt;MID(B203,1,3),VLOOKUP(B203,'xbrl-gl'!A:E,5,FALSE),"")</f>
        <v>busG-21</v>
      </c>
      <c r="H203" s="33" t="s">
        <v>16</v>
      </c>
      <c r="I203" s="38" t="s">
        <v>610</v>
      </c>
      <c r="J203" s="30" t="s">
        <v>1961</v>
      </c>
      <c r="K203" s="30" t="s">
        <v>1962</v>
      </c>
      <c r="L203" s="30" t="str">
        <f>VLOOKUP(J203,'EN16931'!A:I,9,FALSE)</f>
        <v>A code for classifying the item by its type or nature.\nClassification codes are used to allow grouping of similar items for a various purposes e.g. public procurement (CPV), eCommerce (UNSPSC] etc.</v>
      </c>
      <c r="M203" s="30" t="str">
        <f t="shared" si="31"/>
        <v>itemInformation</v>
      </c>
      <c r="N203" s="1" t="str">
        <f>IF("u"=F203,VLOOKUP(G203,'xbrl-gl'!A:F,6,FALSE),"")</f>
        <v>measurable</v>
      </c>
      <c r="O203" s="29" t="s">
        <v>1612</v>
      </c>
      <c r="P203" s="1" t="str">
        <f>IF(""&lt;&gt;C203,
  IF("gl-gen"=MID(VLOOKUP(C203,'xbrl-gl'!A:G,7,FALSE),1,6),
    VLOOKUP(C203,'xbrl-gl'!A:G,7,FALSE),
    "gl-"&amp;MID(C203,1,FIND("-",C203)-1)&amp;":"&amp;VLOOKUP(C203,'xbrl-gl'!A:G,7,FALSE)
  ),
  IF("_"=R203,
    "",
    IF("cen"=H203,
      R203,
      IF("gl-"=MID(R203,1,3),R203,"gl-"&amp;H203&amp;":"&amp;R203)
    )
  )
)</f>
        <v>gl-bus:measurableQualifierItemType</v>
      </c>
      <c r="Q203" s="22" t="s">
        <v>1574</v>
      </c>
      <c r="R203" s="1" t="s">
        <v>929</v>
      </c>
      <c r="S203" s="65" t="str">
        <f t="shared" si="32"/>
        <v>/corG-1/corG-4/corG-5/cenG-31/bus-145</v>
      </c>
      <c r="T203" s="66" t="str">
        <f t="shared" si="33"/>
        <v>corG-4</v>
      </c>
      <c r="U203" s="66" t="str">
        <f t="shared" si="27"/>
        <v>corG-5</v>
      </c>
      <c r="V203" s="66" t="str">
        <f t="shared" si="28"/>
        <v>cenG-31</v>
      </c>
      <c r="W203" s="66" t="str">
        <f t="shared" si="29"/>
        <v>bus-145</v>
      </c>
      <c r="X203" s="66" t="str">
        <f t="shared" si="30"/>
        <v/>
      </c>
    </row>
    <row r="204" spans="1:24" ht="19" customHeight="1">
      <c r="A204" s="1">
        <v>203</v>
      </c>
      <c r="B204" s="23" t="s">
        <v>3532</v>
      </c>
      <c r="C204" s="23" t="s">
        <v>1252</v>
      </c>
      <c r="D204" s="12">
        <v>5</v>
      </c>
      <c r="E204" s="23" t="s">
        <v>3605</v>
      </c>
      <c r="F204" s="34" t="str">
        <f t="shared" si="26"/>
        <v>a</v>
      </c>
      <c r="G204" s="15" t="str">
        <f>IF("cen"&lt;&gt;MID(B204,1,3),VLOOKUP(B204,'xbrl-gl'!A:E,5,FALSE),"")</f>
        <v/>
      </c>
      <c r="H204" s="33" t="s">
        <v>3133</v>
      </c>
      <c r="I204" s="38" t="s">
        <v>3258</v>
      </c>
      <c r="J204" s="30" t="s">
        <v>1963</v>
      </c>
      <c r="K204" s="30" t="s">
        <v>1964</v>
      </c>
      <c r="L204" s="30" t="str">
        <f>VLOOKUP(J204,'EN16931'!A:I,9,FALSE)</f>
        <v>The code identifying the country from which the item originates.\nThe lists of valid countries are registered with the EN ISO 3166-1 Maintenance agency, 'Codes for the representation of names of countries and their subdivisions'.</v>
      </c>
      <c r="M204" s="30" t="str">
        <f t="shared" si="31"/>
        <v>itemInformation</v>
      </c>
      <c r="N204" s="1" t="str">
        <f>IF("u"=F204,VLOOKUP(G204,'xbrl-gl'!A:F,6,FALSE),"")</f>
        <v/>
      </c>
      <c r="O204" s="29" t="s">
        <v>1585</v>
      </c>
      <c r="P204" s="1" t="str">
        <f>IF(""&lt;&gt;C204,
  IF("gl-gen"=MID(VLOOKUP(C204,'xbrl-gl'!A:G,7,FALSE),1,6),
    VLOOKUP(C204,'xbrl-gl'!A:G,7,FALSE),
    "gl-"&amp;MID(C204,1,FIND("-",C204)-1)&amp;":"&amp;VLOOKUP(C204,'xbrl-gl'!A:G,7,FALSE)
  ),
  IF("_"=R204,
    "",
    IF("cen"=H204,
      R204,
      IF("gl-"=MID(R204,1,3),R204,"gl-"&amp;H204&amp;":"&amp;R204)
    )
  )
)</f>
        <v>gl-gen:countryItemType</v>
      </c>
      <c r="Q204" s="22" t="s">
        <v>1580</v>
      </c>
      <c r="R204" s="1" t="s">
        <v>3134</v>
      </c>
      <c r="S204" s="65" t="str">
        <f t="shared" si="32"/>
        <v>/corG-1/corG-4/corG-5/cenG-31/cen-159</v>
      </c>
      <c r="T204" s="66" t="str">
        <f t="shared" si="33"/>
        <v>corG-4</v>
      </c>
      <c r="U204" s="66" t="str">
        <f t="shared" si="27"/>
        <v>corG-5</v>
      </c>
      <c r="V204" s="66" t="str">
        <f t="shared" si="28"/>
        <v>cenG-31</v>
      </c>
      <c r="W204" s="66" t="str">
        <f t="shared" si="29"/>
        <v>cen-159</v>
      </c>
      <c r="X204" s="66" t="str">
        <f t="shared" si="30"/>
        <v/>
      </c>
    </row>
    <row r="205" spans="1:24" ht="19" customHeight="1">
      <c r="A205" s="1">
        <v>204</v>
      </c>
      <c r="B205" s="23" t="s">
        <v>802</v>
      </c>
      <c r="C205" s="23" t="s">
        <v>39</v>
      </c>
      <c r="D205" s="12">
        <v>4</v>
      </c>
      <c r="E205" s="23" t="s">
        <v>783</v>
      </c>
      <c r="F205" s="34" t="str">
        <f t="shared" si="26"/>
        <v/>
      </c>
      <c r="G205" s="15" t="str">
        <f>IF("cen"&lt;&gt;MID(B205,1,3),VLOOKUP(B205,'xbrl-gl'!A:E,5,FALSE),"")</f>
        <v>corG-5</v>
      </c>
      <c r="H205" s="33" t="s">
        <v>0</v>
      </c>
      <c r="I205" s="37" t="s">
        <v>696</v>
      </c>
      <c r="J205" s="30" t="s">
        <v>1942</v>
      </c>
      <c r="K205" s="30" t="s">
        <v>1943</v>
      </c>
      <c r="L205" s="30" t="str">
        <f>VLOOKUP(J205,'EN16931'!A:I,9,FALSE)</f>
        <v>A group of business terms providing information about the VAT applicable for the goods and services invoiced on the Invoice line.</v>
      </c>
      <c r="M205" s="30" t="str">
        <f t="shared" si="31"/>
        <v>entryDetail</v>
      </c>
      <c r="N205" s="1" t="str">
        <f>IF("u"=F205,VLOOKUP(G205,'xbrl-gl'!A:F,6,FALSE),"")</f>
        <v/>
      </c>
      <c r="O205" s="29" t="s">
        <v>1573</v>
      </c>
      <c r="P205" s="1" t="str">
        <f>IF(""&lt;&gt;C205,
  IF("gl-gen"=MID(VLOOKUP(C205,'xbrl-gl'!A:G,7,FALSE),1,6),
    VLOOKUP(C205,'xbrl-gl'!A:G,7,FALSE),
    "gl-"&amp;MID(C205,1,FIND("-",C205)-1)&amp;":"&amp;VLOOKUP(C205,'xbrl-gl'!A:G,7,FALSE)
  ),
  IF("_"=R205,
    "",
    IF("cen"=H205,
      R205,
      IF("gl-"=MID(R205,1,3),R205,"gl-"&amp;H205&amp;":"&amp;R205)
    )
  )
)</f>
        <v/>
      </c>
      <c r="Q205" s="22"/>
      <c r="R205" s="63" t="s">
        <v>3080</v>
      </c>
      <c r="S205" s="65" t="str">
        <f t="shared" si="32"/>
        <v>/corG-1/corG-4/corG-5/corG-19</v>
      </c>
      <c r="T205" s="66" t="str">
        <f t="shared" si="33"/>
        <v>corG-4</v>
      </c>
      <c r="U205" s="66" t="str">
        <f t="shared" si="27"/>
        <v>corG-5</v>
      </c>
      <c r="V205" s="66" t="str">
        <f t="shared" si="28"/>
        <v>corG-19</v>
      </c>
      <c r="W205" s="66" t="str">
        <f t="shared" si="29"/>
        <v/>
      </c>
      <c r="X205" s="66" t="str">
        <f t="shared" si="30"/>
        <v/>
      </c>
    </row>
    <row r="206" spans="1:24" ht="19" customHeight="1">
      <c r="A206" s="1">
        <v>205</v>
      </c>
      <c r="B206" s="23" t="s">
        <v>3949</v>
      </c>
      <c r="C206" s="23"/>
      <c r="D206" s="12">
        <v>5</v>
      </c>
      <c r="E206" s="23" t="s">
        <v>802</v>
      </c>
      <c r="F206" s="34" t="str">
        <f t="shared" si="26"/>
        <v>a</v>
      </c>
      <c r="G206" s="15" t="str">
        <f>IF("cen"&lt;&gt;MID(B206,1,3),VLOOKUP(B206,'xbrl-gl'!A:E,5,FALSE),"")</f>
        <v/>
      </c>
      <c r="H206" s="33" t="s">
        <v>3145</v>
      </c>
      <c r="I206" s="38" t="str">
        <f>VLOOKUP(J206,'EN16931'!A:K,6,FALSE)</f>
        <v>invoicedItemVatCategoryCode</v>
      </c>
      <c r="J206" s="30" t="s">
        <v>3948</v>
      </c>
      <c r="K206" s="30" t="str">
        <f>VLOOKUP(J206,'EN16931'!A:K,8,FALSE)</f>
        <v>Invoiced item VAT category code</v>
      </c>
      <c r="L206" s="30" t="str">
        <f>VLOOKUP(J206,'EN16931'!A:K,9,FALSE)</f>
        <v>The VAT category code for the invoiced item.\nThe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v>
      </c>
      <c r="M206" s="30" t="str">
        <f t="shared" si="31"/>
        <v>taxes</v>
      </c>
      <c r="N206" s="1" t="str">
        <f>IF("u"=F206,VLOOKUP(G206,'xbrl-gl'!A:F,6,FALSE),"")</f>
        <v/>
      </c>
      <c r="O206" s="29" t="str">
        <f>VLOOKUP(J206,'EN16931'!A:K,11,FALSE)</f>
        <v>1..1</v>
      </c>
      <c r="P206" s="1" t="str">
        <f>IF(""&lt;&gt;C206,
  IF("gl-gen"=MID(VLOOKUP(C206,'xbrl-gl'!A:G,7,FALSE),1,6),
    VLOOKUP(C206,'xbrl-gl'!A:G,7,FALSE),
    "gl-"&amp;MID(C206,1,FIND("-",C206)-1)&amp;":"&amp;VLOOKUP(C206,'xbrl-gl'!A:G,7,FALSE)
  ),
  IF("_"=R206,
    "",
    IF("cen"=H206,
      R206,
      IF("gl-"=MID(R206,1,3),R206,"gl-"&amp;H206&amp;":"&amp;R206)
    )
  )
)</f>
        <v>codeItemType</v>
      </c>
      <c r="Q206" s="22" t="s">
        <v>1580</v>
      </c>
      <c r="R206" s="1" t="s">
        <v>3134</v>
      </c>
      <c r="S206" s="65" t="str">
        <f t="shared" si="32"/>
        <v>/corG-1/corG-4/corG-5/corG-19/cen-151</v>
      </c>
      <c r="T206" s="66" t="str">
        <f t="shared" si="33"/>
        <v>corG-4</v>
      </c>
      <c r="U206" s="66" t="str">
        <f t="shared" si="27"/>
        <v>corG-5</v>
      </c>
      <c r="V206" s="66" t="str">
        <f t="shared" si="28"/>
        <v>corG-19</v>
      </c>
      <c r="W206" s="66" t="str">
        <f t="shared" si="29"/>
        <v>cen-151</v>
      </c>
      <c r="X206" s="66" t="str">
        <f t="shared" si="30"/>
        <v/>
      </c>
    </row>
    <row r="207" spans="1:24" ht="19" customHeight="1">
      <c r="A207" s="1">
        <v>206</v>
      </c>
      <c r="B207" s="23" t="s">
        <v>3609</v>
      </c>
      <c r="C207" s="23" t="s">
        <v>1363</v>
      </c>
      <c r="D207" s="12">
        <v>5</v>
      </c>
      <c r="E207" s="23" t="s">
        <v>802</v>
      </c>
      <c r="F207" s="34" t="str">
        <f t="shared" si="26"/>
        <v>a</v>
      </c>
      <c r="G207" s="15" t="str">
        <f>IF("cen"&lt;&gt;MID(B207,1,3),VLOOKUP(B207,'xbrl-gl'!A:E,5,FALSE),"")</f>
        <v/>
      </c>
      <c r="H207" s="33" t="s">
        <v>3133</v>
      </c>
      <c r="I207" s="38" t="s">
        <v>3896</v>
      </c>
      <c r="J207" s="30" t="s">
        <v>1945</v>
      </c>
      <c r="K207" s="30" t="s">
        <v>1947</v>
      </c>
      <c r="L207" s="30" t="str">
        <f>VLOOKUP(J207,'EN16931'!A:I,9,FALSE)</f>
        <v>The VAT rate, represented as percentage that applies to the invoiced item.</v>
      </c>
      <c r="M207" s="30" t="str">
        <f t="shared" si="31"/>
        <v>taxes</v>
      </c>
      <c r="N207" s="1" t="str">
        <f>IF("u"=F207,VLOOKUP(G207,'xbrl-gl'!A:F,6,FALSE),"")</f>
        <v/>
      </c>
      <c r="O207" s="29" t="s">
        <v>1585</v>
      </c>
      <c r="P207" s="1" t="str">
        <f>IF(""&lt;&gt;C207,
  IF("gl-gen"=MID(VLOOKUP(C207,'xbrl-gl'!A:G,7,FALSE),1,6),
    VLOOKUP(C207,'xbrl-gl'!A:G,7,FALSE),
    "gl-"&amp;MID(C207,1,FIND("-",C207)-1)&amp;":"&amp;VLOOKUP(C207,'xbrl-gl'!A:G,7,FALSE)
  ),
  IF("_"=R207,
    "",
    IF("cen"=H207,
      R207,
      IF("gl-"=MID(R207,1,3),R207,"gl-"&amp;H207&amp;":"&amp;R207)
    )
  )
)</f>
        <v>gl-cor:taxPercentageRateItemType</v>
      </c>
      <c r="Q207" s="22" t="s">
        <v>1946</v>
      </c>
      <c r="R207" s="1" t="s">
        <v>3138</v>
      </c>
      <c r="S207" s="65" t="str">
        <f t="shared" si="32"/>
        <v>/corG-1/corG-4/corG-5/corG-19/cen-152</v>
      </c>
      <c r="T207" s="66" t="str">
        <f t="shared" si="33"/>
        <v>corG-4</v>
      </c>
      <c r="U207" s="66" t="str">
        <f t="shared" si="27"/>
        <v>corG-5</v>
      </c>
      <c r="V207" s="66" t="str">
        <f t="shared" si="28"/>
        <v>corG-19</v>
      </c>
      <c r="W207" s="66" t="str">
        <f t="shared" si="29"/>
        <v>cen-152</v>
      </c>
      <c r="X207" s="66" t="str">
        <f t="shared" si="30"/>
        <v/>
      </c>
    </row>
    <row r="208" spans="1:24" ht="19" customHeight="1">
      <c r="A208" s="1">
        <v>207</v>
      </c>
      <c r="B208" s="23" t="s">
        <v>3162</v>
      </c>
      <c r="C208" s="23" t="s">
        <v>39</v>
      </c>
      <c r="D208" s="12">
        <v>4</v>
      </c>
      <c r="E208" s="23" t="s">
        <v>783</v>
      </c>
      <c r="F208" s="34" t="str">
        <f t="shared" si="26"/>
        <v>a</v>
      </c>
      <c r="G208" s="15" t="str">
        <f>IF("cen"&lt;&gt;MID(B208,1,3),VLOOKUP(B208,'xbrl-gl'!A:E,5,FALSE),"")</f>
        <v/>
      </c>
      <c r="H208" s="33" t="s">
        <v>3133</v>
      </c>
      <c r="I208" s="37" t="s">
        <v>3899</v>
      </c>
      <c r="J208" s="30" t="s">
        <v>1965</v>
      </c>
      <c r="K208" s="30" t="s">
        <v>1966</v>
      </c>
      <c r="L208" s="30" t="str">
        <f>VLOOKUP(J208,'EN16931'!A:I,9,FALSE)</f>
        <v>A group of business terms providing information about properties of the goods and services invoiced.</v>
      </c>
      <c r="M208" s="30" t="str">
        <f t="shared" si="31"/>
        <v>entryDetail</v>
      </c>
      <c r="N208" s="1" t="str">
        <f>IF("u"=F208,VLOOKUP(G208,'xbrl-gl'!A:F,6,FALSE),"")</f>
        <v/>
      </c>
      <c r="O208" s="29" t="s">
        <v>1612</v>
      </c>
      <c r="P208" s="1" t="str">
        <f>IF(""&lt;&gt;C208,
  IF("gl-gen"=MID(VLOOKUP(C208,'xbrl-gl'!A:G,7,FALSE),1,6),
    VLOOKUP(C208,'xbrl-gl'!A:G,7,FALSE),
    "gl-"&amp;MID(C208,1,FIND("-",C208)-1)&amp;":"&amp;VLOOKUP(C208,'xbrl-gl'!A:G,7,FALSE)
  ),
  IF("_"=R208,
    "",
    IF("cen"=H208,
      R208,
      IF("gl-"=MID(R208,1,3),R208,"gl-"&amp;H208&amp;":"&amp;R208)
    )
  )
)</f>
        <v/>
      </c>
      <c r="Q208" s="24"/>
      <c r="R208" s="63" t="s">
        <v>39</v>
      </c>
      <c r="S208" s="65" t="str">
        <f t="shared" si="32"/>
        <v>/corG-1/corG-4/corG-5/cenG-32</v>
      </c>
      <c r="T208" s="66" t="str">
        <f t="shared" si="33"/>
        <v>corG-4</v>
      </c>
      <c r="U208" s="66" t="str">
        <f t="shared" si="27"/>
        <v>corG-5</v>
      </c>
      <c r="V208" s="66" t="str">
        <f t="shared" si="28"/>
        <v>cenG-32</v>
      </c>
      <c r="W208" s="66" t="str">
        <f t="shared" si="29"/>
        <v/>
      </c>
      <c r="X208" s="66" t="str">
        <f t="shared" si="30"/>
        <v/>
      </c>
    </row>
    <row r="209" spans="1:24" ht="19" customHeight="1">
      <c r="A209" s="1">
        <v>208</v>
      </c>
      <c r="B209" s="23" t="s">
        <v>3213</v>
      </c>
      <c r="C209" s="23" t="s">
        <v>39</v>
      </c>
      <c r="D209" s="12">
        <v>5</v>
      </c>
      <c r="E209" s="23" t="s">
        <v>3162</v>
      </c>
      <c r="F209" s="34" t="str">
        <f t="shared" si="26"/>
        <v>a</v>
      </c>
      <c r="G209" s="15" t="str">
        <f>IF("cen"&lt;&gt;MID(B209,1,3),VLOOKUP(B209,'xbrl-gl'!A:E,5,FALSE),"")</f>
        <v/>
      </c>
      <c r="H209" s="33" t="s">
        <v>3133</v>
      </c>
      <c r="I209" s="38" t="s">
        <v>3900</v>
      </c>
      <c r="J209" s="30" t="s">
        <v>1967</v>
      </c>
      <c r="K209" s="30" t="s">
        <v>1968</v>
      </c>
      <c r="L209" s="30" t="str">
        <f>VLOOKUP(J209,'EN16931'!A:I,9,FALSE)</f>
        <v>The name of the attribute or property of the item.\nSuch as 'Colour'.</v>
      </c>
      <c r="M209" s="30" t="str">
        <f t="shared" si="31"/>
        <v>itemAttributes</v>
      </c>
      <c r="N209" s="1" t="str">
        <f>IF("u"=F209,VLOOKUP(G209,'xbrl-gl'!A:F,6,FALSE),"")</f>
        <v/>
      </c>
      <c r="O209" s="29" t="s">
        <v>1573</v>
      </c>
      <c r="P209" s="1" t="str">
        <f>IF(""&lt;&gt;C209,
  IF("gl-gen"=MID(VLOOKUP(C209,'xbrl-gl'!A:G,7,FALSE),1,6),
    VLOOKUP(C209,'xbrl-gl'!A:G,7,FALSE),
    "gl-"&amp;MID(C209,1,FIND("-",C209)-1)&amp;":"&amp;VLOOKUP(C209,'xbrl-gl'!A:G,7,FALSE)
  ),
  IF("_"=R209,
    "",
    IF("cen"=H209,
      R209,
      IF("gl-"=MID(R209,1,3),R209,"gl-"&amp;H209&amp;":"&amp;R209)
    )
  )
)</f>
        <v>textItemType</v>
      </c>
      <c r="Q209" s="22" t="s">
        <v>1594</v>
      </c>
      <c r="R209" s="1" t="s">
        <v>3136</v>
      </c>
      <c r="S209" s="65" t="str">
        <f t="shared" si="32"/>
        <v>/corG-1/corG-4/corG-5/cenG-32/cen-160</v>
      </c>
      <c r="T209" s="66" t="str">
        <f t="shared" si="33"/>
        <v>corG-4</v>
      </c>
      <c r="U209" s="66" t="str">
        <f t="shared" si="27"/>
        <v>corG-5</v>
      </c>
      <c r="V209" s="66" t="str">
        <f t="shared" si="28"/>
        <v>cenG-32</v>
      </c>
      <c r="W209" s="66" t="str">
        <f t="shared" si="29"/>
        <v>cen-160</v>
      </c>
      <c r="X209" s="66" t="str">
        <f t="shared" si="30"/>
        <v/>
      </c>
    </row>
    <row r="210" spans="1:24" ht="19" customHeight="1">
      <c r="A210" s="1">
        <v>209</v>
      </c>
      <c r="B210" s="23" t="s">
        <v>3214</v>
      </c>
      <c r="C210" s="23" t="s">
        <v>39</v>
      </c>
      <c r="D210" s="12">
        <v>5</v>
      </c>
      <c r="E210" s="23" t="s">
        <v>3162</v>
      </c>
      <c r="F210" s="34" t="str">
        <f t="shared" si="26"/>
        <v>a</v>
      </c>
      <c r="G210" s="15" t="str">
        <f>IF("cen"&lt;&gt;MID(B210,1,3),VLOOKUP(B210,'xbrl-gl'!A:E,5,FALSE),"")</f>
        <v/>
      </c>
      <c r="H210" s="33" t="s">
        <v>3133</v>
      </c>
      <c r="I210" s="38" t="s">
        <v>3901</v>
      </c>
      <c r="J210" s="30" t="s">
        <v>1969</v>
      </c>
      <c r="K210" s="30" t="s">
        <v>1970</v>
      </c>
      <c r="L210" s="30" t="str">
        <f>VLOOKUP(J210,'EN16931'!A:I,9,FALSE)</f>
        <v>The value of the attribute or property of the item.\nSuch as 'Red'.</v>
      </c>
      <c r="M210" s="30" t="str">
        <f t="shared" si="31"/>
        <v>itemAttributes</v>
      </c>
      <c r="N210" s="1" t="str">
        <f>IF("u"=F210,VLOOKUP(G210,'xbrl-gl'!A:F,6,FALSE),"")</f>
        <v/>
      </c>
      <c r="O210" s="29" t="s">
        <v>1573</v>
      </c>
      <c r="P210" s="1" t="str">
        <f>IF(""&lt;&gt;C210,
  IF("gl-gen"=MID(VLOOKUP(C210,'xbrl-gl'!A:G,7,FALSE),1,6),
    VLOOKUP(C210,'xbrl-gl'!A:G,7,FALSE),
    "gl-"&amp;MID(C210,1,FIND("-",C210)-1)&amp;":"&amp;VLOOKUP(C210,'xbrl-gl'!A:G,7,FALSE)
  ),
  IF("_"=R210,
    "",
    IF("cen"=H210,
      R210,
      IF("gl-"=MID(R210,1,3),R210,"gl-"&amp;H210&amp;":"&amp;R210)
    )
  )
)</f>
        <v>textItemType</v>
      </c>
      <c r="Q210" s="22" t="s">
        <v>1594</v>
      </c>
      <c r="R210" s="1" t="s">
        <v>3136</v>
      </c>
      <c r="S210" s="65" t="str">
        <f t="shared" si="32"/>
        <v>/corG-1/corG-4/corG-5/cenG-32/cen-161</v>
      </c>
      <c r="T210" s="66" t="str">
        <f t="shared" si="33"/>
        <v>corG-4</v>
      </c>
      <c r="U210" s="66" t="str">
        <f t="shared" si="27"/>
        <v>corG-5</v>
      </c>
      <c r="V210" s="66" t="str">
        <f t="shared" si="28"/>
        <v>cenG-32</v>
      </c>
      <c r="W210" s="66" t="str">
        <f t="shared" si="29"/>
        <v>cen-161</v>
      </c>
      <c r="X210" s="66" t="str">
        <f t="shared" si="30"/>
        <v/>
      </c>
    </row>
  </sheetData>
  <autoFilter ref="B1:R210" xr:uid="{A6575B6A-F0DA-A545-ACB7-744CABFD2B6F}"/>
  <phoneticPr fontId="3"/>
  <conditionalFormatting sqref="O1:O1048576">
    <cfRule type="containsText" dxfId="11" priority="7" operator="containsText" text="n">
      <formula>NOT(ISERROR(SEARCH("n",O1)))</formula>
    </cfRule>
  </conditionalFormatting>
  <conditionalFormatting sqref="B1:B1048576">
    <cfRule type="containsText" dxfId="10" priority="2" operator="containsText" text="G-">
      <formula>NOT(ISERROR(SEARCH("G-",B1)))</formula>
    </cfRule>
  </conditionalFormatting>
  <conditionalFormatting sqref="F1:F1048576">
    <cfRule type="cellIs" dxfId="9" priority="1" operator="equal">
      <formula>"a"</formula>
    </cfRule>
  </conditionalFormatting>
  <conditionalFormatting sqref="D1:D1048576">
    <cfRule type="containsText" dxfId="8" priority="8" operator="containsText" text="5">
      <formula>NOT(ISERROR(SEARCH("5",D1)))</formula>
    </cfRule>
    <cfRule type="containsText" dxfId="7" priority="9" operator="containsText" text="4">
      <formula>NOT(ISERROR(SEARCH("4",D1)))</formula>
    </cfRule>
    <cfRule type="containsText" dxfId="6" priority="10" operator="containsText" text="3">
      <formula>NOT(ISERROR(SEARCH("3",D1)))</formula>
    </cfRule>
    <cfRule type="containsText" dxfId="5" priority="11" operator="containsText" text="2">
      <formula>NOT(ISERROR(SEARCH("2",D1)))</formula>
    </cfRule>
  </conditionalFormatting>
  <printOptions gridLines="1"/>
  <pageMargins left="0.23622047244094491" right="0.23622047244094491" top="0.74803149606299213" bottom="0.74803149606299213" header="0.31496062992125984" footer="0.31496062992125984"/>
  <pageSetup paperSize="9" scale="72" fitToHeight="5"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D478-55B2-4E42-968B-285527E62FA4}">
  <sheetPr codeName="Sheet6">
    <pageSetUpPr fitToPage="1"/>
  </sheetPr>
  <dimension ref="A1:K449"/>
  <sheetViews>
    <sheetView tabSelected="1" zoomScaleNormal="100" workbookViewId="0">
      <pane ySplit="1" topLeftCell="A166" activePane="bottomLeft" state="frozen"/>
      <selection pane="bottomLeft" activeCell="F172" sqref="F172"/>
    </sheetView>
  </sheetViews>
  <sheetFormatPr baseColWidth="10" defaultColWidth="10.7109375" defaultRowHeight="18"/>
  <cols>
    <col min="1" max="1" width="8.42578125" style="2" bestFit="1" customWidth="1"/>
    <col min="2" max="2" width="4.28515625" style="2" bestFit="1" customWidth="1"/>
    <col min="3" max="3" width="2.5703125" style="12" bestFit="1" customWidth="1"/>
    <col min="4" max="4" width="4.140625" style="2" customWidth="1"/>
    <col min="5" max="5" width="7.42578125" style="2" customWidth="1"/>
    <col min="6" max="6" width="39.5703125" style="54" customWidth="1"/>
    <col min="7" max="7" width="34.42578125" style="12" customWidth="1"/>
    <col min="8" max="8" width="34.42578125" style="2" customWidth="1"/>
    <col min="9" max="9" width="27.42578125" style="2" customWidth="1"/>
    <col min="10" max="11" width="20.28515625" style="2" customWidth="1"/>
    <col min="12" max="16384" width="10.7109375" style="2"/>
  </cols>
  <sheetData>
    <row r="1" spans="1:11">
      <c r="A1" s="2" t="s">
        <v>3075</v>
      </c>
      <c r="B1" s="2" t="s">
        <v>2674</v>
      </c>
      <c r="C1" s="12" t="s">
        <v>3515</v>
      </c>
      <c r="D1" s="2" t="s">
        <v>3076</v>
      </c>
      <c r="E1" s="2" t="s">
        <v>3955</v>
      </c>
      <c r="F1" s="54" t="s">
        <v>3280</v>
      </c>
      <c r="G1" s="3" t="s">
        <v>1976</v>
      </c>
      <c r="H1" s="2" t="s">
        <v>1978</v>
      </c>
      <c r="I1" s="2" t="s">
        <v>3077</v>
      </c>
      <c r="J1" s="2" t="s">
        <v>3078</v>
      </c>
      <c r="K1" s="2" t="s">
        <v>3079</v>
      </c>
    </row>
    <row r="2" spans="1:11">
      <c r="A2" s="2" t="s">
        <v>3956</v>
      </c>
      <c r="B2" s="2">
        <f>ROW()-1</f>
        <v>1</v>
      </c>
      <c r="C2" s="12">
        <v>1</v>
      </c>
      <c r="D2" s="2" t="s">
        <v>0</v>
      </c>
      <c r="E2" s="2" t="s">
        <v>3146</v>
      </c>
      <c r="F2" s="2" t="s">
        <v>1</v>
      </c>
      <c r="G2" s="12" t="s">
        <v>3080</v>
      </c>
      <c r="H2" s="2" t="s">
        <v>1389</v>
      </c>
      <c r="I2" s="2" t="s">
        <v>2</v>
      </c>
      <c r="J2" s="2" t="s">
        <v>1980</v>
      </c>
      <c r="K2" s="2" t="s">
        <v>3081</v>
      </c>
    </row>
    <row r="3" spans="1:11">
      <c r="A3" s="2" t="s">
        <v>761</v>
      </c>
      <c r="B3" s="2">
        <f t="shared" ref="B3:B66" si="0">ROW()-1</f>
        <v>2</v>
      </c>
      <c r="C3" s="12">
        <v>2</v>
      </c>
      <c r="D3" s="2" t="s">
        <v>0</v>
      </c>
      <c r="E3" s="2" t="s">
        <v>760</v>
      </c>
      <c r="F3" s="46" t="s">
        <v>3</v>
      </c>
      <c r="G3" s="12" t="s">
        <v>3080</v>
      </c>
      <c r="H3" s="2" t="s">
        <v>1981</v>
      </c>
      <c r="I3" s="2" t="s">
        <v>4</v>
      </c>
      <c r="J3" s="2" t="s">
        <v>1982</v>
      </c>
      <c r="K3" s="2" t="s">
        <v>3082</v>
      </c>
    </row>
    <row r="4" spans="1:11">
      <c r="A4" s="2" t="s">
        <v>1026</v>
      </c>
      <c r="B4" s="2">
        <f t="shared" si="0"/>
        <v>3</v>
      </c>
      <c r="C4" s="12">
        <v>3</v>
      </c>
      <c r="D4" s="2" t="s">
        <v>0</v>
      </c>
      <c r="E4" s="2" t="s">
        <v>761</v>
      </c>
      <c r="F4" s="47" t="s">
        <v>5</v>
      </c>
      <c r="G4" s="2" t="s">
        <v>832</v>
      </c>
      <c r="H4" s="2" t="s">
        <v>1497</v>
      </c>
      <c r="I4" s="2" t="s">
        <v>3073</v>
      </c>
      <c r="J4" s="2" t="s">
        <v>1983</v>
      </c>
      <c r="K4" s="2" t="s">
        <v>2706</v>
      </c>
    </row>
    <row r="5" spans="1:11">
      <c r="A5" s="2" t="s">
        <v>1027</v>
      </c>
      <c r="B5" s="2">
        <f t="shared" si="0"/>
        <v>4</v>
      </c>
      <c r="C5" s="12">
        <v>3</v>
      </c>
      <c r="D5" s="2" t="s">
        <v>0</v>
      </c>
      <c r="E5" s="2" t="s">
        <v>761</v>
      </c>
      <c r="F5" s="47" t="s">
        <v>6</v>
      </c>
      <c r="G5" s="2" t="s">
        <v>879</v>
      </c>
      <c r="H5" s="2" t="s">
        <v>1984</v>
      </c>
      <c r="I5" s="2" t="s">
        <v>7</v>
      </c>
      <c r="J5" s="2" t="s">
        <v>1985</v>
      </c>
      <c r="K5" s="2" t="s">
        <v>3083</v>
      </c>
    </row>
    <row r="6" spans="1:11">
      <c r="A6" s="2" t="s">
        <v>1028</v>
      </c>
      <c r="B6" s="2">
        <f t="shared" si="0"/>
        <v>5</v>
      </c>
      <c r="C6" s="12">
        <v>3</v>
      </c>
      <c r="D6" s="2" t="s">
        <v>0</v>
      </c>
      <c r="E6" s="2" t="s">
        <v>761</v>
      </c>
      <c r="F6" s="47" t="s">
        <v>8</v>
      </c>
      <c r="G6" s="2" t="s">
        <v>865</v>
      </c>
      <c r="H6" s="2" t="s">
        <v>2675</v>
      </c>
      <c r="I6" s="2" t="s">
        <v>3074</v>
      </c>
      <c r="J6" s="2" t="s">
        <v>1986</v>
      </c>
      <c r="K6" s="2" t="s">
        <v>2707</v>
      </c>
    </row>
    <row r="7" spans="1:11">
      <c r="A7" s="2" t="s">
        <v>1029</v>
      </c>
      <c r="B7" s="2">
        <f t="shared" si="0"/>
        <v>6</v>
      </c>
      <c r="C7" s="12">
        <v>3</v>
      </c>
      <c r="D7" s="2" t="s">
        <v>0</v>
      </c>
      <c r="E7" s="2" t="s">
        <v>761</v>
      </c>
      <c r="F7" s="47" t="s">
        <v>10</v>
      </c>
      <c r="G7" s="2" t="s">
        <v>866</v>
      </c>
      <c r="H7" s="2" t="s">
        <v>1987</v>
      </c>
      <c r="I7" s="2" t="s">
        <v>11</v>
      </c>
      <c r="J7" s="2" t="s">
        <v>1988</v>
      </c>
      <c r="K7" s="2" t="s">
        <v>2708</v>
      </c>
    </row>
    <row r="8" spans="1:11">
      <c r="A8" s="2" t="s">
        <v>1030</v>
      </c>
      <c r="B8" s="2">
        <f t="shared" si="0"/>
        <v>7</v>
      </c>
      <c r="C8" s="12">
        <v>3</v>
      </c>
      <c r="D8" s="2" t="s">
        <v>0</v>
      </c>
      <c r="E8" s="2" t="s">
        <v>761</v>
      </c>
      <c r="F8" s="47" t="s">
        <v>12</v>
      </c>
      <c r="G8" s="2" t="s">
        <v>850</v>
      </c>
      <c r="H8" s="2" t="s">
        <v>1390</v>
      </c>
      <c r="I8" s="2" t="s">
        <v>13</v>
      </c>
      <c r="J8" s="2" t="s">
        <v>1989</v>
      </c>
      <c r="K8" s="2" t="s">
        <v>2709</v>
      </c>
    </row>
    <row r="9" spans="1:11">
      <c r="A9" s="2" t="s">
        <v>1031</v>
      </c>
      <c r="B9" s="2">
        <f t="shared" si="0"/>
        <v>8</v>
      </c>
      <c r="C9" s="12">
        <v>3</v>
      </c>
      <c r="D9" s="2" t="s">
        <v>0</v>
      </c>
      <c r="E9" s="2" t="s">
        <v>761</v>
      </c>
      <c r="F9" s="47" t="s">
        <v>14</v>
      </c>
      <c r="G9" s="2" t="s">
        <v>819</v>
      </c>
      <c r="H9" s="2" t="s">
        <v>1391</v>
      </c>
      <c r="I9" s="2" t="s">
        <v>15</v>
      </c>
      <c r="J9" s="2" t="s">
        <v>1990</v>
      </c>
      <c r="K9" s="2" t="s">
        <v>2710</v>
      </c>
    </row>
    <row r="10" spans="1:11">
      <c r="A10" s="2" t="s">
        <v>1032</v>
      </c>
      <c r="B10" s="2">
        <f t="shared" si="0"/>
        <v>9</v>
      </c>
      <c r="C10" s="12">
        <v>3</v>
      </c>
      <c r="D10" s="2" t="s">
        <v>16</v>
      </c>
      <c r="E10" s="2" t="s">
        <v>761</v>
      </c>
      <c r="F10" s="47" t="s">
        <v>17</v>
      </c>
      <c r="G10" s="2" t="s">
        <v>904</v>
      </c>
      <c r="H10" s="2" t="s">
        <v>1392</v>
      </c>
      <c r="I10" s="2" t="s">
        <v>18</v>
      </c>
      <c r="J10" s="2" t="s">
        <v>1991</v>
      </c>
      <c r="K10" s="2" t="s">
        <v>2711</v>
      </c>
    </row>
    <row r="11" spans="1:11">
      <c r="A11" s="2" t="s">
        <v>1033</v>
      </c>
      <c r="B11" s="2">
        <f t="shared" si="0"/>
        <v>10</v>
      </c>
      <c r="C11" s="12">
        <v>3</v>
      </c>
      <c r="D11" s="2" t="s">
        <v>0</v>
      </c>
      <c r="E11" s="2" t="s">
        <v>761</v>
      </c>
      <c r="F11" s="47" t="s">
        <v>19</v>
      </c>
      <c r="G11" s="2" t="s">
        <v>831</v>
      </c>
      <c r="H11" s="2" t="s">
        <v>1992</v>
      </c>
      <c r="I11" s="2" t="s">
        <v>20</v>
      </c>
      <c r="J11" s="2" t="s">
        <v>1993</v>
      </c>
      <c r="K11" s="2" t="s">
        <v>2712</v>
      </c>
    </row>
    <row r="12" spans="1:11">
      <c r="A12" s="2" t="s">
        <v>1034</v>
      </c>
      <c r="B12" s="2">
        <f t="shared" si="0"/>
        <v>11</v>
      </c>
      <c r="C12" s="12">
        <v>3</v>
      </c>
      <c r="D12" s="2" t="s">
        <v>0</v>
      </c>
      <c r="E12" s="2" t="s">
        <v>761</v>
      </c>
      <c r="F12" s="47" t="s">
        <v>21</v>
      </c>
      <c r="G12" s="2" t="s">
        <v>858</v>
      </c>
      <c r="H12" s="2" t="s">
        <v>1393</v>
      </c>
      <c r="I12" s="2" t="s">
        <v>22</v>
      </c>
      <c r="J12" s="2" t="s">
        <v>1994</v>
      </c>
      <c r="K12" s="2" t="s">
        <v>2713</v>
      </c>
    </row>
    <row r="13" spans="1:11">
      <c r="A13" s="2" t="s">
        <v>1035</v>
      </c>
      <c r="B13" s="2">
        <f t="shared" si="0"/>
        <v>12</v>
      </c>
      <c r="C13" s="12">
        <v>3</v>
      </c>
      <c r="D13" s="2" t="s">
        <v>0</v>
      </c>
      <c r="E13" s="2" t="s">
        <v>761</v>
      </c>
      <c r="F13" s="47" t="s">
        <v>23</v>
      </c>
      <c r="G13" s="2" t="s">
        <v>859</v>
      </c>
      <c r="H13" s="2" t="s">
        <v>1394</v>
      </c>
      <c r="I13" s="2" t="s">
        <v>24</v>
      </c>
      <c r="J13" s="2" t="s">
        <v>1995</v>
      </c>
      <c r="K13" s="2" t="s">
        <v>2714</v>
      </c>
    </row>
    <row r="14" spans="1:11">
      <c r="A14" s="2" t="s">
        <v>1036</v>
      </c>
      <c r="B14" s="2">
        <f t="shared" si="0"/>
        <v>13</v>
      </c>
      <c r="C14" s="12">
        <v>3</v>
      </c>
      <c r="D14" s="2" t="s">
        <v>16</v>
      </c>
      <c r="E14" s="2" t="s">
        <v>761</v>
      </c>
      <c r="F14" s="47" t="s">
        <v>25</v>
      </c>
      <c r="G14" s="2" t="s">
        <v>937</v>
      </c>
      <c r="H14" s="2" t="s">
        <v>1395</v>
      </c>
      <c r="I14" s="2" t="s">
        <v>26</v>
      </c>
      <c r="J14" s="2" t="s">
        <v>1996</v>
      </c>
      <c r="K14" s="2" t="s">
        <v>2715</v>
      </c>
    </row>
    <row r="15" spans="1:11">
      <c r="A15" s="2" t="s">
        <v>1037</v>
      </c>
      <c r="B15" s="2">
        <f t="shared" si="0"/>
        <v>14</v>
      </c>
      <c r="C15" s="12">
        <v>3</v>
      </c>
      <c r="D15" s="2" t="s">
        <v>16</v>
      </c>
      <c r="E15" s="2" t="s">
        <v>761</v>
      </c>
      <c r="F15" s="47" t="s">
        <v>27</v>
      </c>
      <c r="G15" s="2" t="s">
        <v>938</v>
      </c>
      <c r="H15" s="2" t="s">
        <v>1396</v>
      </c>
      <c r="I15" s="2" t="s">
        <v>1997</v>
      </c>
      <c r="J15" s="2" t="s">
        <v>1998</v>
      </c>
      <c r="K15" s="2" t="s">
        <v>2676</v>
      </c>
    </row>
    <row r="16" spans="1:11">
      <c r="A16" s="2" t="s">
        <v>1038</v>
      </c>
      <c r="B16" s="2">
        <f t="shared" si="0"/>
        <v>15</v>
      </c>
      <c r="C16" s="12">
        <v>3</v>
      </c>
      <c r="D16" s="2" t="s">
        <v>16</v>
      </c>
      <c r="E16" s="2" t="s">
        <v>761</v>
      </c>
      <c r="F16" s="47" t="s">
        <v>28</v>
      </c>
      <c r="G16" s="2" t="s">
        <v>959</v>
      </c>
      <c r="H16" s="2" t="s">
        <v>1397</v>
      </c>
      <c r="I16" s="2" t="s">
        <v>29</v>
      </c>
      <c r="J16" s="2" t="s">
        <v>1999</v>
      </c>
      <c r="K16" s="2" t="s">
        <v>2716</v>
      </c>
    </row>
    <row r="17" spans="1:11">
      <c r="A17" s="2" t="s">
        <v>1039</v>
      </c>
      <c r="B17" s="2">
        <f t="shared" si="0"/>
        <v>16</v>
      </c>
      <c r="C17" s="12">
        <v>3</v>
      </c>
      <c r="D17" s="2" t="s">
        <v>16</v>
      </c>
      <c r="E17" s="2" t="s">
        <v>761</v>
      </c>
      <c r="F17" s="47" t="s">
        <v>30</v>
      </c>
      <c r="G17" s="2" t="s">
        <v>951</v>
      </c>
      <c r="H17" s="2" t="s">
        <v>1398</v>
      </c>
      <c r="I17" s="2" t="s">
        <v>31</v>
      </c>
      <c r="J17" s="2" t="s">
        <v>2000</v>
      </c>
      <c r="K17" s="2" t="s">
        <v>2717</v>
      </c>
    </row>
    <row r="18" spans="1:11">
      <c r="A18" s="2" t="s">
        <v>1040</v>
      </c>
      <c r="B18" s="2">
        <f t="shared" si="0"/>
        <v>17</v>
      </c>
      <c r="C18" s="12">
        <v>3</v>
      </c>
      <c r="D18" s="2" t="s">
        <v>16</v>
      </c>
      <c r="E18" s="2" t="s">
        <v>761</v>
      </c>
      <c r="F18" s="47" t="s">
        <v>32</v>
      </c>
      <c r="G18" s="2" t="s">
        <v>953</v>
      </c>
      <c r="H18" s="2" t="s">
        <v>1399</v>
      </c>
      <c r="I18" s="2" t="s">
        <v>33</v>
      </c>
      <c r="J18" s="2" t="s">
        <v>2001</v>
      </c>
      <c r="K18" s="2" t="s">
        <v>2718</v>
      </c>
    </row>
    <row r="19" spans="1:11">
      <c r="A19" s="2" t="s">
        <v>1041</v>
      </c>
      <c r="B19" s="2">
        <f t="shared" si="0"/>
        <v>18</v>
      </c>
      <c r="C19" s="12">
        <v>3</v>
      </c>
      <c r="D19" s="2" t="s">
        <v>34</v>
      </c>
      <c r="E19" s="2" t="s">
        <v>761</v>
      </c>
      <c r="F19" s="47" t="s">
        <v>35</v>
      </c>
      <c r="G19" s="2" t="s">
        <v>4001</v>
      </c>
      <c r="H19" s="2" t="s">
        <v>1400</v>
      </c>
      <c r="I19" s="2" t="s">
        <v>36</v>
      </c>
      <c r="J19" s="2" t="s">
        <v>2002</v>
      </c>
      <c r="K19" s="2" t="s">
        <v>2719</v>
      </c>
    </row>
    <row r="20" spans="1:11">
      <c r="A20" s="2" t="s">
        <v>804</v>
      </c>
      <c r="B20" s="2">
        <f t="shared" si="0"/>
        <v>19</v>
      </c>
      <c r="C20" s="12">
        <v>3</v>
      </c>
      <c r="D20" s="2" t="s">
        <v>37</v>
      </c>
      <c r="E20" s="2" t="s">
        <v>761</v>
      </c>
      <c r="F20" s="47" t="s">
        <v>38</v>
      </c>
      <c r="G20" s="12" t="s">
        <v>3080</v>
      </c>
      <c r="H20" s="2" t="s">
        <v>1401</v>
      </c>
      <c r="I20" s="2" t="s">
        <v>2003</v>
      </c>
      <c r="J20" s="2" t="s">
        <v>2004</v>
      </c>
      <c r="K20" s="2" t="s">
        <v>2720</v>
      </c>
    </row>
    <row r="21" spans="1:11">
      <c r="A21" s="2" t="s">
        <v>1042</v>
      </c>
      <c r="B21" s="2">
        <f t="shared" si="0"/>
        <v>20</v>
      </c>
      <c r="C21" s="12">
        <v>4</v>
      </c>
      <c r="D21" s="2" t="s">
        <v>37</v>
      </c>
      <c r="E21" s="2" t="s">
        <v>804</v>
      </c>
      <c r="F21" s="48" t="s">
        <v>2006</v>
      </c>
      <c r="G21" s="2" t="s">
        <v>2005</v>
      </c>
      <c r="H21" s="2" t="s">
        <v>2007</v>
      </c>
      <c r="I21" s="2" t="s">
        <v>2008</v>
      </c>
      <c r="J21" s="2" t="s">
        <v>2009</v>
      </c>
      <c r="K21" s="2" t="s">
        <v>2721</v>
      </c>
    </row>
    <row r="22" spans="1:11">
      <c r="A22" s="2" t="s">
        <v>1286</v>
      </c>
      <c r="B22" s="2">
        <f t="shared" si="0"/>
        <v>21</v>
      </c>
      <c r="C22" s="12">
        <v>4</v>
      </c>
      <c r="D22" s="2" t="s">
        <v>37</v>
      </c>
      <c r="E22" s="2" t="s">
        <v>804</v>
      </c>
      <c r="F22" s="48" t="s">
        <v>2011</v>
      </c>
      <c r="G22" s="2" t="s">
        <v>2010</v>
      </c>
      <c r="H22" s="2" t="s">
        <v>2012</v>
      </c>
      <c r="I22" s="2" t="s">
        <v>2013</v>
      </c>
      <c r="J22" s="2" t="s">
        <v>2014</v>
      </c>
      <c r="K22" s="2" t="s">
        <v>2722</v>
      </c>
    </row>
    <row r="23" spans="1:11">
      <c r="A23" s="2" t="s">
        <v>1287</v>
      </c>
      <c r="B23" s="2">
        <f t="shared" si="0"/>
        <v>22</v>
      </c>
      <c r="C23" s="12">
        <v>4</v>
      </c>
      <c r="D23" s="2" t="s">
        <v>37</v>
      </c>
      <c r="E23" s="2" t="s">
        <v>804</v>
      </c>
      <c r="F23" s="48" t="s">
        <v>2016</v>
      </c>
      <c r="G23" s="2" t="s">
        <v>2015</v>
      </c>
      <c r="H23" s="2" t="s">
        <v>2017</v>
      </c>
      <c r="I23" s="2" t="s">
        <v>2018</v>
      </c>
      <c r="J23" s="2" t="s">
        <v>2019</v>
      </c>
      <c r="K23" s="2" t="s">
        <v>2723</v>
      </c>
    </row>
    <row r="24" spans="1:11">
      <c r="A24" s="2" t="s">
        <v>1288</v>
      </c>
      <c r="B24" s="2">
        <f t="shared" si="0"/>
        <v>23</v>
      </c>
      <c r="C24" s="12">
        <v>4</v>
      </c>
      <c r="D24" s="2" t="s">
        <v>37</v>
      </c>
      <c r="E24" s="2" t="s">
        <v>804</v>
      </c>
      <c r="F24" s="48" t="s">
        <v>2021</v>
      </c>
      <c r="G24" s="2" t="s">
        <v>2020</v>
      </c>
      <c r="H24" s="2" t="s">
        <v>2022</v>
      </c>
      <c r="I24" s="2" t="s">
        <v>2023</v>
      </c>
      <c r="J24" s="2" t="s">
        <v>2024</v>
      </c>
      <c r="K24" s="2" t="s">
        <v>2724</v>
      </c>
    </row>
    <row r="25" spans="1:11">
      <c r="A25" s="2" t="s">
        <v>762</v>
      </c>
      <c r="B25" s="2">
        <f t="shared" si="0"/>
        <v>24</v>
      </c>
      <c r="C25" s="12">
        <v>2</v>
      </c>
      <c r="D25" s="2" t="s">
        <v>0</v>
      </c>
      <c r="E25" s="2" t="s">
        <v>760</v>
      </c>
      <c r="F25" s="46" t="s">
        <v>3259</v>
      </c>
      <c r="G25" s="12" t="s">
        <v>3080</v>
      </c>
      <c r="H25" s="2" t="s">
        <v>2025</v>
      </c>
      <c r="I25" s="2" t="s">
        <v>40</v>
      </c>
      <c r="J25" s="2" t="s">
        <v>2026</v>
      </c>
      <c r="K25" s="2" t="s">
        <v>2027</v>
      </c>
    </row>
    <row r="26" spans="1:11">
      <c r="A26" s="2" t="s">
        <v>763</v>
      </c>
      <c r="B26" s="2">
        <f t="shared" si="0"/>
        <v>25</v>
      </c>
      <c r="C26" s="12">
        <v>3</v>
      </c>
      <c r="D26" s="2" t="s">
        <v>16</v>
      </c>
      <c r="E26" s="2" t="s">
        <v>762</v>
      </c>
      <c r="F26" s="47" t="s">
        <v>41</v>
      </c>
      <c r="G26" s="12" t="s">
        <v>3080</v>
      </c>
      <c r="H26" s="2" t="s">
        <v>1402</v>
      </c>
      <c r="I26" s="2" t="s">
        <v>42</v>
      </c>
      <c r="J26" s="2" t="s">
        <v>2028</v>
      </c>
      <c r="K26" s="2" t="s">
        <v>2725</v>
      </c>
    </row>
    <row r="27" spans="1:11">
      <c r="A27" s="2" t="s">
        <v>1043</v>
      </c>
      <c r="B27" s="2">
        <f t="shared" si="0"/>
        <v>26</v>
      </c>
      <c r="C27" s="12">
        <v>4</v>
      </c>
      <c r="D27" s="2" t="s">
        <v>16</v>
      </c>
      <c r="E27" s="2" t="s">
        <v>763</v>
      </c>
      <c r="F27" s="48" t="s">
        <v>43</v>
      </c>
      <c r="G27" s="2" t="s">
        <v>843</v>
      </c>
      <c r="H27" s="2" t="s">
        <v>2029</v>
      </c>
      <c r="I27" s="2" t="s">
        <v>2030</v>
      </c>
      <c r="J27" s="2" t="s">
        <v>2031</v>
      </c>
      <c r="K27" s="2" t="s">
        <v>2726</v>
      </c>
    </row>
    <row r="28" spans="1:11">
      <c r="A28" s="2" t="s">
        <v>1044</v>
      </c>
      <c r="B28" s="2">
        <f t="shared" si="0"/>
        <v>27</v>
      </c>
      <c r="C28" s="12">
        <v>4</v>
      </c>
      <c r="D28" s="2" t="s">
        <v>16</v>
      </c>
      <c r="E28" s="2" t="s">
        <v>763</v>
      </c>
      <c r="F28" s="48" t="s">
        <v>44</v>
      </c>
      <c r="G28" s="2" t="s">
        <v>842</v>
      </c>
      <c r="H28" s="2" t="s">
        <v>1402</v>
      </c>
      <c r="I28" s="2" t="s">
        <v>45</v>
      </c>
      <c r="J28" s="2" t="s">
        <v>2032</v>
      </c>
      <c r="K28" s="2" t="s">
        <v>2727</v>
      </c>
    </row>
    <row r="29" spans="1:11">
      <c r="A29" s="2" t="s">
        <v>764</v>
      </c>
      <c r="B29" s="2">
        <f t="shared" si="0"/>
        <v>28</v>
      </c>
      <c r="C29" s="12">
        <v>3</v>
      </c>
      <c r="D29" s="2" t="s">
        <v>16</v>
      </c>
      <c r="E29" s="2" t="s">
        <v>762</v>
      </c>
      <c r="F29" s="47" t="s">
        <v>46</v>
      </c>
      <c r="G29" s="12" t="s">
        <v>3080</v>
      </c>
      <c r="H29" s="2" t="s">
        <v>1403</v>
      </c>
      <c r="I29" s="2" t="s">
        <v>47</v>
      </c>
      <c r="J29" s="2" t="s">
        <v>2033</v>
      </c>
      <c r="K29" s="2" t="s">
        <v>2728</v>
      </c>
    </row>
    <row r="30" spans="1:11">
      <c r="A30" s="2" t="s">
        <v>1045</v>
      </c>
      <c r="B30" s="2">
        <f t="shared" si="0"/>
        <v>29</v>
      </c>
      <c r="C30" s="12">
        <v>4</v>
      </c>
      <c r="D30" s="2" t="s">
        <v>16</v>
      </c>
      <c r="E30" s="2" t="s">
        <v>764</v>
      </c>
      <c r="F30" s="48" t="s">
        <v>48</v>
      </c>
      <c r="G30" s="2" t="s">
        <v>845</v>
      </c>
      <c r="H30" s="2" t="s">
        <v>1404</v>
      </c>
      <c r="I30" s="2" t="s">
        <v>49</v>
      </c>
      <c r="J30" s="2" t="s">
        <v>2034</v>
      </c>
      <c r="K30" s="2" t="s">
        <v>2677</v>
      </c>
    </row>
    <row r="31" spans="1:11">
      <c r="A31" s="2" t="s">
        <v>1046</v>
      </c>
      <c r="B31" s="2">
        <f t="shared" si="0"/>
        <v>30</v>
      </c>
      <c r="C31" s="12">
        <v>4</v>
      </c>
      <c r="D31" s="2" t="s">
        <v>16</v>
      </c>
      <c r="E31" s="2" t="s">
        <v>764</v>
      </c>
      <c r="F31" s="48" t="s">
        <v>50</v>
      </c>
      <c r="G31" s="2" t="s">
        <v>844</v>
      </c>
      <c r="H31" s="2" t="s">
        <v>1405</v>
      </c>
      <c r="I31" s="2" t="s">
        <v>51</v>
      </c>
      <c r="J31" s="2" t="s">
        <v>2035</v>
      </c>
      <c r="K31" s="2" t="s">
        <v>2729</v>
      </c>
    </row>
    <row r="32" spans="1:11">
      <c r="A32" s="2" t="s">
        <v>765</v>
      </c>
      <c r="B32" s="2">
        <f t="shared" si="0"/>
        <v>31</v>
      </c>
      <c r="C32" s="12">
        <v>3</v>
      </c>
      <c r="D32" s="2" t="s">
        <v>16</v>
      </c>
      <c r="E32" s="2" t="s">
        <v>762</v>
      </c>
      <c r="F32" s="47" t="s">
        <v>52</v>
      </c>
      <c r="G32" s="12" t="s">
        <v>3080</v>
      </c>
      <c r="H32" s="2" t="s">
        <v>1406</v>
      </c>
      <c r="I32" s="2" t="s">
        <v>53</v>
      </c>
      <c r="J32" s="2" t="s">
        <v>2036</v>
      </c>
      <c r="K32" s="2" t="s">
        <v>2730</v>
      </c>
    </row>
    <row r="33" spans="1:11">
      <c r="A33" s="2" t="s">
        <v>1047</v>
      </c>
      <c r="B33" s="2">
        <f t="shared" si="0"/>
        <v>32</v>
      </c>
      <c r="C33" s="12">
        <v>4</v>
      </c>
      <c r="D33" s="2" t="s">
        <v>16</v>
      </c>
      <c r="E33" s="2" t="s">
        <v>765</v>
      </c>
      <c r="F33" s="48" t="s">
        <v>54</v>
      </c>
      <c r="G33" s="2" t="s">
        <v>841</v>
      </c>
      <c r="H33" s="2" t="s">
        <v>1407</v>
      </c>
      <c r="I33" s="2" t="s">
        <v>55</v>
      </c>
      <c r="J33" s="2" t="s">
        <v>2037</v>
      </c>
      <c r="K33" s="2" t="s">
        <v>2678</v>
      </c>
    </row>
    <row r="34" spans="1:11">
      <c r="A34" s="2" t="s">
        <v>1048</v>
      </c>
      <c r="B34" s="2">
        <f t="shared" si="0"/>
        <v>33</v>
      </c>
      <c r="C34" s="12">
        <v>4</v>
      </c>
      <c r="D34" s="2" t="s">
        <v>16</v>
      </c>
      <c r="E34" s="2" t="s">
        <v>765</v>
      </c>
      <c r="F34" s="48" t="s">
        <v>56</v>
      </c>
      <c r="G34" s="2" t="s">
        <v>840</v>
      </c>
      <c r="H34" s="2" t="s">
        <v>1408</v>
      </c>
      <c r="I34" s="2" t="s">
        <v>57</v>
      </c>
      <c r="J34" s="2" t="s">
        <v>2038</v>
      </c>
      <c r="K34" s="2" t="s">
        <v>2731</v>
      </c>
    </row>
    <row r="35" spans="1:11">
      <c r="A35" s="2" t="s">
        <v>1049</v>
      </c>
      <c r="B35" s="2">
        <f t="shared" si="0"/>
        <v>34</v>
      </c>
      <c r="C35" s="12">
        <v>3</v>
      </c>
      <c r="D35" s="2" t="s">
        <v>16</v>
      </c>
      <c r="E35" s="2" t="s">
        <v>762</v>
      </c>
      <c r="F35" s="47" t="s">
        <v>58</v>
      </c>
      <c r="G35" s="2" t="s">
        <v>3997</v>
      </c>
      <c r="H35" s="2" t="s">
        <v>2039</v>
      </c>
      <c r="I35" s="2" t="s">
        <v>59</v>
      </c>
      <c r="J35" s="2" t="s">
        <v>2040</v>
      </c>
      <c r="K35" s="2" t="s">
        <v>2732</v>
      </c>
    </row>
    <row r="36" spans="1:11">
      <c r="A36" s="2" t="s">
        <v>1050</v>
      </c>
      <c r="B36" s="2">
        <f t="shared" si="0"/>
        <v>35</v>
      </c>
      <c r="C36" s="12">
        <v>3</v>
      </c>
      <c r="D36" s="2" t="s">
        <v>16</v>
      </c>
      <c r="E36" s="2" t="s">
        <v>762</v>
      </c>
      <c r="F36" s="47" t="s">
        <v>60</v>
      </c>
      <c r="G36" s="2" t="s">
        <v>3998</v>
      </c>
      <c r="H36" s="2" t="s">
        <v>2041</v>
      </c>
      <c r="I36" s="2" t="s">
        <v>61</v>
      </c>
      <c r="J36" s="2" t="s">
        <v>2042</v>
      </c>
      <c r="K36" s="2" t="s">
        <v>2733</v>
      </c>
    </row>
    <row r="37" spans="1:11">
      <c r="A37" s="2" t="s">
        <v>766</v>
      </c>
      <c r="B37" s="2">
        <f t="shared" si="0"/>
        <v>36</v>
      </c>
      <c r="C37" s="12">
        <v>3</v>
      </c>
      <c r="D37" s="2" t="s">
        <v>16</v>
      </c>
      <c r="E37" s="2" t="s">
        <v>762</v>
      </c>
      <c r="F37" s="47" t="s">
        <v>3516</v>
      </c>
      <c r="G37" s="12" t="s">
        <v>3080</v>
      </c>
      <c r="H37" s="2" t="s">
        <v>2043</v>
      </c>
      <c r="I37" s="2" t="s">
        <v>62</v>
      </c>
      <c r="J37" s="2" t="s">
        <v>2044</v>
      </c>
      <c r="K37" s="2" t="s">
        <v>2734</v>
      </c>
    </row>
    <row r="38" spans="1:11">
      <c r="A38" s="2" t="s">
        <v>1051</v>
      </c>
      <c r="B38" s="2">
        <f t="shared" si="0"/>
        <v>37</v>
      </c>
      <c r="C38" s="12">
        <v>4</v>
      </c>
      <c r="D38" s="2" t="s">
        <v>16</v>
      </c>
      <c r="E38" s="2" t="s">
        <v>766</v>
      </c>
      <c r="F38" s="48" t="s">
        <v>63</v>
      </c>
      <c r="G38" s="2" t="s">
        <v>935</v>
      </c>
      <c r="H38" s="2" t="s">
        <v>1409</v>
      </c>
      <c r="I38" s="2" t="s">
        <v>64</v>
      </c>
      <c r="J38" s="2" t="s">
        <v>2045</v>
      </c>
      <c r="K38" s="2" t="s">
        <v>2735</v>
      </c>
    </row>
    <row r="39" spans="1:11">
      <c r="A39" s="2" t="s">
        <v>1052</v>
      </c>
      <c r="B39" s="2">
        <f t="shared" si="0"/>
        <v>38</v>
      </c>
      <c r="C39" s="12">
        <v>4</v>
      </c>
      <c r="D39" s="2" t="s">
        <v>16</v>
      </c>
      <c r="E39" s="2" t="s">
        <v>766</v>
      </c>
      <c r="F39" s="48" t="s">
        <v>65</v>
      </c>
      <c r="G39" s="2" t="s">
        <v>934</v>
      </c>
      <c r="H39" s="2" t="s">
        <v>1410</v>
      </c>
      <c r="I39" s="2" t="s">
        <v>66</v>
      </c>
      <c r="J39" s="2" t="s">
        <v>2046</v>
      </c>
      <c r="K39" s="2" t="s">
        <v>2736</v>
      </c>
    </row>
    <row r="40" spans="1:11">
      <c r="A40" s="2" t="s">
        <v>767</v>
      </c>
      <c r="B40" s="2">
        <f t="shared" si="0"/>
        <v>39</v>
      </c>
      <c r="C40" s="12">
        <v>3</v>
      </c>
      <c r="D40" s="2" t="s">
        <v>16</v>
      </c>
      <c r="E40" s="2" t="s">
        <v>762</v>
      </c>
      <c r="F40" s="47" t="s">
        <v>67</v>
      </c>
      <c r="G40" s="12" t="s">
        <v>3080</v>
      </c>
      <c r="H40" s="2" t="s">
        <v>2047</v>
      </c>
      <c r="I40" s="2" t="s">
        <v>68</v>
      </c>
      <c r="J40" s="2" t="s">
        <v>2048</v>
      </c>
      <c r="K40" s="2" t="s">
        <v>2737</v>
      </c>
    </row>
    <row r="41" spans="1:11">
      <c r="A41" s="2" t="s">
        <v>1053</v>
      </c>
      <c r="B41" s="2">
        <f t="shared" si="0"/>
        <v>40</v>
      </c>
      <c r="C41" s="12">
        <v>4</v>
      </c>
      <c r="D41" s="2" t="s">
        <v>16</v>
      </c>
      <c r="E41" s="2" t="s">
        <v>767</v>
      </c>
      <c r="F41" s="48" t="s">
        <v>69</v>
      </c>
      <c r="G41" s="2" t="s">
        <v>3963</v>
      </c>
      <c r="H41" s="2" t="s">
        <v>2049</v>
      </c>
      <c r="I41" s="2" t="s">
        <v>70</v>
      </c>
      <c r="J41" s="2" t="s">
        <v>2050</v>
      </c>
      <c r="K41" s="2" t="s">
        <v>2738</v>
      </c>
    </row>
    <row r="42" spans="1:11">
      <c r="A42" s="2" t="s">
        <v>1054</v>
      </c>
      <c r="B42" s="2">
        <f t="shared" si="0"/>
        <v>41</v>
      </c>
      <c r="C42" s="12">
        <v>4</v>
      </c>
      <c r="D42" s="2" t="s">
        <v>16</v>
      </c>
      <c r="E42" s="2" t="s">
        <v>767</v>
      </c>
      <c r="F42" s="48" t="s">
        <v>71</v>
      </c>
      <c r="G42" s="2" t="s">
        <v>3964</v>
      </c>
      <c r="H42" s="2" t="s">
        <v>2051</v>
      </c>
      <c r="I42" s="2" t="s">
        <v>72</v>
      </c>
      <c r="J42" s="2" t="s">
        <v>2052</v>
      </c>
      <c r="K42" s="2" t="s">
        <v>2739</v>
      </c>
    </row>
    <row r="43" spans="1:11">
      <c r="A43" s="2" t="s">
        <v>1055</v>
      </c>
      <c r="B43" s="2">
        <f t="shared" si="0"/>
        <v>42</v>
      </c>
      <c r="C43" s="12">
        <v>4</v>
      </c>
      <c r="D43" s="2" t="s">
        <v>16</v>
      </c>
      <c r="E43" s="2" t="s">
        <v>767</v>
      </c>
      <c r="F43" s="48" t="s">
        <v>73</v>
      </c>
      <c r="G43" s="2" t="s">
        <v>3965</v>
      </c>
      <c r="H43" s="2" t="s">
        <v>165</v>
      </c>
      <c r="I43" s="2" t="s">
        <v>484</v>
      </c>
      <c r="J43" s="2" t="s">
        <v>2053</v>
      </c>
      <c r="K43" s="2" t="s">
        <v>2740</v>
      </c>
    </row>
    <row r="44" spans="1:11">
      <c r="A44" s="2" t="s">
        <v>1056</v>
      </c>
      <c r="B44" s="2">
        <f t="shared" si="0"/>
        <v>43</v>
      </c>
      <c r="C44" s="12">
        <v>4</v>
      </c>
      <c r="D44" s="2" t="s">
        <v>16</v>
      </c>
      <c r="E44" s="2" t="s">
        <v>767</v>
      </c>
      <c r="F44" s="48" t="s">
        <v>74</v>
      </c>
      <c r="G44" s="2" t="s">
        <v>3979</v>
      </c>
      <c r="H44" s="2" t="s">
        <v>2054</v>
      </c>
      <c r="I44" s="2" t="s">
        <v>75</v>
      </c>
      <c r="J44" s="2" t="s">
        <v>2055</v>
      </c>
      <c r="K44" s="2" t="s">
        <v>2741</v>
      </c>
    </row>
    <row r="45" spans="1:11">
      <c r="A45" s="2" t="s">
        <v>1057</v>
      </c>
      <c r="B45" s="2">
        <f t="shared" si="0"/>
        <v>44</v>
      </c>
      <c r="C45" s="12">
        <v>4</v>
      </c>
      <c r="D45" s="2" t="s">
        <v>16</v>
      </c>
      <c r="E45" s="2" t="s">
        <v>767</v>
      </c>
      <c r="F45" s="48" t="s">
        <v>76</v>
      </c>
      <c r="G45" s="2" t="s">
        <v>3972</v>
      </c>
      <c r="H45" s="2" t="s">
        <v>77</v>
      </c>
      <c r="I45" s="2" t="s">
        <v>77</v>
      </c>
      <c r="J45" s="2" t="s">
        <v>2056</v>
      </c>
      <c r="K45" s="2" t="s">
        <v>2742</v>
      </c>
    </row>
    <row r="46" spans="1:11">
      <c r="A46" s="2" t="s">
        <v>1058</v>
      </c>
      <c r="B46" s="2">
        <f t="shared" si="0"/>
        <v>45</v>
      </c>
      <c r="C46" s="12">
        <v>4</v>
      </c>
      <c r="D46" s="2" t="s">
        <v>16</v>
      </c>
      <c r="E46" s="2" t="s">
        <v>767</v>
      </c>
      <c r="F46" s="48" t="s">
        <v>78</v>
      </c>
      <c r="G46" s="2" t="s">
        <v>3966</v>
      </c>
      <c r="H46" s="2" t="s">
        <v>2057</v>
      </c>
      <c r="I46" s="2" t="s">
        <v>79</v>
      </c>
      <c r="J46" s="2" t="s">
        <v>2058</v>
      </c>
      <c r="K46" s="2" t="s">
        <v>2743</v>
      </c>
    </row>
    <row r="47" spans="1:11">
      <c r="A47" s="2" t="s">
        <v>1059</v>
      </c>
      <c r="B47" s="2">
        <f t="shared" si="0"/>
        <v>46</v>
      </c>
      <c r="C47" s="12">
        <v>4</v>
      </c>
      <c r="D47" s="2" t="s">
        <v>16</v>
      </c>
      <c r="E47" s="2" t="s">
        <v>767</v>
      </c>
      <c r="F47" s="48" t="s">
        <v>80</v>
      </c>
      <c r="G47" s="2" t="s">
        <v>3967</v>
      </c>
      <c r="H47" s="2" t="s">
        <v>81</v>
      </c>
      <c r="I47" s="2" t="s">
        <v>81</v>
      </c>
      <c r="J47" s="2" t="s">
        <v>2059</v>
      </c>
      <c r="K47" s="2" t="s">
        <v>2744</v>
      </c>
    </row>
    <row r="48" spans="1:11">
      <c r="A48" s="2" t="s">
        <v>1060</v>
      </c>
      <c r="B48" s="2">
        <f t="shared" si="0"/>
        <v>47</v>
      </c>
      <c r="C48" s="12">
        <v>4</v>
      </c>
      <c r="D48" s="2" t="s">
        <v>16</v>
      </c>
      <c r="E48" s="2" t="s">
        <v>767</v>
      </c>
      <c r="F48" s="48" t="s">
        <v>82</v>
      </c>
      <c r="G48" s="2" t="s">
        <v>3968</v>
      </c>
      <c r="H48" s="2" t="s">
        <v>492</v>
      </c>
      <c r="I48" s="2" t="s">
        <v>83</v>
      </c>
      <c r="J48" s="2" t="s">
        <v>2060</v>
      </c>
      <c r="K48" s="2" t="s">
        <v>2745</v>
      </c>
    </row>
    <row r="49" spans="1:11">
      <c r="A49" s="2" t="s">
        <v>1061</v>
      </c>
      <c r="B49" s="2">
        <f t="shared" si="0"/>
        <v>48</v>
      </c>
      <c r="C49" s="12">
        <v>4</v>
      </c>
      <c r="D49" s="2" t="s">
        <v>16</v>
      </c>
      <c r="E49" s="2" t="s">
        <v>767</v>
      </c>
      <c r="F49" s="48" t="s">
        <v>84</v>
      </c>
      <c r="G49" s="2" t="s">
        <v>3969</v>
      </c>
      <c r="H49" s="2" t="s">
        <v>2061</v>
      </c>
      <c r="I49" s="2" t="s">
        <v>85</v>
      </c>
      <c r="J49" s="2" t="s">
        <v>2062</v>
      </c>
      <c r="K49" s="2" t="s">
        <v>2746</v>
      </c>
    </row>
    <row r="50" spans="1:11">
      <c r="A50" s="2" t="s">
        <v>1062</v>
      </c>
      <c r="B50" s="2">
        <f t="shared" si="0"/>
        <v>49</v>
      </c>
      <c r="C50" s="12">
        <v>4</v>
      </c>
      <c r="D50" s="2" t="s">
        <v>16</v>
      </c>
      <c r="E50" s="2" t="s">
        <v>767</v>
      </c>
      <c r="F50" s="48" t="s">
        <v>86</v>
      </c>
      <c r="G50" s="2" t="s">
        <v>3970</v>
      </c>
      <c r="H50" s="2" t="s">
        <v>2063</v>
      </c>
      <c r="I50" s="2" t="s">
        <v>87</v>
      </c>
      <c r="J50" s="2" t="s">
        <v>2064</v>
      </c>
      <c r="K50" s="2" t="s">
        <v>2747</v>
      </c>
    </row>
    <row r="51" spans="1:11">
      <c r="A51" s="2" t="s">
        <v>1063</v>
      </c>
      <c r="B51" s="2">
        <f t="shared" si="0"/>
        <v>50</v>
      </c>
      <c r="C51" s="12">
        <v>4</v>
      </c>
      <c r="D51" s="2" t="s">
        <v>16</v>
      </c>
      <c r="E51" s="2" t="s">
        <v>767</v>
      </c>
      <c r="F51" s="48" t="s">
        <v>88</v>
      </c>
      <c r="G51" s="2" t="s">
        <v>3971</v>
      </c>
      <c r="H51" s="2" t="s">
        <v>496</v>
      </c>
      <c r="I51" s="2" t="s">
        <v>89</v>
      </c>
      <c r="J51" s="2" t="s">
        <v>2065</v>
      </c>
      <c r="K51" s="2" t="s">
        <v>2748</v>
      </c>
    </row>
    <row r="52" spans="1:11">
      <c r="A52" s="2" t="s">
        <v>1064</v>
      </c>
      <c r="B52" s="2">
        <f t="shared" si="0"/>
        <v>51</v>
      </c>
      <c r="C52" s="12">
        <v>4</v>
      </c>
      <c r="D52" s="2" t="s">
        <v>16</v>
      </c>
      <c r="E52" s="2" t="s">
        <v>767</v>
      </c>
      <c r="F52" s="48" t="s">
        <v>90</v>
      </c>
      <c r="G52" s="2" t="s">
        <v>811</v>
      </c>
      <c r="H52" s="2" t="s">
        <v>2066</v>
      </c>
      <c r="I52" s="2" t="s">
        <v>91</v>
      </c>
      <c r="J52" s="2" t="s">
        <v>2067</v>
      </c>
      <c r="K52" s="2" t="s">
        <v>2749</v>
      </c>
    </row>
    <row r="53" spans="1:11">
      <c r="A53" s="2" t="s">
        <v>768</v>
      </c>
      <c r="B53" s="2">
        <f t="shared" si="0"/>
        <v>52</v>
      </c>
      <c r="C53" s="12">
        <v>3</v>
      </c>
      <c r="D53" s="2" t="s">
        <v>16</v>
      </c>
      <c r="E53" s="2" t="s">
        <v>762</v>
      </c>
      <c r="F53" s="47" t="s">
        <v>92</v>
      </c>
      <c r="G53" s="12" t="s">
        <v>3080</v>
      </c>
      <c r="H53" s="2" t="s">
        <v>1411</v>
      </c>
      <c r="I53" s="2" t="s">
        <v>93</v>
      </c>
      <c r="J53" s="2" t="s">
        <v>2068</v>
      </c>
      <c r="K53" s="2" t="s">
        <v>2750</v>
      </c>
    </row>
    <row r="54" spans="1:11">
      <c r="A54" s="2" t="s">
        <v>1065</v>
      </c>
      <c r="B54" s="2">
        <f t="shared" si="0"/>
        <v>53</v>
      </c>
      <c r="C54" s="12">
        <v>4</v>
      </c>
      <c r="D54" s="2" t="s">
        <v>16</v>
      </c>
      <c r="E54" s="2" t="s">
        <v>768</v>
      </c>
      <c r="F54" s="48" t="s">
        <v>94</v>
      </c>
      <c r="G54" s="2" t="s">
        <v>954</v>
      </c>
      <c r="H54" s="2" t="s">
        <v>1412</v>
      </c>
      <c r="I54" s="2" t="s">
        <v>95</v>
      </c>
      <c r="J54" s="2" t="s">
        <v>2069</v>
      </c>
      <c r="K54" s="2" t="s">
        <v>2751</v>
      </c>
    </row>
    <row r="55" spans="1:11">
      <c r="A55" s="2" t="s">
        <v>1066</v>
      </c>
      <c r="B55" s="2">
        <f t="shared" si="0"/>
        <v>54</v>
      </c>
      <c r="C55" s="12">
        <v>4</v>
      </c>
      <c r="D55" s="2" t="s">
        <v>16</v>
      </c>
      <c r="E55" s="2" t="s">
        <v>768</v>
      </c>
      <c r="F55" s="48" t="s">
        <v>96</v>
      </c>
      <c r="G55" s="2" t="s">
        <v>955</v>
      </c>
      <c r="H55" s="2" t="s">
        <v>1413</v>
      </c>
      <c r="I55" s="2" t="s">
        <v>97</v>
      </c>
      <c r="J55" s="2" t="s">
        <v>2070</v>
      </c>
      <c r="K55" s="2" t="s">
        <v>2752</v>
      </c>
    </row>
    <row r="56" spans="1:11">
      <c r="A56" s="2" t="s">
        <v>769</v>
      </c>
      <c r="B56" s="2">
        <f t="shared" si="0"/>
        <v>55</v>
      </c>
      <c r="C56" s="12">
        <v>3</v>
      </c>
      <c r="D56" s="2" t="s">
        <v>16</v>
      </c>
      <c r="E56" s="2" t="s">
        <v>762</v>
      </c>
      <c r="F56" s="47" t="s">
        <v>98</v>
      </c>
      <c r="G56" s="12" t="s">
        <v>3080</v>
      </c>
      <c r="H56" s="2" t="s">
        <v>1414</v>
      </c>
      <c r="I56" s="2" t="s">
        <v>99</v>
      </c>
      <c r="J56" s="2" t="s">
        <v>2071</v>
      </c>
      <c r="K56" s="2" t="s">
        <v>2753</v>
      </c>
    </row>
    <row r="57" spans="1:11">
      <c r="A57" s="2" t="s">
        <v>1067</v>
      </c>
      <c r="B57" s="2">
        <f t="shared" si="0"/>
        <v>56</v>
      </c>
      <c r="C57" s="12">
        <v>4</v>
      </c>
      <c r="D57" s="2" t="s">
        <v>16</v>
      </c>
      <c r="E57" s="2" t="s">
        <v>769</v>
      </c>
      <c r="F57" s="48" t="s">
        <v>100</v>
      </c>
      <c r="G57" s="2" t="s">
        <v>3989</v>
      </c>
      <c r="H57" s="2" t="s">
        <v>2072</v>
      </c>
      <c r="I57" s="2" t="s">
        <v>101</v>
      </c>
      <c r="J57" s="2" t="s">
        <v>2073</v>
      </c>
      <c r="K57" s="2" t="s">
        <v>2757</v>
      </c>
    </row>
    <row r="58" spans="1:11">
      <c r="A58" s="2" t="s">
        <v>1068</v>
      </c>
      <c r="B58" s="2">
        <f t="shared" si="0"/>
        <v>57</v>
      </c>
      <c r="C58" s="12">
        <v>4</v>
      </c>
      <c r="D58" s="2" t="s">
        <v>16</v>
      </c>
      <c r="E58" s="2" t="s">
        <v>769</v>
      </c>
      <c r="F58" s="48" t="s">
        <v>102</v>
      </c>
      <c r="G58" s="2" t="s">
        <v>3990</v>
      </c>
      <c r="H58" s="2" t="s">
        <v>2074</v>
      </c>
      <c r="I58" s="2" t="s">
        <v>103</v>
      </c>
      <c r="J58" s="2" t="s">
        <v>2075</v>
      </c>
      <c r="K58" s="2" t="s">
        <v>2075</v>
      </c>
    </row>
    <row r="59" spans="1:11">
      <c r="A59" s="2" t="s">
        <v>1069</v>
      </c>
      <c r="B59" s="2">
        <f t="shared" si="0"/>
        <v>58</v>
      </c>
      <c r="C59" s="12">
        <v>4</v>
      </c>
      <c r="D59" s="2" t="s">
        <v>16</v>
      </c>
      <c r="E59" s="2" t="s">
        <v>769</v>
      </c>
      <c r="F59" s="48" t="s">
        <v>104</v>
      </c>
      <c r="G59" s="2" t="s">
        <v>3991</v>
      </c>
      <c r="H59" s="2" t="s">
        <v>2076</v>
      </c>
      <c r="I59" s="2" t="s">
        <v>105</v>
      </c>
      <c r="J59" s="2" t="s">
        <v>2077</v>
      </c>
      <c r="K59" s="2" t="s">
        <v>2758</v>
      </c>
    </row>
    <row r="60" spans="1:11">
      <c r="A60" s="2" t="s">
        <v>1070</v>
      </c>
      <c r="B60" s="2">
        <f t="shared" si="0"/>
        <v>59</v>
      </c>
      <c r="C60" s="12">
        <v>4</v>
      </c>
      <c r="D60" s="2" t="s">
        <v>16</v>
      </c>
      <c r="E60" s="2" t="s">
        <v>769</v>
      </c>
      <c r="F60" s="48" t="s">
        <v>106</v>
      </c>
      <c r="G60" s="2" t="s">
        <v>3992</v>
      </c>
      <c r="H60" s="2" t="s">
        <v>2078</v>
      </c>
      <c r="I60" s="2" t="s">
        <v>107</v>
      </c>
      <c r="J60" s="2" t="s">
        <v>2079</v>
      </c>
      <c r="K60" s="2" t="s">
        <v>2759</v>
      </c>
    </row>
    <row r="61" spans="1:11">
      <c r="A61" s="2" t="s">
        <v>1071</v>
      </c>
      <c r="B61" s="2">
        <f t="shared" si="0"/>
        <v>60</v>
      </c>
      <c r="C61" s="12">
        <v>4</v>
      </c>
      <c r="D61" s="2" t="s">
        <v>16</v>
      </c>
      <c r="E61" s="2" t="s">
        <v>769</v>
      </c>
      <c r="F61" s="48" t="s">
        <v>108</v>
      </c>
      <c r="G61" s="2" t="s">
        <v>3993</v>
      </c>
      <c r="H61" s="2" t="s">
        <v>109</v>
      </c>
      <c r="I61" s="2" t="s">
        <v>109</v>
      </c>
      <c r="J61" s="2" t="s">
        <v>2760</v>
      </c>
      <c r="K61" s="2" t="s">
        <v>2760</v>
      </c>
    </row>
    <row r="62" spans="1:11">
      <c r="A62" s="2" t="s">
        <v>1072</v>
      </c>
      <c r="B62" s="2">
        <f t="shared" si="0"/>
        <v>61</v>
      </c>
      <c r="C62" s="12">
        <v>4</v>
      </c>
      <c r="D62" s="2" t="s">
        <v>16</v>
      </c>
      <c r="E62" s="2" t="s">
        <v>769</v>
      </c>
      <c r="F62" s="48" t="s">
        <v>110</v>
      </c>
      <c r="G62" s="2" t="s">
        <v>3994</v>
      </c>
      <c r="H62" s="2" t="s">
        <v>2080</v>
      </c>
      <c r="I62" s="2" t="s">
        <v>111</v>
      </c>
      <c r="J62" s="2" t="s">
        <v>2081</v>
      </c>
      <c r="K62" s="2" t="s">
        <v>2754</v>
      </c>
    </row>
    <row r="63" spans="1:11">
      <c r="A63" s="2" t="s">
        <v>770</v>
      </c>
      <c r="B63" s="2">
        <f t="shared" si="0"/>
        <v>62</v>
      </c>
      <c r="C63" s="12">
        <v>4</v>
      </c>
      <c r="D63" s="2" t="s">
        <v>16</v>
      </c>
      <c r="E63" s="2" t="s">
        <v>769</v>
      </c>
      <c r="F63" s="48" t="s">
        <v>112</v>
      </c>
      <c r="G63" s="12" t="s">
        <v>3080</v>
      </c>
      <c r="H63" s="2" t="s">
        <v>113</v>
      </c>
      <c r="I63" s="2" t="s">
        <v>113</v>
      </c>
      <c r="J63" s="2" t="s">
        <v>2082</v>
      </c>
      <c r="K63" s="2" t="s">
        <v>2755</v>
      </c>
    </row>
    <row r="64" spans="1:11">
      <c r="A64" s="2" t="s">
        <v>1073</v>
      </c>
      <c r="B64" s="2">
        <f t="shared" si="0"/>
        <v>63</v>
      </c>
      <c r="C64" s="12">
        <v>5</v>
      </c>
      <c r="D64" s="2" t="s">
        <v>16</v>
      </c>
      <c r="E64" s="2" t="s">
        <v>770</v>
      </c>
      <c r="F64" s="49" t="s">
        <v>114</v>
      </c>
      <c r="G64" s="2" t="s">
        <v>843</v>
      </c>
      <c r="H64" s="2" t="s">
        <v>1416</v>
      </c>
      <c r="I64" s="2" t="s">
        <v>2083</v>
      </c>
      <c r="J64" s="2" t="s">
        <v>2084</v>
      </c>
      <c r="K64" s="2" t="s">
        <v>2756</v>
      </c>
    </row>
    <row r="65" spans="1:11">
      <c r="A65" s="2" t="s">
        <v>1074</v>
      </c>
      <c r="B65" s="2">
        <f t="shared" si="0"/>
        <v>64</v>
      </c>
      <c r="C65" s="12">
        <v>5</v>
      </c>
      <c r="D65" s="2" t="s">
        <v>16</v>
      </c>
      <c r="E65" s="2" t="s">
        <v>770</v>
      </c>
      <c r="F65" s="49" t="s">
        <v>115</v>
      </c>
      <c r="G65" s="2" t="s">
        <v>842</v>
      </c>
      <c r="H65" s="2" t="s">
        <v>113</v>
      </c>
      <c r="I65" s="2" t="s">
        <v>116</v>
      </c>
      <c r="J65" s="2" t="s">
        <v>2085</v>
      </c>
      <c r="K65" s="2" t="s">
        <v>2761</v>
      </c>
    </row>
    <row r="66" spans="1:11">
      <c r="A66" s="2" t="s">
        <v>771</v>
      </c>
      <c r="B66" s="2">
        <f t="shared" si="0"/>
        <v>65</v>
      </c>
      <c r="C66" s="12">
        <v>4</v>
      </c>
      <c r="D66" s="2" t="s">
        <v>16</v>
      </c>
      <c r="E66" s="2" t="s">
        <v>769</v>
      </c>
      <c r="F66" s="48" t="s">
        <v>117</v>
      </c>
      <c r="G66" s="12" t="s">
        <v>3080</v>
      </c>
      <c r="H66" s="2" t="s">
        <v>118</v>
      </c>
      <c r="I66" s="2" t="s">
        <v>118</v>
      </c>
      <c r="J66" s="2" t="s">
        <v>2086</v>
      </c>
      <c r="K66" s="2" t="s">
        <v>2762</v>
      </c>
    </row>
    <row r="67" spans="1:11">
      <c r="A67" s="2" t="s">
        <v>1075</v>
      </c>
      <c r="B67" s="2">
        <f t="shared" ref="B67:B130" si="1">ROW()-1</f>
        <v>66</v>
      </c>
      <c r="C67" s="12">
        <v>5</v>
      </c>
      <c r="D67" s="2" t="s">
        <v>16</v>
      </c>
      <c r="E67" s="2" t="s">
        <v>771</v>
      </c>
      <c r="F67" s="49" t="s">
        <v>119</v>
      </c>
      <c r="G67" s="2" t="s">
        <v>845</v>
      </c>
      <c r="H67" s="2" t="s">
        <v>1417</v>
      </c>
      <c r="I67" s="2" t="s">
        <v>120</v>
      </c>
      <c r="J67" s="2" t="s">
        <v>2087</v>
      </c>
      <c r="K67" s="2" t="s">
        <v>2763</v>
      </c>
    </row>
    <row r="68" spans="1:11">
      <c r="A68" s="2" t="s">
        <v>1076</v>
      </c>
      <c r="B68" s="2">
        <f t="shared" si="1"/>
        <v>67</v>
      </c>
      <c r="C68" s="12">
        <v>5</v>
      </c>
      <c r="D68" s="2" t="s">
        <v>16</v>
      </c>
      <c r="E68" s="2" t="s">
        <v>771</v>
      </c>
      <c r="F68" s="49" t="s">
        <v>121</v>
      </c>
      <c r="G68" s="2" t="s">
        <v>844</v>
      </c>
      <c r="H68" s="2" t="s">
        <v>122</v>
      </c>
      <c r="I68" s="2" t="s">
        <v>122</v>
      </c>
      <c r="J68" s="2" t="s">
        <v>2088</v>
      </c>
      <c r="K68" s="2" t="s">
        <v>2764</v>
      </c>
    </row>
    <row r="69" spans="1:11">
      <c r="A69" s="2" t="s">
        <v>772</v>
      </c>
      <c r="B69" s="2">
        <f t="shared" si="1"/>
        <v>68</v>
      </c>
      <c r="C69" s="12">
        <v>4</v>
      </c>
      <c r="D69" s="2" t="s">
        <v>16</v>
      </c>
      <c r="E69" s="2" t="s">
        <v>769</v>
      </c>
      <c r="F69" s="48" t="s">
        <v>123</v>
      </c>
      <c r="G69" s="12" t="s">
        <v>3080</v>
      </c>
      <c r="H69" s="2" t="s">
        <v>2089</v>
      </c>
      <c r="I69" s="2" t="s">
        <v>124</v>
      </c>
      <c r="J69" s="2" t="s">
        <v>2090</v>
      </c>
      <c r="K69" s="2" t="s">
        <v>2680</v>
      </c>
    </row>
    <row r="70" spans="1:11">
      <c r="A70" s="2" t="s">
        <v>1077</v>
      </c>
      <c r="B70" s="2">
        <f t="shared" si="1"/>
        <v>69</v>
      </c>
      <c r="C70" s="12">
        <v>5</v>
      </c>
      <c r="D70" s="2" t="s">
        <v>16</v>
      </c>
      <c r="E70" s="2" t="s">
        <v>772</v>
      </c>
      <c r="F70" s="49" t="s">
        <v>125</v>
      </c>
      <c r="G70" s="2" t="s">
        <v>841</v>
      </c>
      <c r="H70" s="2" t="s">
        <v>1418</v>
      </c>
      <c r="I70" s="2" t="s">
        <v>126</v>
      </c>
      <c r="J70" s="2" t="s">
        <v>2091</v>
      </c>
      <c r="K70" s="2" t="s">
        <v>2681</v>
      </c>
    </row>
    <row r="71" spans="1:11">
      <c r="A71" s="2" t="s">
        <v>1078</v>
      </c>
      <c r="B71" s="2">
        <f t="shared" si="1"/>
        <v>70</v>
      </c>
      <c r="C71" s="12">
        <v>5</v>
      </c>
      <c r="D71" s="2" t="s">
        <v>16</v>
      </c>
      <c r="E71" s="2" t="s">
        <v>772</v>
      </c>
      <c r="F71" s="49" t="s">
        <v>127</v>
      </c>
      <c r="G71" s="2" t="s">
        <v>840</v>
      </c>
      <c r="H71" s="2" t="s">
        <v>1419</v>
      </c>
      <c r="I71" s="2" t="s">
        <v>128</v>
      </c>
      <c r="J71" s="2" t="s">
        <v>2092</v>
      </c>
      <c r="K71" s="2" t="s">
        <v>2765</v>
      </c>
    </row>
    <row r="72" spans="1:11">
      <c r="A72" s="2" t="s">
        <v>1079</v>
      </c>
      <c r="B72" s="2">
        <f t="shared" si="1"/>
        <v>71</v>
      </c>
      <c r="C72" s="12">
        <v>4</v>
      </c>
      <c r="D72" s="2" t="s">
        <v>16</v>
      </c>
      <c r="E72" s="2" t="s">
        <v>769</v>
      </c>
      <c r="F72" s="48" t="s">
        <v>129</v>
      </c>
      <c r="G72" s="2" t="s">
        <v>3988</v>
      </c>
      <c r="H72" s="2" t="s">
        <v>2093</v>
      </c>
      <c r="I72" s="2" t="s">
        <v>130</v>
      </c>
      <c r="J72" s="2" t="s">
        <v>2094</v>
      </c>
      <c r="K72" s="2" t="s">
        <v>2766</v>
      </c>
    </row>
    <row r="73" spans="1:11">
      <c r="A73" s="2" t="s">
        <v>1080</v>
      </c>
      <c r="B73" s="2">
        <f t="shared" si="1"/>
        <v>72</v>
      </c>
      <c r="C73" s="12">
        <v>4</v>
      </c>
      <c r="D73" s="2" t="s">
        <v>16</v>
      </c>
      <c r="E73" s="2" t="s">
        <v>769</v>
      </c>
      <c r="F73" s="48" t="s">
        <v>131</v>
      </c>
      <c r="G73" s="2" t="s">
        <v>3979</v>
      </c>
      <c r="H73" s="2" t="s">
        <v>2095</v>
      </c>
      <c r="I73" s="2" t="s">
        <v>132</v>
      </c>
      <c r="J73" s="2" t="s">
        <v>2096</v>
      </c>
      <c r="K73" s="2" t="s">
        <v>2767</v>
      </c>
    </row>
    <row r="74" spans="1:11">
      <c r="A74" s="2" t="s">
        <v>1081</v>
      </c>
      <c r="B74" s="2">
        <f t="shared" si="1"/>
        <v>73</v>
      </c>
      <c r="C74" s="12">
        <v>4</v>
      </c>
      <c r="D74" s="2" t="s">
        <v>16</v>
      </c>
      <c r="E74" s="2" t="s">
        <v>769</v>
      </c>
      <c r="F74" s="48" t="s">
        <v>133</v>
      </c>
      <c r="G74" s="2" t="s">
        <v>811</v>
      </c>
      <c r="H74" s="2" t="s">
        <v>1420</v>
      </c>
      <c r="I74" s="2" t="s">
        <v>134</v>
      </c>
      <c r="J74" s="2" t="s">
        <v>2097</v>
      </c>
      <c r="K74" s="2" t="s">
        <v>2768</v>
      </c>
    </row>
    <row r="75" spans="1:11">
      <c r="A75" s="2" t="s">
        <v>1082</v>
      </c>
      <c r="B75" s="2">
        <f t="shared" si="1"/>
        <v>74</v>
      </c>
      <c r="C75" s="12">
        <v>3</v>
      </c>
      <c r="D75" s="2" t="s">
        <v>16</v>
      </c>
      <c r="E75" s="2" t="s">
        <v>762</v>
      </c>
      <c r="F75" s="47" t="s">
        <v>135</v>
      </c>
      <c r="G75" s="2" t="s">
        <v>903</v>
      </c>
      <c r="H75" s="2" t="s">
        <v>1421</v>
      </c>
      <c r="I75" s="2" t="s">
        <v>136</v>
      </c>
      <c r="J75" s="2" t="s">
        <v>2098</v>
      </c>
      <c r="K75" s="2" t="s">
        <v>2769</v>
      </c>
    </row>
    <row r="76" spans="1:11">
      <c r="A76" s="2" t="s">
        <v>1083</v>
      </c>
      <c r="B76" s="2">
        <f t="shared" si="1"/>
        <v>75</v>
      </c>
      <c r="C76" s="12">
        <v>3</v>
      </c>
      <c r="D76" s="2" t="s">
        <v>16</v>
      </c>
      <c r="E76" s="2" t="s">
        <v>762</v>
      </c>
      <c r="F76" s="47" t="s">
        <v>137</v>
      </c>
      <c r="G76" s="2" t="s">
        <v>918</v>
      </c>
      <c r="H76" s="2" t="s">
        <v>1422</v>
      </c>
      <c r="I76" s="2" t="s">
        <v>138</v>
      </c>
      <c r="J76" s="2" t="s">
        <v>2099</v>
      </c>
      <c r="K76" s="2" t="s">
        <v>2770</v>
      </c>
    </row>
    <row r="77" spans="1:11">
      <c r="A77" s="2" t="s">
        <v>1084</v>
      </c>
      <c r="B77" s="2">
        <f t="shared" si="1"/>
        <v>76</v>
      </c>
      <c r="C77" s="12">
        <v>3</v>
      </c>
      <c r="D77" s="2" t="s">
        <v>16</v>
      </c>
      <c r="E77" s="2" t="s">
        <v>762</v>
      </c>
      <c r="F77" s="47" t="s">
        <v>139</v>
      </c>
      <c r="G77" s="2" t="s">
        <v>919</v>
      </c>
      <c r="H77" s="2" t="s">
        <v>1423</v>
      </c>
      <c r="I77" s="2" t="s">
        <v>140</v>
      </c>
      <c r="J77" s="2" t="s">
        <v>2100</v>
      </c>
      <c r="K77" s="2" t="s">
        <v>2771</v>
      </c>
    </row>
    <row r="78" spans="1:11">
      <c r="A78" s="2" t="s">
        <v>773</v>
      </c>
      <c r="B78" s="2">
        <f t="shared" si="1"/>
        <v>77</v>
      </c>
      <c r="C78" s="12">
        <v>3</v>
      </c>
      <c r="D78" s="2" t="s">
        <v>16</v>
      </c>
      <c r="E78" s="2" t="s">
        <v>762</v>
      </c>
      <c r="F78" s="47" t="s">
        <v>141</v>
      </c>
      <c r="G78" s="12" t="s">
        <v>3080</v>
      </c>
      <c r="H78" s="2" t="s">
        <v>2101</v>
      </c>
      <c r="I78" s="2" t="s">
        <v>142</v>
      </c>
      <c r="J78" s="2" t="s">
        <v>2102</v>
      </c>
      <c r="K78" s="2" t="s">
        <v>2772</v>
      </c>
    </row>
    <row r="79" spans="1:11">
      <c r="A79" s="2" t="s">
        <v>1085</v>
      </c>
      <c r="B79" s="2">
        <f t="shared" si="1"/>
        <v>78</v>
      </c>
      <c r="C79" s="12">
        <v>4</v>
      </c>
      <c r="D79" s="2" t="s">
        <v>16</v>
      </c>
      <c r="E79" s="2" t="s">
        <v>773</v>
      </c>
      <c r="F79" s="48" t="s">
        <v>143</v>
      </c>
      <c r="G79" s="2" t="s">
        <v>3995</v>
      </c>
      <c r="H79" s="2" t="s">
        <v>2103</v>
      </c>
      <c r="I79" s="2" t="s">
        <v>144</v>
      </c>
      <c r="J79" s="2" t="s">
        <v>2104</v>
      </c>
      <c r="K79" s="2" t="s">
        <v>2682</v>
      </c>
    </row>
    <row r="80" spans="1:11">
      <c r="A80" s="2" t="s">
        <v>1086</v>
      </c>
      <c r="B80" s="2">
        <f t="shared" si="1"/>
        <v>79</v>
      </c>
      <c r="C80" s="12">
        <v>4</v>
      </c>
      <c r="D80" s="2" t="s">
        <v>16</v>
      </c>
      <c r="E80" s="2" t="s">
        <v>773</v>
      </c>
      <c r="F80" s="48" t="s">
        <v>145</v>
      </c>
      <c r="G80" s="2" t="s">
        <v>3996</v>
      </c>
      <c r="H80" s="2" t="s">
        <v>2105</v>
      </c>
      <c r="I80" s="2" t="s">
        <v>146</v>
      </c>
      <c r="J80" s="2" t="s">
        <v>2106</v>
      </c>
      <c r="K80" s="2" t="s">
        <v>2773</v>
      </c>
    </row>
    <row r="81" spans="1:11">
      <c r="A81" s="2" t="s">
        <v>1087</v>
      </c>
      <c r="B81" s="2">
        <f t="shared" si="1"/>
        <v>80</v>
      </c>
      <c r="C81" s="12">
        <v>4</v>
      </c>
      <c r="D81" s="2" t="s">
        <v>16</v>
      </c>
      <c r="E81" s="2" t="s">
        <v>773</v>
      </c>
      <c r="F81" s="48" t="s">
        <v>147</v>
      </c>
      <c r="G81" s="2" t="s">
        <v>3997</v>
      </c>
      <c r="H81" s="2" t="s">
        <v>2107</v>
      </c>
      <c r="I81" s="2" t="s">
        <v>148</v>
      </c>
      <c r="J81" s="2" t="s">
        <v>2108</v>
      </c>
      <c r="K81" s="2" t="s">
        <v>2774</v>
      </c>
    </row>
    <row r="82" spans="1:11">
      <c r="A82" s="2" t="s">
        <v>1088</v>
      </c>
      <c r="B82" s="2">
        <f t="shared" si="1"/>
        <v>81</v>
      </c>
      <c r="C82" s="12">
        <v>4</v>
      </c>
      <c r="D82" s="2" t="s">
        <v>16</v>
      </c>
      <c r="E82" s="2" t="s">
        <v>773</v>
      </c>
      <c r="F82" s="48" t="s">
        <v>149</v>
      </c>
      <c r="G82" s="2" t="s">
        <v>3998</v>
      </c>
      <c r="H82" s="2" t="s">
        <v>2109</v>
      </c>
      <c r="I82" s="2" t="s">
        <v>150</v>
      </c>
      <c r="J82" s="2" t="s">
        <v>2110</v>
      </c>
      <c r="K82" s="2" t="s">
        <v>2775</v>
      </c>
    </row>
    <row r="83" spans="1:11">
      <c r="A83" s="2" t="s">
        <v>1089</v>
      </c>
      <c r="B83" s="2">
        <f t="shared" si="1"/>
        <v>82</v>
      </c>
      <c r="C83" s="12">
        <v>4</v>
      </c>
      <c r="D83" s="2" t="s">
        <v>16</v>
      </c>
      <c r="E83" s="2" t="s">
        <v>773</v>
      </c>
      <c r="F83" s="48" t="s">
        <v>151</v>
      </c>
      <c r="G83" s="2" t="s">
        <v>3999</v>
      </c>
      <c r="H83" s="2" t="s">
        <v>152</v>
      </c>
      <c r="I83" s="2" t="s">
        <v>152</v>
      </c>
      <c r="J83" s="2" t="s">
        <v>2111</v>
      </c>
      <c r="K83" s="2" t="s">
        <v>2776</v>
      </c>
    </row>
    <row r="84" spans="1:11">
      <c r="A84" s="2" t="s">
        <v>1090</v>
      </c>
      <c r="B84" s="2">
        <f t="shared" si="1"/>
        <v>83</v>
      </c>
      <c r="C84" s="12">
        <v>4</v>
      </c>
      <c r="D84" s="2" t="s">
        <v>16</v>
      </c>
      <c r="E84" s="2" t="s">
        <v>773</v>
      </c>
      <c r="F84" s="48" t="s">
        <v>153</v>
      </c>
      <c r="G84" s="2" t="s">
        <v>4000</v>
      </c>
      <c r="H84" s="2" t="s">
        <v>154</v>
      </c>
      <c r="I84" s="2" t="s">
        <v>154</v>
      </c>
      <c r="J84" s="2" t="s">
        <v>2112</v>
      </c>
      <c r="K84" s="2" t="s">
        <v>2777</v>
      </c>
    </row>
    <row r="85" spans="1:11">
      <c r="A85" s="2" t="s">
        <v>774</v>
      </c>
      <c r="B85" s="2">
        <f t="shared" si="1"/>
        <v>84</v>
      </c>
      <c r="C85" s="12">
        <v>3</v>
      </c>
      <c r="D85" s="2" t="s">
        <v>16</v>
      </c>
      <c r="E85" s="2" t="s">
        <v>762</v>
      </c>
      <c r="F85" s="47" t="s">
        <v>2113</v>
      </c>
      <c r="G85" s="12" t="s">
        <v>3080</v>
      </c>
      <c r="H85" s="2" t="s">
        <v>1424</v>
      </c>
      <c r="I85" s="2" t="s">
        <v>155</v>
      </c>
      <c r="J85" s="2" t="s">
        <v>2114</v>
      </c>
      <c r="K85" s="2" t="s">
        <v>2778</v>
      </c>
    </row>
    <row r="86" spans="1:11">
      <c r="A86" s="2" t="s">
        <v>1091</v>
      </c>
      <c r="B86" s="2">
        <f t="shared" si="1"/>
        <v>85</v>
      </c>
      <c r="C86" s="12">
        <v>4</v>
      </c>
      <c r="D86" s="2" t="s">
        <v>16</v>
      </c>
      <c r="E86" s="2" t="s">
        <v>774</v>
      </c>
      <c r="F86" s="48" t="s">
        <v>156</v>
      </c>
      <c r="G86" s="2" t="s">
        <v>893</v>
      </c>
      <c r="H86" s="2" t="s">
        <v>1425</v>
      </c>
      <c r="I86" s="2" t="s">
        <v>157</v>
      </c>
      <c r="J86" s="2" t="s">
        <v>2115</v>
      </c>
      <c r="K86" s="2" t="s">
        <v>2779</v>
      </c>
    </row>
    <row r="87" spans="1:11">
      <c r="A87" s="2" t="s">
        <v>775</v>
      </c>
      <c r="B87" s="2">
        <f t="shared" si="1"/>
        <v>86</v>
      </c>
      <c r="C87" s="12">
        <v>4</v>
      </c>
      <c r="D87" s="2" t="s">
        <v>16</v>
      </c>
      <c r="E87" s="2" t="s">
        <v>774</v>
      </c>
      <c r="F87" s="48" t="s">
        <v>158</v>
      </c>
      <c r="G87" s="12" t="s">
        <v>3080</v>
      </c>
      <c r="H87" s="2" t="s">
        <v>1426</v>
      </c>
      <c r="I87" s="2" t="s">
        <v>159</v>
      </c>
      <c r="J87" s="2" t="s">
        <v>2116</v>
      </c>
      <c r="K87" s="2" t="s">
        <v>2780</v>
      </c>
    </row>
    <row r="88" spans="1:11">
      <c r="A88" s="2" t="s">
        <v>1092</v>
      </c>
      <c r="B88" s="2">
        <f t="shared" si="1"/>
        <v>87</v>
      </c>
      <c r="C88" s="12">
        <v>5</v>
      </c>
      <c r="D88" s="2" t="s">
        <v>16</v>
      </c>
      <c r="E88" s="2" t="s">
        <v>775</v>
      </c>
      <c r="F88" s="49" t="s">
        <v>160</v>
      </c>
      <c r="G88" s="2" t="s">
        <v>3963</v>
      </c>
      <c r="H88" s="2" t="s">
        <v>2049</v>
      </c>
      <c r="I88" s="2" t="s">
        <v>161</v>
      </c>
      <c r="J88" s="2" t="s">
        <v>2117</v>
      </c>
      <c r="K88" s="2" t="s">
        <v>2781</v>
      </c>
    </row>
    <row r="89" spans="1:11">
      <c r="A89" s="2" t="s">
        <v>1093</v>
      </c>
      <c r="B89" s="2">
        <f t="shared" si="1"/>
        <v>88</v>
      </c>
      <c r="C89" s="12">
        <v>5</v>
      </c>
      <c r="D89" s="2" t="s">
        <v>16</v>
      </c>
      <c r="E89" s="2" t="s">
        <v>775</v>
      </c>
      <c r="F89" s="49" t="s">
        <v>162</v>
      </c>
      <c r="G89" s="2" t="s">
        <v>3964</v>
      </c>
      <c r="H89" s="2" t="s">
        <v>2051</v>
      </c>
      <c r="I89" s="2" t="s">
        <v>163</v>
      </c>
      <c r="J89" s="2" t="s">
        <v>2118</v>
      </c>
      <c r="K89" s="2" t="s">
        <v>2782</v>
      </c>
    </row>
    <row r="90" spans="1:11">
      <c r="A90" s="2" t="s">
        <v>1094</v>
      </c>
      <c r="B90" s="2">
        <f t="shared" si="1"/>
        <v>89</v>
      </c>
      <c r="C90" s="12">
        <v>5</v>
      </c>
      <c r="D90" s="2" t="s">
        <v>16</v>
      </c>
      <c r="E90" s="2" t="s">
        <v>775</v>
      </c>
      <c r="F90" s="49" t="s">
        <v>164</v>
      </c>
      <c r="G90" s="2" t="s">
        <v>3965</v>
      </c>
      <c r="H90" s="2" t="s">
        <v>165</v>
      </c>
      <c r="I90" s="2" t="s">
        <v>165</v>
      </c>
      <c r="J90" s="2" t="s">
        <v>2119</v>
      </c>
      <c r="K90" s="2" t="s">
        <v>2783</v>
      </c>
    </row>
    <row r="91" spans="1:11">
      <c r="A91" s="2" t="s">
        <v>1095</v>
      </c>
      <c r="B91" s="2">
        <f t="shared" si="1"/>
        <v>90</v>
      </c>
      <c r="C91" s="12">
        <v>5</v>
      </c>
      <c r="D91" s="2" t="s">
        <v>16</v>
      </c>
      <c r="E91" s="2" t="s">
        <v>775</v>
      </c>
      <c r="F91" s="49" t="s">
        <v>166</v>
      </c>
      <c r="G91" s="2" t="s">
        <v>3979</v>
      </c>
      <c r="H91" s="2" t="s">
        <v>2120</v>
      </c>
      <c r="I91" s="2" t="s">
        <v>167</v>
      </c>
      <c r="J91" s="2" t="s">
        <v>2121</v>
      </c>
      <c r="K91" s="2" t="s">
        <v>2784</v>
      </c>
    </row>
    <row r="92" spans="1:11">
      <c r="A92" s="2" t="s">
        <v>1096</v>
      </c>
      <c r="B92" s="2">
        <f t="shared" si="1"/>
        <v>91</v>
      </c>
      <c r="C92" s="12">
        <v>5</v>
      </c>
      <c r="D92" s="2" t="s">
        <v>16</v>
      </c>
      <c r="E92" s="2" t="s">
        <v>775</v>
      </c>
      <c r="F92" s="49" t="s">
        <v>168</v>
      </c>
      <c r="G92" s="2" t="s">
        <v>3972</v>
      </c>
      <c r="H92" s="2" t="s">
        <v>77</v>
      </c>
      <c r="I92" s="2" t="s">
        <v>169</v>
      </c>
      <c r="J92" s="2" t="s">
        <v>2122</v>
      </c>
      <c r="K92" s="2" t="s">
        <v>2785</v>
      </c>
    </row>
    <row r="93" spans="1:11">
      <c r="A93" s="2" t="s">
        <v>1097</v>
      </c>
      <c r="B93" s="2">
        <f t="shared" si="1"/>
        <v>92</v>
      </c>
      <c r="C93" s="12">
        <v>5</v>
      </c>
      <c r="D93" s="2" t="s">
        <v>16</v>
      </c>
      <c r="E93" s="2" t="s">
        <v>775</v>
      </c>
      <c r="F93" s="49" t="s">
        <v>170</v>
      </c>
      <c r="G93" s="2" t="s">
        <v>3973</v>
      </c>
      <c r="H93" s="2" t="s">
        <v>2057</v>
      </c>
      <c r="I93" s="2" t="s">
        <v>171</v>
      </c>
      <c r="J93" s="2" t="s">
        <v>2123</v>
      </c>
      <c r="K93" s="2" t="s">
        <v>2786</v>
      </c>
    </row>
    <row r="94" spans="1:11">
      <c r="A94" s="2" t="s">
        <v>1098</v>
      </c>
      <c r="B94" s="2">
        <f t="shared" si="1"/>
        <v>93</v>
      </c>
      <c r="C94" s="12">
        <v>5</v>
      </c>
      <c r="D94" s="2" t="s">
        <v>16</v>
      </c>
      <c r="E94" s="2" t="s">
        <v>775</v>
      </c>
      <c r="F94" s="49" t="s">
        <v>172</v>
      </c>
      <c r="G94" s="2" t="s">
        <v>3974</v>
      </c>
      <c r="H94" s="2" t="s">
        <v>81</v>
      </c>
      <c r="I94" s="2" t="s">
        <v>173</v>
      </c>
      <c r="J94" s="2" t="s">
        <v>2124</v>
      </c>
      <c r="K94" s="2" t="s">
        <v>2787</v>
      </c>
    </row>
    <row r="95" spans="1:11">
      <c r="A95" s="2" t="s">
        <v>1099</v>
      </c>
      <c r="B95" s="2">
        <f t="shared" si="1"/>
        <v>94</v>
      </c>
      <c r="C95" s="12">
        <v>5</v>
      </c>
      <c r="D95" s="2" t="s">
        <v>16</v>
      </c>
      <c r="E95" s="2" t="s">
        <v>775</v>
      </c>
      <c r="F95" s="49" t="s">
        <v>174</v>
      </c>
      <c r="G95" s="2" t="s">
        <v>3975</v>
      </c>
      <c r="H95" s="2" t="s">
        <v>492</v>
      </c>
      <c r="I95" s="2" t="s">
        <v>175</v>
      </c>
      <c r="J95" s="2" t="s">
        <v>2125</v>
      </c>
      <c r="K95" s="2" t="s">
        <v>2788</v>
      </c>
    </row>
    <row r="96" spans="1:11">
      <c r="A96" s="2" t="s">
        <v>1100</v>
      </c>
      <c r="B96" s="2">
        <f t="shared" si="1"/>
        <v>95</v>
      </c>
      <c r="C96" s="12">
        <v>5</v>
      </c>
      <c r="D96" s="2" t="s">
        <v>16</v>
      </c>
      <c r="E96" s="2" t="s">
        <v>775</v>
      </c>
      <c r="F96" s="49" t="s">
        <v>176</v>
      </c>
      <c r="G96" s="2" t="s">
        <v>3976</v>
      </c>
      <c r="H96" s="2" t="s">
        <v>2061</v>
      </c>
      <c r="I96" s="2" t="s">
        <v>177</v>
      </c>
      <c r="J96" s="2" t="s">
        <v>2126</v>
      </c>
      <c r="K96" s="2" t="s">
        <v>2789</v>
      </c>
    </row>
    <row r="97" spans="1:11">
      <c r="A97" s="2" t="s">
        <v>1101</v>
      </c>
      <c r="B97" s="2">
        <f t="shared" si="1"/>
        <v>96</v>
      </c>
      <c r="C97" s="12">
        <v>5</v>
      </c>
      <c r="D97" s="2" t="s">
        <v>16</v>
      </c>
      <c r="E97" s="2" t="s">
        <v>775</v>
      </c>
      <c r="F97" s="49" t="s">
        <v>178</v>
      </c>
      <c r="G97" s="2" t="s">
        <v>3977</v>
      </c>
      <c r="H97" s="2" t="s">
        <v>496</v>
      </c>
      <c r="I97" s="2" t="s">
        <v>179</v>
      </c>
      <c r="J97" s="2" t="s">
        <v>2127</v>
      </c>
      <c r="K97" s="2" t="s">
        <v>2790</v>
      </c>
    </row>
    <row r="98" spans="1:11">
      <c r="A98" s="2" t="s">
        <v>1102</v>
      </c>
      <c r="B98" s="2">
        <f t="shared" si="1"/>
        <v>97</v>
      </c>
      <c r="C98" s="12">
        <v>5</v>
      </c>
      <c r="D98" s="2" t="s">
        <v>16</v>
      </c>
      <c r="E98" s="2" t="s">
        <v>775</v>
      </c>
      <c r="F98" s="49" t="s">
        <v>180</v>
      </c>
      <c r="G98" s="2" t="s">
        <v>3978</v>
      </c>
      <c r="H98" s="2" t="s">
        <v>2063</v>
      </c>
      <c r="I98" s="2" t="s">
        <v>181</v>
      </c>
      <c r="J98" s="2" t="s">
        <v>2128</v>
      </c>
      <c r="K98" s="2" t="s">
        <v>2791</v>
      </c>
    </row>
    <row r="99" spans="1:11">
      <c r="A99" s="2" t="s">
        <v>1103</v>
      </c>
      <c r="B99" s="2">
        <f t="shared" si="1"/>
        <v>98</v>
      </c>
      <c r="C99" s="12">
        <v>5</v>
      </c>
      <c r="D99" s="2" t="s">
        <v>16</v>
      </c>
      <c r="E99" s="2" t="s">
        <v>775</v>
      </c>
      <c r="F99" s="49" t="s">
        <v>182</v>
      </c>
      <c r="G99" s="2" t="s">
        <v>811</v>
      </c>
      <c r="H99" s="2" t="s">
        <v>1427</v>
      </c>
      <c r="I99" s="2" t="s">
        <v>91</v>
      </c>
      <c r="J99" s="2" t="s">
        <v>2129</v>
      </c>
      <c r="K99" s="2" t="s">
        <v>2792</v>
      </c>
    </row>
    <row r="100" spans="1:11">
      <c r="A100" s="2" t="s">
        <v>1104</v>
      </c>
      <c r="B100" s="2">
        <f t="shared" si="1"/>
        <v>99</v>
      </c>
      <c r="C100" s="12">
        <v>4</v>
      </c>
      <c r="D100" s="2" t="s">
        <v>16</v>
      </c>
      <c r="E100" s="2" t="s">
        <v>774</v>
      </c>
      <c r="F100" s="48" t="s">
        <v>183</v>
      </c>
      <c r="G100" s="2" t="s">
        <v>892</v>
      </c>
      <c r="H100" s="2" t="s">
        <v>2130</v>
      </c>
      <c r="I100" s="2" t="s">
        <v>3084</v>
      </c>
      <c r="J100" s="2" t="s">
        <v>2131</v>
      </c>
      <c r="K100" s="2" t="s">
        <v>2793</v>
      </c>
    </row>
    <row r="101" spans="1:11">
      <c r="A101" s="2" t="s">
        <v>1105</v>
      </c>
      <c r="B101" s="2">
        <f t="shared" si="1"/>
        <v>100</v>
      </c>
      <c r="C101" s="12">
        <v>4</v>
      </c>
      <c r="D101" s="2" t="s">
        <v>16</v>
      </c>
      <c r="E101" s="2" t="s">
        <v>774</v>
      </c>
      <c r="F101" s="48" t="s">
        <v>184</v>
      </c>
      <c r="G101" s="2" t="s">
        <v>960</v>
      </c>
      <c r="H101" s="2" t="s">
        <v>2132</v>
      </c>
      <c r="I101" s="2" t="s">
        <v>185</v>
      </c>
      <c r="J101" s="2" t="s">
        <v>2133</v>
      </c>
      <c r="K101" s="2" t="s">
        <v>2794</v>
      </c>
    </row>
    <row r="102" spans="1:11">
      <c r="A102" s="2" t="s">
        <v>776</v>
      </c>
      <c r="B102" s="2">
        <f t="shared" si="1"/>
        <v>101</v>
      </c>
      <c r="C102" s="12">
        <v>4</v>
      </c>
      <c r="D102" s="2" t="s">
        <v>16</v>
      </c>
      <c r="E102" s="2" t="s">
        <v>774</v>
      </c>
      <c r="F102" s="48" t="s">
        <v>186</v>
      </c>
      <c r="G102" s="12" t="s">
        <v>3080</v>
      </c>
      <c r="H102" s="2" t="s">
        <v>1428</v>
      </c>
      <c r="I102" s="2" t="s">
        <v>187</v>
      </c>
      <c r="J102" s="2" t="s">
        <v>2134</v>
      </c>
      <c r="K102" s="2" t="s">
        <v>2795</v>
      </c>
    </row>
    <row r="103" spans="1:11">
      <c r="A103" s="2" t="s">
        <v>1106</v>
      </c>
      <c r="B103" s="2">
        <f t="shared" si="1"/>
        <v>102</v>
      </c>
      <c r="C103" s="12">
        <v>5</v>
      </c>
      <c r="D103" s="2" t="s">
        <v>16</v>
      </c>
      <c r="E103" s="2" t="s">
        <v>776</v>
      </c>
      <c r="F103" s="49" t="s">
        <v>188</v>
      </c>
      <c r="G103" s="2" t="s">
        <v>3980</v>
      </c>
      <c r="H103" s="2" t="s">
        <v>2072</v>
      </c>
      <c r="I103" s="2" t="s">
        <v>189</v>
      </c>
      <c r="J103" s="2" t="s">
        <v>2135</v>
      </c>
      <c r="K103" s="2" t="s">
        <v>2683</v>
      </c>
    </row>
    <row r="104" spans="1:11">
      <c r="A104" s="2" t="s">
        <v>1107</v>
      </c>
      <c r="B104" s="2">
        <f t="shared" si="1"/>
        <v>103</v>
      </c>
      <c r="C104" s="12">
        <v>5</v>
      </c>
      <c r="D104" s="2" t="s">
        <v>16</v>
      </c>
      <c r="E104" s="2" t="s">
        <v>776</v>
      </c>
      <c r="F104" s="49" t="s">
        <v>190</v>
      </c>
      <c r="G104" s="2" t="s">
        <v>3981</v>
      </c>
      <c r="H104" s="2" t="s">
        <v>2074</v>
      </c>
      <c r="I104" s="2" t="s">
        <v>191</v>
      </c>
      <c r="J104" s="2" t="s">
        <v>2136</v>
      </c>
      <c r="K104" s="2" t="s">
        <v>2684</v>
      </c>
    </row>
    <row r="105" spans="1:11">
      <c r="A105" s="2" t="s">
        <v>1108</v>
      </c>
      <c r="B105" s="2">
        <f t="shared" si="1"/>
        <v>104</v>
      </c>
      <c r="C105" s="12">
        <v>5</v>
      </c>
      <c r="D105" s="2" t="s">
        <v>16</v>
      </c>
      <c r="E105" s="2" t="s">
        <v>776</v>
      </c>
      <c r="F105" s="49" t="s">
        <v>192</v>
      </c>
      <c r="G105" s="2" t="s">
        <v>3982</v>
      </c>
      <c r="H105" s="2" t="s">
        <v>2137</v>
      </c>
      <c r="I105" s="2" t="s">
        <v>193</v>
      </c>
      <c r="J105" s="2" t="s">
        <v>2138</v>
      </c>
      <c r="K105" s="2" t="s">
        <v>2685</v>
      </c>
    </row>
    <row r="106" spans="1:11">
      <c r="A106" s="2" t="s">
        <v>1109</v>
      </c>
      <c r="B106" s="2">
        <f t="shared" si="1"/>
        <v>105</v>
      </c>
      <c r="C106" s="12">
        <v>5</v>
      </c>
      <c r="D106" s="2" t="s">
        <v>16</v>
      </c>
      <c r="E106" s="2" t="s">
        <v>776</v>
      </c>
      <c r="F106" s="49" t="s">
        <v>194</v>
      </c>
      <c r="G106" s="2" t="s">
        <v>3983</v>
      </c>
      <c r="H106" s="2" t="s">
        <v>2078</v>
      </c>
      <c r="I106" s="2" t="s">
        <v>195</v>
      </c>
      <c r="J106" s="2" t="s">
        <v>2139</v>
      </c>
      <c r="K106" s="2" t="s">
        <v>2679</v>
      </c>
    </row>
    <row r="107" spans="1:11">
      <c r="A107" s="2" t="s">
        <v>1110</v>
      </c>
      <c r="B107" s="2">
        <f t="shared" si="1"/>
        <v>106</v>
      </c>
      <c r="C107" s="12">
        <v>5</v>
      </c>
      <c r="D107" s="2" t="s">
        <v>16</v>
      </c>
      <c r="E107" s="2" t="s">
        <v>776</v>
      </c>
      <c r="F107" s="49" t="s">
        <v>196</v>
      </c>
      <c r="G107" s="2" t="s">
        <v>3987</v>
      </c>
      <c r="H107" s="2" t="s">
        <v>109</v>
      </c>
      <c r="I107" s="2" t="s">
        <v>197</v>
      </c>
      <c r="J107" s="2" t="s">
        <v>2140</v>
      </c>
      <c r="K107" s="2" t="s">
        <v>2686</v>
      </c>
    </row>
    <row r="108" spans="1:11">
      <c r="A108" s="2" t="s">
        <v>1111</v>
      </c>
      <c r="B108" s="2">
        <f t="shared" si="1"/>
        <v>107</v>
      </c>
      <c r="C108" s="12">
        <v>5</v>
      </c>
      <c r="D108" s="2" t="s">
        <v>16</v>
      </c>
      <c r="E108" s="2" t="s">
        <v>776</v>
      </c>
      <c r="F108" s="49" t="s">
        <v>198</v>
      </c>
      <c r="G108" s="2" t="s">
        <v>3985</v>
      </c>
      <c r="H108" s="2" t="s">
        <v>2080</v>
      </c>
      <c r="I108" s="2" t="s">
        <v>199</v>
      </c>
      <c r="J108" s="2" t="s">
        <v>2141</v>
      </c>
      <c r="K108" s="2" t="s">
        <v>2687</v>
      </c>
    </row>
    <row r="109" spans="1:11">
      <c r="A109" s="2" t="s">
        <v>777</v>
      </c>
      <c r="B109" s="2">
        <f t="shared" si="1"/>
        <v>108</v>
      </c>
      <c r="C109" s="12">
        <v>5</v>
      </c>
      <c r="D109" s="2" t="s">
        <v>16</v>
      </c>
      <c r="E109" s="2" t="s">
        <v>776</v>
      </c>
      <c r="F109" s="49" t="s">
        <v>200</v>
      </c>
      <c r="G109" s="12" t="s">
        <v>3080</v>
      </c>
      <c r="H109" s="2" t="s">
        <v>1415</v>
      </c>
      <c r="I109" s="2" t="s">
        <v>201</v>
      </c>
      <c r="J109" s="2" t="s">
        <v>2142</v>
      </c>
      <c r="K109" s="2" t="s">
        <v>2688</v>
      </c>
    </row>
    <row r="110" spans="1:11">
      <c r="A110" s="2" t="s">
        <v>1112</v>
      </c>
      <c r="B110" s="2">
        <f t="shared" si="1"/>
        <v>109</v>
      </c>
      <c r="C110" s="12">
        <v>6</v>
      </c>
      <c r="D110" s="2" t="s">
        <v>16</v>
      </c>
      <c r="E110" s="2" t="s">
        <v>777</v>
      </c>
      <c r="F110" s="50" t="s">
        <v>202</v>
      </c>
      <c r="G110" s="2" t="s">
        <v>843</v>
      </c>
      <c r="H110" s="2" t="s">
        <v>1429</v>
      </c>
      <c r="I110" s="2" t="s">
        <v>2143</v>
      </c>
      <c r="J110" s="2" t="s">
        <v>2144</v>
      </c>
      <c r="K110" s="2" t="s">
        <v>2796</v>
      </c>
    </row>
    <row r="111" spans="1:11">
      <c r="A111" s="2" t="s">
        <v>1113</v>
      </c>
      <c r="B111" s="2">
        <f t="shared" si="1"/>
        <v>110</v>
      </c>
      <c r="C111" s="12">
        <v>6</v>
      </c>
      <c r="D111" s="2" t="s">
        <v>16</v>
      </c>
      <c r="E111" s="2" t="s">
        <v>777</v>
      </c>
      <c r="F111" s="50" t="s">
        <v>203</v>
      </c>
      <c r="G111" s="2" t="s">
        <v>842</v>
      </c>
      <c r="H111" s="2" t="s">
        <v>1430</v>
      </c>
      <c r="I111" s="2" t="s">
        <v>204</v>
      </c>
      <c r="J111" s="2" t="s">
        <v>2145</v>
      </c>
      <c r="K111" s="2" t="s">
        <v>2689</v>
      </c>
    </row>
    <row r="112" spans="1:11">
      <c r="A112" s="2" t="s">
        <v>778</v>
      </c>
      <c r="B112" s="2">
        <f t="shared" si="1"/>
        <v>111</v>
      </c>
      <c r="C112" s="12">
        <v>5</v>
      </c>
      <c r="D112" s="2" t="s">
        <v>16</v>
      </c>
      <c r="E112" s="2" t="s">
        <v>776</v>
      </c>
      <c r="F112" s="49" t="s">
        <v>205</v>
      </c>
      <c r="G112" s="12" t="s">
        <v>3080</v>
      </c>
      <c r="H112" s="2" t="s">
        <v>118</v>
      </c>
      <c r="I112" s="2" t="s">
        <v>206</v>
      </c>
      <c r="J112" s="2" t="s">
        <v>2146</v>
      </c>
      <c r="K112" s="2" t="s">
        <v>2797</v>
      </c>
    </row>
    <row r="113" spans="1:11">
      <c r="A113" s="2" t="s">
        <v>1114</v>
      </c>
      <c r="B113" s="2">
        <f t="shared" si="1"/>
        <v>112</v>
      </c>
      <c r="C113" s="12">
        <v>6</v>
      </c>
      <c r="D113" s="2" t="s">
        <v>16</v>
      </c>
      <c r="E113" s="2" t="s">
        <v>778</v>
      </c>
      <c r="F113" s="50" t="s">
        <v>207</v>
      </c>
      <c r="G113" s="2" t="s">
        <v>844</v>
      </c>
      <c r="H113" s="2" t="s">
        <v>208</v>
      </c>
      <c r="I113" s="2" t="s">
        <v>208</v>
      </c>
      <c r="J113" s="2" t="s">
        <v>2147</v>
      </c>
      <c r="K113" s="2" t="s">
        <v>2798</v>
      </c>
    </row>
    <row r="114" spans="1:11">
      <c r="A114" s="2" t="s">
        <v>1115</v>
      </c>
      <c r="B114" s="2">
        <f t="shared" si="1"/>
        <v>113</v>
      </c>
      <c r="C114" s="12">
        <v>6</v>
      </c>
      <c r="D114" s="2" t="s">
        <v>16</v>
      </c>
      <c r="E114" s="2" t="s">
        <v>778</v>
      </c>
      <c r="F114" s="50" t="s">
        <v>209</v>
      </c>
      <c r="G114" s="2" t="s">
        <v>845</v>
      </c>
      <c r="H114" s="2" t="s">
        <v>1431</v>
      </c>
      <c r="I114" s="2" t="s">
        <v>210</v>
      </c>
      <c r="J114" s="2" t="s">
        <v>2148</v>
      </c>
      <c r="K114" s="2" t="s">
        <v>2690</v>
      </c>
    </row>
    <row r="115" spans="1:11">
      <c r="A115" s="2" t="s">
        <v>779</v>
      </c>
      <c r="B115" s="2">
        <f t="shared" si="1"/>
        <v>114</v>
      </c>
      <c r="C115" s="12">
        <v>5</v>
      </c>
      <c r="D115" s="2" t="s">
        <v>16</v>
      </c>
      <c r="E115" s="2" t="s">
        <v>776</v>
      </c>
      <c r="F115" s="49" t="s">
        <v>211</v>
      </c>
      <c r="G115" s="12" t="s">
        <v>3080</v>
      </c>
      <c r="H115" s="2" t="s">
        <v>2089</v>
      </c>
      <c r="I115" s="2" t="s">
        <v>212</v>
      </c>
      <c r="J115" s="2" t="s">
        <v>2149</v>
      </c>
      <c r="K115" s="2" t="s">
        <v>2799</v>
      </c>
    </row>
    <row r="116" spans="1:11">
      <c r="A116" s="2" t="s">
        <v>1116</v>
      </c>
      <c r="B116" s="2">
        <f t="shared" si="1"/>
        <v>115</v>
      </c>
      <c r="C116" s="12">
        <v>6</v>
      </c>
      <c r="D116" s="2" t="s">
        <v>16</v>
      </c>
      <c r="E116" s="2" t="s">
        <v>779</v>
      </c>
      <c r="F116" s="50" t="s">
        <v>213</v>
      </c>
      <c r="G116" s="2" t="s">
        <v>841</v>
      </c>
      <c r="H116" s="2" t="s">
        <v>1432</v>
      </c>
      <c r="I116" s="2" t="s">
        <v>214</v>
      </c>
      <c r="J116" s="2" t="s">
        <v>2150</v>
      </c>
      <c r="K116" s="2" t="s">
        <v>2691</v>
      </c>
    </row>
    <row r="117" spans="1:11">
      <c r="A117" s="2" t="s">
        <v>1117</v>
      </c>
      <c r="B117" s="2">
        <f t="shared" si="1"/>
        <v>116</v>
      </c>
      <c r="C117" s="12">
        <v>6</v>
      </c>
      <c r="D117" s="2" t="s">
        <v>16</v>
      </c>
      <c r="E117" s="2" t="s">
        <v>779</v>
      </c>
      <c r="F117" s="50" t="s">
        <v>215</v>
      </c>
      <c r="G117" s="2" t="s">
        <v>840</v>
      </c>
      <c r="H117" s="2" t="s">
        <v>1433</v>
      </c>
      <c r="I117" s="2" t="s">
        <v>216</v>
      </c>
      <c r="J117" s="2" t="s">
        <v>2151</v>
      </c>
      <c r="K117" s="2" t="s">
        <v>2800</v>
      </c>
    </row>
    <row r="118" spans="1:11">
      <c r="A118" s="2" t="s">
        <v>1118</v>
      </c>
      <c r="B118" s="2">
        <f t="shared" si="1"/>
        <v>117</v>
      </c>
      <c r="C118" s="12">
        <v>5</v>
      </c>
      <c r="D118" s="2" t="s">
        <v>16</v>
      </c>
      <c r="E118" s="2" t="s">
        <v>776</v>
      </c>
      <c r="F118" s="49" t="s">
        <v>217</v>
      </c>
      <c r="G118" s="2" t="s">
        <v>3986</v>
      </c>
      <c r="H118" s="2" t="s">
        <v>1434</v>
      </c>
      <c r="I118" s="2" t="s">
        <v>218</v>
      </c>
      <c r="J118" s="2" t="s">
        <v>2152</v>
      </c>
      <c r="K118" s="2" t="s">
        <v>2692</v>
      </c>
    </row>
    <row r="119" spans="1:11">
      <c r="A119" s="2" t="s">
        <v>1119</v>
      </c>
      <c r="B119" s="2">
        <f t="shared" si="1"/>
        <v>118</v>
      </c>
      <c r="C119" s="12">
        <v>5</v>
      </c>
      <c r="D119" s="2" t="s">
        <v>16</v>
      </c>
      <c r="E119" s="2" t="s">
        <v>776</v>
      </c>
      <c r="F119" s="49" t="s">
        <v>219</v>
      </c>
      <c r="G119" s="2" t="s">
        <v>3979</v>
      </c>
      <c r="H119" s="2" t="s">
        <v>2153</v>
      </c>
      <c r="I119" s="2" t="s">
        <v>220</v>
      </c>
      <c r="J119" s="2" t="s">
        <v>2154</v>
      </c>
      <c r="K119" s="2" t="s">
        <v>2801</v>
      </c>
    </row>
    <row r="120" spans="1:11">
      <c r="A120" s="2" t="s">
        <v>1120</v>
      </c>
      <c r="B120" s="2">
        <f t="shared" si="1"/>
        <v>119</v>
      </c>
      <c r="C120" s="12">
        <v>5</v>
      </c>
      <c r="D120" s="2" t="s">
        <v>16</v>
      </c>
      <c r="E120" s="2" t="s">
        <v>776</v>
      </c>
      <c r="F120" s="49" t="s">
        <v>221</v>
      </c>
      <c r="G120" s="2" t="s">
        <v>811</v>
      </c>
      <c r="H120" s="2" t="s">
        <v>1435</v>
      </c>
      <c r="I120" s="2" t="s">
        <v>134</v>
      </c>
      <c r="J120" s="2" t="s">
        <v>2155</v>
      </c>
      <c r="K120" s="2" t="s">
        <v>2768</v>
      </c>
    </row>
    <row r="121" spans="1:11">
      <c r="A121" s="2" t="s">
        <v>788</v>
      </c>
      <c r="B121" s="2">
        <f t="shared" si="1"/>
        <v>120</v>
      </c>
      <c r="C121" s="12">
        <v>3</v>
      </c>
      <c r="D121" s="2" t="s">
        <v>0</v>
      </c>
      <c r="E121" s="2" t="s">
        <v>762</v>
      </c>
      <c r="F121" s="47" t="s">
        <v>442</v>
      </c>
      <c r="G121" s="12" t="s">
        <v>3080</v>
      </c>
      <c r="H121" s="2" t="s">
        <v>1479</v>
      </c>
      <c r="I121" s="2" t="s">
        <v>443</v>
      </c>
      <c r="J121" s="2" t="s">
        <v>2353</v>
      </c>
      <c r="K121" s="2" t="s">
        <v>2901</v>
      </c>
    </row>
    <row r="122" spans="1:11">
      <c r="A122" s="2" t="s">
        <v>1229</v>
      </c>
      <c r="B122" s="2">
        <f t="shared" si="1"/>
        <v>121</v>
      </c>
      <c r="C122" s="12">
        <v>4</v>
      </c>
      <c r="D122" s="2" t="s">
        <v>0</v>
      </c>
      <c r="E122" s="2" t="s">
        <v>788</v>
      </c>
      <c r="F122" s="48" t="s">
        <v>444</v>
      </c>
      <c r="G122" s="2" t="s">
        <v>838</v>
      </c>
      <c r="H122" s="2" t="s">
        <v>2354</v>
      </c>
      <c r="I122" s="2" t="s">
        <v>9</v>
      </c>
      <c r="J122" s="2" t="s">
        <v>2355</v>
      </c>
      <c r="K122" s="2" t="s">
        <v>2902</v>
      </c>
    </row>
    <row r="123" spans="1:11">
      <c r="A123" s="2" t="s">
        <v>3143</v>
      </c>
      <c r="B123" s="2">
        <f t="shared" si="1"/>
        <v>122</v>
      </c>
      <c r="C123" s="12">
        <v>4</v>
      </c>
      <c r="D123" s="2" t="s">
        <v>0</v>
      </c>
      <c r="E123" s="2" t="s">
        <v>788</v>
      </c>
      <c r="F123" s="48" t="s">
        <v>445</v>
      </c>
      <c r="G123" s="12" t="s">
        <v>3080</v>
      </c>
      <c r="H123" s="2" t="s">
        <v>2356</v>
      </c>
      <c r="I123" s="2" t="s">
        <v>446</v>
      </c>
      <c r="J123" s="2" t="s">
        <v>2357</v>
      </c>
      <c r="K123" s="2" t="s">
        <v>2903</v>
      </c>
    </row>
    <row r="124" spans="1:11">
      <c r="A124" s="2" t="s">
        <v>1230</v>
      </c>
      <c r="B124" s="2">
        <f t="shared" si="1"/>
        <v>123</v>
      </c>
      <c r="C124" s="12">
        <v>5</v>
      </c>
      <c r="D124" s="2" t="s">
        <v>0</v>
      </c>
      <c r="E124" s="2" t="s">
        <v>3143</v>
      </c>
      <c r="F124" s="49" t="s">
        <v>447</v>
      </c>
      <c r="G124" s="2" t="s">
        <v>846</v>
      </c>
      <c r="H124" s="2" t="s">
        <v>2358</v>
      </c>
      <c r="I124" s="2" t="s">
        <v>448</v>
      </c>
      <c r="J124" s="2" t="s">
        <v>2359</v>
      </c>
      <c r="K124" s="2" t="s">
        <v>2904</v>
      </c>
    </row>
    <row r="125" spans="1:11">
      <c r="A125" s="2" t="s">
        <v>1231</v>
      </c>
      <c r="B125" s="2">
        <f t="shared" si="1"/>
        <v>124</v>
      </c>
      <c r="C125" s="12">
        <v>5</v>
      </c>
      <c r="D125" s="2" t="s">
        <v>0</v>
      </c>
      <c r="E125" s="2" t="s">
        <v>3143</v>
      </c>
      <c r="F125" s="49" t="s">
        <v>449</v>
      </c>
      <c r="G125" s="2" t="s">
        <v>847</v>
      </c>
      <c r="H125" s="2" t="s">
        <v>2356</v>
      </c>
      <c r="I125" s="2" t="s">
        <v>450</v>
      </c>
      <c r="J125" s="2" t="s">
        <v>2360</v>
      </c>
      <c r="K125" s="2" t="s">
        <v>3057</v>
      </c>
    </row>
    <row r="126" spans="1:11">
      <c r="A126" s="2" t="s">
        <v>1232</v>
      </c>
      <c r="B126" s="2">
        <f t="shared" si="1"/>
        <v>125</v>
      </c>
      <c r="C126" s="12">
        <v>5</v>
      </c>
      <c r="D126" s="2" t="s">
        <v>0</v>
      </c>
      <c r="E126" s="2" t="s">
        <v>3143</v>
      </c>
      <c r="F126" s="49" t="s">
        <v>2361</v>
      </c>
      <c r="G126" s="2" t="s">
        <v>848</v>
      </c>
      <c r="H126" s="2" t="s">
        <v>2362</v>
      </c>
      <c r="I126" s="2" t="s">
        <v>451</v>
      </c>
      <c r="J126" s="2" t="s">
        <v>2363</v>
      </c>
      <c r="K126" s="2" t="s">
        <v>2905</v>
      </c>
    </row>
    <row r="127" spans="1:11">
      <c r="A127" s="2" t="s">
        <v>1233</v>
      </c>
      <c r="B127" s="2">
        <f t="shared" si="1"/>
        <v>126</v>
      </c>
      <c r="C127" s="12">
        <v>4</v>
      </c>
      <c r="D127" s="2" t="s">
        <v>0</v>
      </c>
      <c r="E127" s="2" t="s">
        <v>788</v>
      </c>
      <c r="F127" s="48" t="s">
        <v>452</v>
      </c>
      <c r="G127" s="2" t="s">
        <v>885</v>
      </c>
      <c r="H127" s="2" t="s">
        <v>1480</v>
      </c>
      <c r="I127" s="2" t="s">
        <v>1480</v>
      </c>
      <c r="J127" s="2" t="s">
        <v>2364</v>
      </c>
      <c r="K127" s="2" t="s">
        <v>2906</v>
      </c>
    </row>
    <row r="128" spans="1:11">
      <c r="A128" s="2" t="s">
        <v>1234</v>
      </c>
      <c r="B128" s="2">
        <f t="shared" si="1"/>
        <v>127</v>
      </c>
      <c r="C128" s="12">
        <v>4</v>
      </c>
      <c r="D128" s="2" t="s">
        <v>0</v>
      </c>
      <c r="E128" s="2" t="s">
        <v>788</v>
      </c>
      <c r="F128" s="48" t="s">
        <v>453</v>
      </c>
      <c r="G128" s="2" t="s">
        <v>891</v>
      </c>
      <c r="H128" s="2" t="s">
        <v>1481</v>
      </c>
      <c r="I128" s="2" t="s">
        <v>454</v>
      </c>
      <c r="J128" s="2" t="s">
        <v>2365</v>
      </c>
      <c r="K128" s="2" t="s">
        <v>2907</v>
      </c>
    </row>
    <row r="129" spans="1:11">
      <c r="A129" s="2" t="s">
        <v>1235</v>
      </c>
      <c r="B129" s="2">
        <f t="shared" si="1"/>
        <v>128</v>
      </c>
      <c r="C129" s="12">
        <v>4</v>
      </c>
      <c r="D129" s="2" t="s">
        <v>0</v>
      </c>
      <c r="E129" s="2" t="s">
        <v>788</v>
      </c>
      <c r="F129" s="48" t="s">
        <v>455</v>
      </c>
      <c r="G129" s="2" t="s">
        <v>839</v>
      </c>
      <c r="H129" s="2" t="s">
        <v>1482</v>
      </c>
      <c r="I129" s="2" t="s">
        <v>456</v>
      </c>
      <c r="J129" s="2" t="s">
        <v>2366</v>
      </c>
      <c r="K129" s="2" t="s">
        <v>2908</v>
      </c>
    </row>
    <row r="130" spans="1:11">
      <c r="A130" s="2" t="s">
        <v>1236</v>
      </c>
      <c r="B130" s="2">
        <f t="shared" si="1"/>
        <v>129</v>
      </c>
      <c r="C130" s="12">
        <v>4</v>
      </c>
      <c r="D130" s="2" t="s">
        <v>0</v>
      </c>
      <c r="E130" s="2" t="s">
        <v>788</v>
      </c>
      <c r="F130" s="48" t="s">
        <v>457</v>
      </c>
      <c r="G130" s="2" t="s">
        <v>849</v>
      </c>
      <c r="H130" s="2" t="s">
        <v>1483</v>
      </c>
      <c r="I130" s="2" t="s">
        <v>2367</v>
      </c>
      <c r="J130" s="2" t="s">
        <v>2368</v>
      </c>
      <c r="K130" s="2" t="s">
        <v>2909</v>
      </c>
    </row>
    <row r="131" spans="1:11">
      <c r="A131" s="2" t="s">
        <v>1237</v>
      </c>
      <c r="B131" s="2">
        <f t="shared" ref="B131:B194" si="2">ROW()-1</f>
        <v>130</v>
      </c>
      <c r="C131" s="12">
        <v>4</v>
      </c>
      <c r="D131" s="2" t="s">
        <v>0</v>
      </c>
      <c r="E131" s="2" t="s">
        <v>788</v>
      </c>
      <c r="F131" s="48" t="s">
        <v>458</v>
      </c>
      <c r="G131" s="2" t="s">
        <v>837</v>
      </c>
      <c r="H131" s="2" t="s">
        <v>1484</v>
      </c>
      <c r="I131" s="2" t="s">
        <v>459</v>
      </c>
      <c r="J131" s="2" t="s">
        <v>2369</v>
      </c>
      <c r="K131" s="2" t="s">
        <v>2910</v>
      </c>
    </row>
    <row r="132" spans="1:11">
      <c r="A132" s="2" t="s">
        <v>789</v>
      </c>
      <c r="B132" s="2">
        <f t="shared" si="2"/>
        <v>131</v>
      </c>
      <c r="C132" s="12">
        <v>4</v>
      </c>
      <c r="D132" s="2" t="s">
        <v>0</v>
      </c>
      <c r="E132" s="2" t="s">
        <v>788</v>
      </c>
      <c r="F132" s="48" t="s">
        <v>460</v>
      </c>
      <c r="G132" s="12" t="s">
        <v>3080</v>
      </c>
      <c r="H132" s="2" t="s">
        <v>522</v>
      </c>
      <c r="I132" s="2" t="s">
        <v>461</v>
      </c>
      <c r="J132" s="2" t="s">
        <v>2370</v>
      </c>
      <c r="K132" s="2" t="s">
        <v>2911</v>
      </c>
    </row>
    <row r="133" spans="1:11">
      <c r="A133" s="2" t="s">
        <v>1238</v>
      </c>
      <c r="B133" s="2">
        <f t="shared" si="2"/>
        <v>132</v>
      </c>
      <c r="C133" s="12">
        <v>5</v>
      </c>
      <c r="D133" s="2" t="s">
        <v>0</v>
      </c>
      <c r="E133" s="2" t="s">
        <v>789</v>
      </c>
      <c r="F133" s="49" t="s">
        <v>462</v>
      </c>
      <c r="G133" s="2" t="s">
        <v>841</v>
      </c>
      <c r="H133" s="2" t="s">
        <v>2371</v>
      </c>
      <c r="I133" s="2" t="s">
        <v>463</v>
      </c>
      <c r="J133" s="2" t="s">
        <v>2372</v>
      </c>
      <c r="K133" s="2" t="s">
        <v>3058</v>
      </c>
    </row>
    <row r="134" spans="1:11">
      <c r="A134" s="2" t="s">
        <v>1239</v>
      </c>
      <c r="B134" s="2">
        <f t="shared" si="2"/>
        <v>133</v>
      </c>
      <c r="C134" s="12">
        <v>5</v>
      </c>
      <c r="D134" s="2" t="s">
        <v>0</v>
      </c>
      <c r="E134" s="2" t="s">
        <v>789</v>
      </c>
      <c r="F134" s="49" t="s">
        <v>464</v>
      </c>
      <c r="G134" s="2" t="s">
        <v>840</v>
      </c>
      <c r="H134" s="2" t="s">
        <v>465</v>
      </c>
      <c r="I134" s="2" t="s">
        <v>465</v>
      </c>
      <c r="J134" s="2" t="s">
        <v>2373</v>
      </c>
      <c r="K134" s="2" t="s">
        <v>2911</v>
      </c>
    </row>
    <row r="135" spans="1:11">
      <c r="A135" s="2" t="s">
        <v>790</v>
      </c>
      <c r="B135" s="2">
        <f t="shared" si="2"/>
        <v>134</v>
      </c>
      <c r="C135" s="12">
        <v>4</v>
      </c>
      <c r="D135" s="2" t="s">
        <v>0</v>
      </c>
      <c r="E135" s="2" t="s">
        <v>788</v>
      </c>
      <c r="F135" s="48" t="s">
        <v>466</v>
      </c>
      <c r="G135" s="12" t="s">
        <v>3080</v>
      </c>
      <c r="H135" s="2" t="s">
        <v>511</v>
      </c>
      <c r="I135" s="2" t="s">
        <v>467</v>
      </c>
      <c r="J135" s="2" t="s">
        <v>2374</v>
      </c>
      <c r="K135" s="2" t="s">
        <v>2912</v>
      </c>
    </row>
    <row r="136" spans="1:11">
      <c r="A136" s="2" t="s">
        <v>1240</v>
      </c>
      <c r="B136" s="2">
        <f t="shared" si="2"/>
        <v>135</v>
      </c>
      <c r="C136" s="12">
        <v>5</v>
      </c>
      <c r="D136" s="2" t="s">
        <v>0</v>
      </c>
      <c r="E136" s="2" t="s">
        <v>790</v>
      </c>
      <c r="F136" s="49" t="s">
        <v>468</v>
      </c>
      <c r="G136" s="2" t="s">
        <v>843</v>
      </c>
      <c r="H136" s="2" t="s">
        <v>3093</v>
      </c>
      <c r="I136" s="2" t="s">
        <v>2375</v>
      </c>
      <c r="J136" s="2" t="s">
        <v>2376</v>
      </c>
      <c r="K136" s="2" t="s">
        <v>3059</v>
      </c>
    </row>
    <row r="137" spans="1:11">
      <c r="A137" s="2" t="s">
        <v>1241</v>
      </c>
      <c r="B137" s="2">
        <f t="shared" si="2"/>
        <v>136</v>
      </c>
      <c r="C137" s="12">
        <v>5</v>
      </c>
      <c r="D137" s="2" t="s">
        <v>0</v>
      </c>
      <c r="E137" s="2" t="s">
        <v>790</v>
      </c>
      <c r="F137" s="49" t="s">
        <v>469</v>
      </c>
      <c r="G137" s="2" t="s">
        <v>842</v>
      </c>
      <c r="H137" s="2" t="s">
        <v>470</v>
      </c>
      <c r="I137" s="2" t="s">
        <v>470</v>
      </c>
      <c r="J137" s="2" t="s">
        <v>2377</v>
      </c>
      <c r="K137" s="2" t="s">
        <v>2912</v>
      </c>
    </row>
    <row r="138" spans="1:11">
      <c r="A138" s="2" t="s">
        <v>791</v>
      </c>
      <c r="B138" s="2">
        <f t="shared" si="2"/>
        <v>137</v>
      </c>
      <c r="C138" s="12">
        <v>4</v>
      </c>
      <c r="D138" s="2" t="s">
        <v>0</v>
      </c>
      <c r="E138" s="2" t="s">
        <v>788</v>
      </c>
      <c r="F138" s="48" t="s">
        <v>471</v>
      </c>
      <c r="G138" s="12" t="s">
        <v>3080</v>
      </c>
      <c r="H138" s="2" t="s">
        <v>2378</v>
      </c>
      <c r="I138" s="2" t="s">
        <v>472</v>
      </c>
      <c r="J138" s="2" t="s">
        <v>2379</v>
      </c>
      <c r="K138" s="2" t="s">
        <v>2913</v>
      </c>
    </row>
    <row r="139" spans="1:11">
      <c r="A139" s="2" t="s">
        <v>1242</v>
      </c>
      <c r="B139" s="2">
        <f t="shared" si="2"/>
        <v>138</v>
      </c>
      <c r="C139" s="12">
        <v>5</v>
      </c>
      <c r="D139" s="2" t="s">
        <v>0</v>
      </c>
      <c r="E139" s="2" t="s">
        <v>791</v>
      </c>
      <c r="F139" s="49" t="s">
        <v>473</v>
      </c>
      <c r="G139" s="2" t="s">
        <v>845</v>
      </c>
      <c r="H139" s="2" t="s">
        <v>2380</v>
      </c>
      <c r="I139" s="2" t="s">
        <v>474</v>
      </c>
      <c r="J139" s="2" t="s">
        <v>2381</v>
      </c>
      <c r="K139" s="2" t="s">
        <v>3060</v>
      </c>
    </row>
    <row r="140" spans="1:11">
      <c r="A140" s="2" t="s">
        <v>1243</v>
      </c>
      <c r="B140" s="2">
        <f t="shared" si="2"/>
        <v>139</v>
      </c>
      <c r="C140" s="12">
        <v>5</v>
      </c>
      <c r="D140" s="2" t="s">
        <v>0</v>
      </c>
      <c r="E140" s="2" t="s">
        <v>791</v>
      </c>
      <c r="F140" s="49" t="s">
        <v>475</v>
      </c>
      <c r="G140" s="2" t="s">
        <v>844</v>
      </c>
      <c r="H140" s="2" t="s">
        <v>476</v>
      </c>
      <c r="I140" s="2" t="s">
        <v>476</v>
      </c>
      <c r="J140" s="2" t="s">
        <v>2382</v>
      </c>
      <c r="K140" s="2" t="s">
        <v>2914</v>
      </c>
    </row>
    <row r="141" spans="1:11">
      <c r="A141" s="2" t="s">
        <v>1244</v>
      </c>
      <c r="B141" s="2">
        <f t="shared" si="2"/>
        <v>140</v>
      </c>
      <c r="C141" s="12">
        <v>4</v>
      </c>
      <c r="D141" s="2" t="s">
        <v>16</v>
      </c>
      <c r="E141" s="2" t="s">
        <v>788</v>
      </c>
      <c r="F141" s="48" t="s">
        <v>477</v>
      </c>
      <c r="G141" s="2" t="s">
        <v>920</v>
      </c>
      <c r="H141" s="2" t="s">
        <v>1485</v>
      </c>
      <c r="I141" s="2" t="s">
        <v>478</v>
      </c>
      <c r="J141" s="2" t="s">
        <v>2383</v>
      </c>
      <c r="K141" s="2" t="s">
        <v>2915</v>
      </c>
    </row>
    <row r="142" spans="1:11">
      <c r="A142" s="2" t="s">
        <v>792</v>
      </c>
      <c r="B142" s="2">
        <f t="shared" si="2"/>
        <v>141</v>
      </c>
      <c r="C142" s="12">
        <v>4</v>
      </c>
      <c r="D142" s="2" t="s">
        <v>16</v>
      </c>
      <c r="E142" s="2" t="s">
        <v>788</v>
      </c>
      <c r="F142" s="48" t="s">
        <v>479</v>
      </c>
      <c r="G142" s="12" t="s">
        <v>3080</v>
      </c>
      <c r="H142" s="2" t="s">
        <v>2047</v>
      </c>
      <c r="I142" s="2" t="s">
        <v>480</v>
      </c>
      <c r="J142" s="2" t="s">
        <v>2384</v>
      </c>
      <c r="K142" s="2" t="s">
        <v>2916</v>
      </c>
    </row>
    <row r="143" spans="1:11">
      <c r="A143" s="2" t="s">
        <v>1245</v>
      </c>
      <c r="B143" s="2">
        <f t="shared" si="2"/>
        <v>142</v>
      </c>
      <c r="C143" s="12">
        <v>5</v>
      </c>
      <c r="D143" s="2" t="s">
        <v>16</v>
      </c>
      <c r="E143" s="2" t="s">
        <v>792</v>
      </c>
      <c r="F143" s="49" t="s">
        <v>481</v>
      </c>
      <c r="G143" s="2" t="s">
        <v>3964</v>
      </c>
      <c r="H143" s="2" t="s">
        <v>1486</v>
      </c>
      <c r="I143" s="2" t="s">
        <v>482</v>
      </c>
      <c r="J143" s="2" t="s">
        <v>2385</v>
      </c>
      <c r="K143" s="2" t="s">
        <v>2917</v>
      </c>
    </row>
    <row r="144" spans="1:11">
      <c r="A144" s="2" t="s">
        <v>1246</v>
      </c>
      <c r="B144" s="2">
        <f t="shared" si="2"/>
        <v>143</v>
      </c>
      <c r="C144" s="12">
        <v>5</v>
      </c>
      <c r="D144" s="2" t="s">
        <v>16</v>
      </c>
      <c r="E144" s="2" t="s">
        <v>792</v>
      </c>
      <c r="F144" s="49" t="s">
        <v>483</v>
      </c>
      <c r="G144" s="2" t="s">
        <v>3965</v>
      </c>
      <c r="H144" s="2" t="s">
        <v>1487</v>
      </c>
      <c r="I144" s="2" t="s">
        <v>484</v>
      </c>
      <c r="J144" s="2" t="s">
        <v>2386</v>
      </c>
      <c r="K144" s="2" t="s">
        <v>2918</v>
      </c>
    </row>
    <row r="145" spans="1:11">
      <c r="A145" s="2" t="s">
        <v>1247</v>
      </c>
      <c r="B145" s="2">
        <f t="shared" si="2"/>
        <v>144</v>
      </c>
      <c r="C145" s="12">
        <v>5</v>
      </c>
      <c r="D145" s="2" t="s">
        <v>16</v>
      </c>
      <c r="E145" s="2" t="s">
        <v>792</v>
      </c>
      <c r="F145" s="49" t="s">
        <v>485</v>
      </c>
      <c r="G145" s="2" t="s">
        <v>3972</v>
      </c>
      <c r="H145" s="2" t="s">
        <v>77</v>
      </c>
      <c r="I145" s="2" t="s">
        <v>486</v>
      </c>
      <c r="J145" s="2" t="s">
        <v>2387</v>
      </c>
      <c r="K145" s="2" t="s">
        <v>2919</v>
      </c>
    </row>
    <row r="146" spans="1:11">
      <c r="A146" s="2" t="s">
        <v>1248</v>
      </c>
      <c r="B146" s="2">
        <f t="shared" si="2"/>
        <v>145</v>
      </c>
      <c r="C146" s="12">
        <v>5</v>
      </c>
      <c r="D146" s="2" t="s">
        <v>16</v>
      </c>
      <c r="E146" s="2" t="s">
        <v>792</v>
      </c>
      <c r="F146" s="49" t="s">
        <v>487</v>
      </c>
      <c r="G146" s="2" t="s">
        <v>3973</v>
      </c>
      <c r="H146" s="2" t="s">
        <v>2057</v>
      </c>
      <c r="I146" s="2" t="s">
        <v>488</v>
      </c>
      <c r="J146" s="2" t="s">
        <v>2388</v>
      </c>
      <c r="K146" s="2" t="s">
        <v>2743</v>
      </c>
    </row>
    <row r="147" spans="1:11">
      <c r="A147" s="2" t="s">
        <v>1249</v>
      </c>
      <c r="B147" s="2">
        <f t="shared" si="2"/>
        <v>146</v>
      </c>
      <c r="C147" s="12">
        <v>5</v>
      </c>
      <c r="D147" s="2" t="s">
        <v>16</v>
      </c>
      <c r="E147" s="2" t="s">
        <v>792</v>
      </c>
      <c r="F147" s="49" t="s">
        <v>489</v>
      </c>
      <c r="G147" s="2" t="s">
        <v>3974</v>
      </c>
      <c r="H147" s="2" t="s">
        <v>81</v>
      </c>
      <c r="I147" s="2" t="s">
        <v>490</v>
      </c>
      <c r="J147" s="2" t="s">
        <v>2389</v>
      </c>
      <c r="K147" s="2" t="s">
        <v>2920</v>
      </c>
    </row>
    <row r="148" spans="1:11">
      <c r="A148" s="2" t="s">
        <v>1250</v>
      </c>
      <c r="B148" s="2">
        <f t="shared" si="2"/>
        <v>147</v>
      </c>
      <c r="C148" s="12">
        <v>5</v>
      </c>
      <c r="D148" s="2" t="s">
        <v>16</v>
      </c>
      <c r="E148" s="2" t="s">
        <v>792</v>
      </c>
      <c r="F148" s="49" t="s">
        <v>491</v>
      </c>
      <c r="G148" s="2" t="s">
        <v>3975</v>
      </c>
      <c r="H148" s="2" t="s">
        <v>492</v>
      </c>
      <c r="I148" s="2" t="s">
        <v>492</v>
      </c>
      <c r="J148" s="2" t="s">
        <v>2390</v>
      </c>
      <c r="K148" s="2" t="s">
        <v>2921</v>
      </c>
    </row>
    <row r="149" spans="1:11">
      <c r="A149" s="2" t="s">
        <v>1251</v>
      </c>
      <c r="B149" s="2">
        <f t="shared" si="2"/>
        <v>148</v>
      </c>
      <c r="C149" s="12">
        <v>5</v>
      </c>
      <c r="D149" s="2" t="s">
        <v>16</v>
      </c>
      <c r="E149" s="2" t="s">
        <v>792</v>
      </c>
      <c r="F149" s="49" t="s">
        <v>493</v>
      </c>
      <c r="G149" s="2" t="s">
        <v>3976</v>
      </c>
      <c r="H149" s="2" t="s">
        <v>2061</v>
      </c>
      <c r="I149" s="2" t="s">
        <v>494</v>
      </c>
      <c r="J149" s="2" t="s">
        <v>2391</v>
      </c>
      <c r="K149" s="2" t="s">
        <v>2922</v>
      </c>
    </row>
    <row r="150" spans="1:11">
      <c r="A150" s="2" t="s">
        <v>1252</v>
      </c>
      <c r="B150" s="2">
        <f t="shared" si="2"/>
        <v>149</v>
      </c>
      <c r="C150" s="12">
        <v>5</v>
      </c>
      <c r="D150" s="2" t="s">
        <v>16</v>
      </c>
      <c r="E150" s="2" t="s">
        <v>792</v>
      </c>
      <c r="F150" s="49" t="s">
        <v>495</v>
      </c>
      <c r="G150" s="2" t="s">
        <v>3977</v>
      </c>
      <c r="H150" s="2" t="s">
        <v>496</v>
      </c>
      <c r="I150" s="2" t="s">
        <v>496</v>
      </c>
      <c r="J150" s="2" t="s">
        <v>2392</v>
      </c>
      <c r="K150" s="2" t="s">
        <v>2923</v>
      </c>
    </row>
    <row r="151" spans="1:11">
      <c r="A151" s="2" t="s">
        <v>1253</v>
      </c>
      <c r="B151" s="2">
        <f t="shared" si="2"/>
        <v>150</v>
      </c>
      <c r="C151" s="12">
        <v>5</v>
      </c>
      <c r="D151" s="2" t="s">
        <v>16</v>
      </c>
      <c r="E151" s="2" t="s">
        <v>792</v>
      </c>
      <c r="F151" s="49" t="s">
        <v>497</v>
      </c>
      <c r="G151" s="2" t="s">
        <v>3978</v>
      </c>
      <c r="H151" s="2" t="s">
        <v>2063</v>
      </c>
      <c r="I151" s="2" t="s">
        <v>498</v>
      </c>
      <c r="J151" s="2" t="s">
        <v>2393</v>
      </c>
      <c r="K151" s="2" t="s">
        <v>2924</v>
      </c>
    </row>
    <row r="152" spans="1:11">
      <c r="A152" s="2" t="s">
        <v>1254</v>
      </c>
      <c r="B152" s="2">
        <f t="shared" si="2"/>
        <v>151</v>
      </c>
      <c r="C152" s="12">
        <v>5</v>
      </c>
      <c r="D152" s="2" t="s">
        <v>16</v>
      </c>
      <c r="E152" s="2" t="s">
        <v>792</v>
      </c>
      <c r="F152" s="49" t="s">
        <v>499</v>
      </c>
      <c r="G152" s="2" t="s">
        <v>3979</v>
      </c>
      <c r="H152" s="2" t="s">
        <v>2394</v>
      </c>
      <c r="I152" s="2" t="s">
        <v>2395</v>
      </c>
      <c r="J152" s="2" t="s">
        <v>2396</v>
      </c>
      <c r="K152" s="2" t="s">
        <v>2925</v>
      </c>
    </row>
    <row r="153" spans="1:11">
      <c r="A153" s="2" t="s">
        <v>3132</v>
      </c>
      <c r="B153" s="2">
        <f t="shared" si="2"/>
        <v>152</v>
      </c>
      <c r="C153" s="12">
        <v>4</v>
      </c>
      <c r="D153" s="2" t="s">
        <v>0</v>
      </c>
      <c r="E153" s="2" t="s">
        <v>788</v>
      </c>
      <c r="F153" s="48" t="s">
        <v>500</v>
      </c>
      <c r="G153" s="12" t="s">
        <v>3146</v>
      </c>
      <c r="H153" s="2" t="s">
        <v>501</v>
      </c>
      <c r="I153" s="2" t="s">
        <v>501</v>
      </c>
      <c r="J153" s="2" t="s">
        <v>2397</v>
      </c>
      <c r="K153" s="2" t="s">
        <v>2926</v>
      </c>
    </row>
    <row r="154" spans="1:11">
      <c r="A154" s="2" t="s">
        <v>1255</v>
      </c>
      <c r="B154" s="2">
        <f t="shared" si="2"/>
        <v>153</v>
      </c>
      <c r="C154" s="12">
        <v>5</v>
      </c>
      <c r="D154" s="2" t="s">
        <v>0</v>
      </c>
      <c r="E154" s="2" t="s">
        <v>3132</v>
      </c>
      <c r="F154" s="49" t="s">
        <v>502</v>
      </c>
      <c r="G154" s="2" t="s">
        <v>3980</v>
      </c>
      <c r="H154" s="2" t="s">
        <v>1488</v>
      </c>
      <c r="I154" s="2" t="s">
        <v>101</v>
      </c>
      <c r="J154" s="2" t="s">
        <v>2398</v>
      </c>
      <c r="K154" s="2" t="s">
        <v>2757</v>
      </c>
    </row>
    <row r="155" spans="1:11">
      <c r="A155" s="2" t="s">
        <v>1256</v>
      </c>
      <c r="B155" s="2">
        <f t="shared" si="2"/>
        <v>154</v>
      </c>
      <c r="C155" s="12">
        <v>5</v>
      </c>
      <c r="D155" s="2" t="s">
        <v>0</v>
      </c>
      <c r="E155" s="2" t="s">
        <v>3132</v>
      </c>
      <c r="F155" s="49" t="s">
        <v>503</v>
      </c>
      <c r="G155" s="2" t="s">
        <v>3981</v>
      </c>
      <c r="H155" s="2" t="s">
        <v>1489</v>
      </c>
      <c r="I155" s="2" t="s">
        <v>504</v>
      </c>
      <c r="J155" s="2" t="s">
        <v>2399</v>
      </c>
      <c r="K155" s="2" t="s">
        <v>3061</v>
      </c>
    </row>
    <row r="156" spans="1:11">
      <c r="A156" s="2" t="s">
        <v>1257</v>
      </c>
      <c r="B156" s="2">
        <f t="shared" si="2"/>
        <v>155</v>
      </c>
      <c r="C156" s="12">
        <v>5</v>
      </c>
      <c r="D156" s="2" t="s">
        <v>0</v>
      </c>
      <c r="E156" s="2" t="s">
        <v>3132</v>
      </c>
      <c r="F156" s="49" t="s">
        <v>505</v>
      </c>
      <c r="G156" s="2" t="s">
        <v>3982</v>
      </c>
      <c r="H156" s="2" t="s">
        <v>1490</v>
      </c>
      <c r="I156" s="2" t="s">
        <v>105</v>
      </c>
      <c r="J156" s="2" t="s">
        <v>2400</v>
      </c>
      <c r="K156" s="2" t="s">
        <v>2758</v>
      </c>
    </row>
    <row r="157" spans="1:11">
      <c r="A157" s="2" t="s">
        <v>1258</v>
      </c>
      <c r="B157" s="2">
        <f t="shared" si="2"/>
        <v>156</v>
      </c>
      <c r="C157" s="12">
        <v>5</v>
      </c>
      <c r="D157" s="2" t="s">
        <v>0</v>
      </c>
      <c r="E157" s="2" t="s">
        <v>3132</v>
      </c>
      <c r="F157" s="49" t="s">
        <v>506</v>
      </c>
      <c r="G157" s="2" t="s">
        <v>3983</v>
      </c>
      <c r="H157" s="2" t="s">
        <v>1491</v>
      </c>
      <c r="I157" s="2" t="s">
        <v>107</v>
      </c>
      <c r="J157" s="2" t="s">
        <v>2702</v>
      </c>
      <c r="K157" s="2" t="s">
        <v>2759</v>
      </c>
    </row>
    <row r="158" spans="1:11">
      <c r="A158" s="2" t="s">
        <v>1259</v>
      </c>
      <c r="B158" s="2">
        <f t="shared" si="2"/>
        <v>157</v>
      </c>
      <c r="C158" s="12">
        <v>5</v>
      </c>
      <c r="D158" s="2" t="s">
        <v>0</v>
      </c>
      <c r="E158" s="2" t="s">
        <v>3132</v>
      </c>
      <c r="F158" s="49" t="s">
        <v>507</v>
      </c>
      <c r="G158" s="2" t="s">
        <v>3984</v>
      </c>
      <c r="H158" s="2" t="s">
        <v>1492</v>
      </c>
      <c r="I158" s="2" t="s">
        <v>109</v>
      </c>
      <c r="J158" s="2" t="s">
        <v>2401</v>
      </c>
      <c r="K158" s="2" t="s">
        <v>2760</v>
      </c>
    </row>
    <row r="159" spans="1:11">
      <c r="A159" s="2" t="s">
        <v>1260</v>
      </c>
      <c r="B159" s="2">
        <f t="shared" si="2"/>
        <v>158</v>
      </c>
      <c r="C159" s="12">
        <v>5</v>
      </c>
      <c r="D159" s="2" t="s">
        <v>0</v>
      </c>
      <c r="E159" s="2" t="s">
        <v>3132</v>
      </c>
      <c r="F159" s="49" t="s">
        <v>508</v>
      </c>
      <c r="G159" s="2" t="s">
        <v>3985</v>
      </c>
      <c r="H159" s="2" t="s">
        <v>2402</v>
      </c>
      <c r="I159" s="2" t="s">
        <v>509</v>
      </c>
      <c r="J159" s="2" t="s">
        <v>2403</v>
      </c>
      <c r="K159" s="2" t="s">
        <v>3062</v>
      </c>
    </row>
    <row r="160" spans="1:11">
      <c r="A160" s="2" t="s">
        <v>794</v>
      </c>
      <c r="B160" s="2">
        <f t="shared" si="2"/>
        <v>159</v>
      </c>
      <c r="C160" s="12">
        <v>5</v>
      </c>
      <c r="D160" s="2" t="s">
        <v>0</v>
      </c>
      <c r="E160" s="2" t="s">
        <v>3132</v>
      </c>
      <c r="F160" s="49" t="s">
        <v>510</v>
      </c>
      <c r="G160" s="12" t="s">
        <v>3080</v>
      </c>
      <c r="H160" s="2" t="s">
        <v>1493</v>
      </c>
      <c r="I160" s="2" t="s">
        <v>511</v>
      </c>
      <c r="J160" s="2" t="s">
        <v>2404</v>
      </c>
      <c r="K160" s="2" t="s">
        <v>3063</v>
      </c>
    </row>
    <row r="161" spans="1:11">
      <c r="A161" s="2" t="s">
        <v>1261</v>
      </c>
      <c r="B161" s="2">
        <f t="shared" si="2"/>
        <v>160</v>
      </c>
      <c r="C161" s="12">
        <v>6</v>
      </c>
      <c r="D161" s="2" t="s">
        <v>0</v>
      </c>
      <c r="E161" s="2" t="s">
        <v>794</v>
      </c>
      <c r="F161" s="50" t="s">
        <v>512</v>
      </c>
      <c r="G161" s="2" t="s">
        <v>843</v>
      </c>
      <c r="H161" s="2" t="s">
        <v>2405</v>
      </c>
      <c r="I161" s="2" t="s">
        <v>2406</v>
      </c>
      <c r="J161" s="2" t="s">
        <v>2407</v>
      </c>
      <c r="K161" s="2" t="s">
        <v>3064</v>
      </c>
    </row>
    <row r="162" spans="1:11">
      <c r="A162" s="2" t="s">
        <v>1262</v>
      </c>
      <c r="B162" s="2">
        <f t="shared" si="2"/>
        <v>161</v>
      </c>
      <c r="C162" s="12">
        <v>6</v>
      </c>
      <c r="D162" s="2" t="s">
        <v>0</v>
      </c>
      <c r="E162" s="2" t="s">
        <v>794</v>
      </c>
      <c r="F162" s="50" t="s">
        <v>513</v>
      </c>
      <c r="G162" s="2" t="s">
        <v>842</v>
      </c>
      <c r="H162" s="2" t="s">
        <v>514</v>
      </c>
      <c r="I162" s="2" t="s">
        <v>514</v>
      </c>
      <c r="J162" s="2" t="s">
        <v>2408</v>
      </c>
      <c r="K162" s="2" t="s">
        <v>2927</v>
      </c>
    </row>
    <row r="163" spans="1:11">
      <c r="A163" s="2" t="s">
        <v>795</v>
      </c>
      <c r="B163" s="2">
        <f t="shared" si="2"/>
        <v>162</v>
      </c>
      <c r="C163" s="12">
        <v>5</v>
      </c>
      <c r="D163" s="2" t="s">
        <v>0</v>
      </c>
      <c r="E163" s="2" t="s">
        <v>3132</v>
      </c>
      <c r="F163" s="49" t="s">
        <v>515</v>
      </c>
      <c r="G163" s="12" t="s">
        <v>3080</v>
      </c>
      <c r="H163" s="2" t="s">
        <v>1494</v>
      </c>
      <c r="I163" s="2" t="s">
        <v>516</v>
      </c>
      <c r="J163" s="2" t="s">
        <v>2409</v>
      </c>
      <c r="K163" s="2" t="s">
        <v>2928</v>
      </c>
    </row>
    <row r="164" spans="1:11">
      <c r="A164" s="2" t="s">
        <v>1263</v>
      </c>
      <c r="B164" s="2">
        <f t="shared" si="2"/>
        <v>163</v>
      </c>
      <c r="C164" s="12">
        <v>6</v>
      </c>
      <c r="D164" s="2" t="s">
        <v>0</v>
      </c>
      <c r="E164" s="2" t="s">
        <v>795</v>
      </c>
      <c r="F164" s="50" t="s">
        <v>517</v>
      </c>
      <c r="G164" s="2" t="s">
        <v>845</v>
      </c>
      <c r="H164" s="2" t="s">
        <v>2410</v>
      </c>
      <c r="I164" s="2" t="s">
        <v>518</v>
      </c>
      <c r="J164" s="2" t="s">
        <v>2411</v>
      </c>
      <c r="K164" s="2" t="s">
        <v>3065</v>
      </c>
    </row>
    <row r="165" spans="1:11">
      <c r="A165" s="2" t="s">
        <v>1264</v>
      </c>
      <c r="B165" s="2">
        <f t="shared" si="2"/>
        <v>164</v>
      </c>
      <c r="C165" s="12">
        <v>6</v>
      </c>
      <c r="D165" s="2" t="s">
        <v>0</v>
      </c>
      <c r="E165" s="2" t="s">
        <v>795</v>
      </c>
      <c r="F165" s="50" t="s">
        <v>519</v>
      </c>
      <c r="G165" s="2" t="s">
        <v>844</v>
      </c>
      <c r="H165" s="2" t="s">
        <v>520</v>
      </c>
      <c r="I165" s="2" t="s">
        <v>520</v>
      </c>
      <c r="J165" s="2" t="s">
        <v>2412</v>
      </c>
      <c r="K165" s="2" t="s">
        <v>2929</v>
      </c>
    </row>
    <row r="166" spans="1:11">
      <c r="A166" s="2" t="s">
        <v>796</v>
      </c>
      <c r="B166" s="2">
        <f t="shared" si="2"/>
        <v>165</v>
      </c>
      <c r="C166" s="12">
        <v>5</v>
      </c>
      <c r="D166" s="2" t="s">
        <v>0</v>
      </c>
      <c r="E166" s="2" t="s">
        <v>3132</v>
      </c>
      <c r="F166" s="49" t="s">
        <v>521</v>
      </c>
      <c r="G166" s="12" t="s">
        <v>3080</v>
      </c>
      <c r="H166" s="2" t="s">
        <v>1495</v>
      </c>
      <c r="I166" s="2" t="s">
        <v>522</v>
      </c>
      <c r="J166" s="2" t="s">
        <v>2413</v>
      </c>
      <c r="K166" s="2" t="s">
        <v>2930</v>
      </c>
    </row>
    <row r="167" spans="1:11">
      <c r="A167" s="2" t="s">
        <v>1265</v>
      </c>
      <c r="B167" s="2">
        <f t="shared" si="2"/>
        <v>166</v>
      </c>
      <c r="C167" s="12">
        <v>6</v>
      </c>
      <c r="D167" s="2" t="s">
        <v>0</v>
      </c>
      <c r="E167" s="2" t="s">
        <v>796</v>
      </c>
      <c r="F167" s="50" t="s">
        <v>523</v>
      </c>
      <c r="G167" s="2" t="s">
        <v>841</v>
      </c>
      <c r="H167" s="2" t="s">
        <v>2414</v>
      </c>
      <c r="I167" s="2" t="s">
        <v>524</v>
      </c>
      <c r="J167" s="2" t="s">
        <v>2415</v>
      </c>
      <c r="K167" s="2" t="s">
        <v>3066</v>
      </c>
    </row>
    <row r="168" spans="1:11">
      <c r="A168" s="2" t="s">
        <v>1266</v>
      </c>
      <c r="B168" s="2">
        <f t="shared" si="2"/>
        <v>167</v>
      </c>
      <c r="C168" s="12">
        <v>6</v>
      </c>
      <c r="D168" s="2" t="s">
        <v>0</v>
      </c>
      <c r="E168" s="2" t="s">
        <v>796</v>
      </c>
      <c r="F168" s="50" t="s">
        <v>525</v>
      </c>
      <c r="G168" s="2" t="s">
        <v>840</v>
      </c>
      <c r="H168" s="2" t="s">
        <v>526</v>
      </c>
      <c r="I168" s="2" t="s">
        <v>526</v>
      </c>
      <c r="J168" s="2" t="s">
        <v>2416</v>
      </c>
      <c r="K168" s="2" t="s">
        <v>2931</v>
      </c>
    </row>
    <row r="169" spans="1:11">
      <c r="A169" s="2" t="s">
        <v>1267</v>
      </c>
      <c r="B169" s="2">
        <f t="shared" si="2"/>
        <v>168</v>
      </c>
      <c r="C169" s="12">
        <v>5</v>
      </c>
      <c r="D169" s="2" t="s">
        <v>0</v>
      </c>
      <c r="E169" s="2" t="s">
        <v>3132</v>
      </c>
      <c r="F169" s="49" t="s">
        <v>527</v>
      </c>
      <c r="G169" s="2" t="s">
        <v>3986</v>
      </c>
      <c r="H169" s="2" t="s">
        <v>528</v>
      </c>
      <c r="I169" s="2" t="s">
        <v>528</v>
      </c>
      <c r="J169" s="2" t="s">
        <v>2417</v>
      </c>
      <c r="K169" s="2" t="s">
        <v>3067</v>
      </c>
    </row>
    <row r="170" spans="1:11">
      <c r="A170" s="2" t="s">
        <v>1268</v>
      </c>
      <c r="B170" s="2">
        <f t="shared" si="2"/>
        <v>169</v>
      </c>
      <c r="C170" s="12">
        <v>5</v>
      </c>
      <c r="D170" s="2" t="s">
        <v>16</v>
      </c>
      <c r="E170" s="2" t="s">
        <v>3132</v>
      </c>
      <c r="F170" s="49" t="s">
        <v>529</v>
      </c>
      <c r="G170" s="2" t="s">
        <v>3979</v>
      </c>
      <c r="H170" s="2" t="s">
        <v>2418</v>
      </c>
      <c r="I170" s="2" t="s">
        <v>3094</v>
      </c>
      <c r="J170" s="2" t="s">
        <v>2419</v>
      </c>
      <c r="K170" s="2" t="s">
        <v>2932</v>
      </c>
    </row>
    <row r="171" spans="1:11">
      <c r="A171" s="2" t="s">
        <v>1269</v>
      </c>
      <c r="B171" s="2">
        <f t="shared" si="2"/>
        <v>170</v>
      </c>
      <c r="C171" s="12">
        <v>4</v>
      </c>
      <c r="D171" s="2" t="s">
        <v>0</v>
      </c>
      <c r="E171" s="2" t="s">
        <v>788</v>
      </c>
      <c r="F171" s="48" t="s">
        <v>530</v>
      </c>
      <c r="G171" s="2" t="s">
        <v>811</v>
      </c>
      <c r="H171" s="2" t="s">
        <v>1496</v>
      </c>
      <c r="I171" s="2" t="s">
        <v>531</v>
      </c>
      <c r="J171" s="2" t="s">
        <v>2420</v>
      </c>
      <c r="K171" s="2" t="s">
        <v>2933</v>
      </c>
    </row>
    <row r="172" spans="1:11">
      <c r="A172" s="2" t="s">
        <v>780</v>
      </c>
      <c r="B172" s="2">
        <f t="shared" si="2"/>
        <v>171</v>
      </c>
      <c r="C172" s="12">
        <v>3</v>
      </c>
      <c r="D172" s="2" t="s">
        <v>16</v>
      </c>
      <c r="E172" s="2" t="s">
        <v>4011</v>
      </c>
      <c r="F172" s="47" t="s">
        <v>222</v>
      </c>
      <c r="G172" s="12" t="s">
        <v>3080</v>
      </c>
      <c r="H172" s="2" t="s">
        <v>1436</v>
      </c>
      <c r="I172" s="2" t="s">
        <v>223</v>
      </c>
      <c r="J172" s="2" t="s">
        <v>2156</v>
      </c>
      <c r="K172" s="2" t="s">
        <v>2802</v>
      </c>
    </row>
    <row r="173" spans="1:11">
      <c r="A173" s="2" t="s">
        <v>1121</v>
      </c>
      <c r="B173" s="2">
        <f t="shared" si="2"/>
        <v>172</v>
      </c>
      <c r="C173" s="12">
        <v>4</v>
      </c>
      <c r="D173" s="2" t="s">
        <v>16</v>
      </c>
      <c r="E173" s="2" t="s">
        <v>780</v>
      </c>
      <c r="F173" s="48" t="s">
        <v>224</v>
      </c>
      <c r="G173" s="2" t="s">
        <v>940</v>
      </c>
      <c r="H173" s="2" t="s">
        <v>1437</v>
      </c>
      <c r="I173" s="2" t="s">
        <v>225</v>
      </c>
      <c r="J173" s="2" t="s">
        <v>2157</v>
      </c>
      <c r="K173" s="2" t="s">
        <v>2803</v>
      </c>
    </row>
    <row r="174" spans="1:11">
      <c r="A174" s="2" t="s">
        <v>1122</v>
      </c>
      <c r="B174" s="2">
        <f t="shared" si="2"/>
        <v>173</v>
      </c>
      <c r="C174" s="12">
        <v>4</v>
      </c>
      <c r="D174" s="2" t="s">
        <v>16</v>
      </c>
      <c r="E174" s="2" t="s">
        <v>780</v>
      </c>
      <c r="F174" s="48" t="s">
        <v>226</v>
      </c>
      <c r="G174" s="2" t="s">
        <v>941</v>
      </c>
      <c r="H174" s="2" t="s">
        <v>1438</v>
      </c>
      <c r="I174" s="2" t="s">
        <v>227</v>
      </c>
      <c r="J174" s="2" t="s">
        <v>2158</v>
      </c>
      <c r="K174" s="2" t="s">
        <v>2804</v>
      </c>
    </row>
    <row r="175" spans="1:11">
      <c r="A175" s="2" t="s">
        <v>1123</v>
      </c>
      <c r="B175" s="2">
        <f t="shared" si="2"/>
        <v>174</v>
      </c>
      <c r="C175" s="12">
        <v>4</v>
      </c>
      <c r="D175" s="2" t="s">
        <v>16</v>
      </c>
      <c r="E175" s="2" t="s">
        <v>780</v>
      </c>
      <c r="F175" s="48" t="s">
        <v>228</v>
      </c>
      <c r="G175" s="2" t="s">
        <v>942</v>
      </c>
      <c r="H175" s="2" t="s">
        <v>1439</v>
      </c>
      <c r="I175" s="2" t="s">
        <v>229</v>
      </c>
      <c r="J175" s="2" t="s">
        <v>2159</v>
      </c>
      <c r="K175" s="2" t="s">
        <v>2805</v>
      </c>
    </row>
    <row r="176" spans="1:11">
      <c r="A176" s="2" t="s">
        <v>1025</v>
      </c>
      <c r="B176" s="2">
        <f t="shared" si="2"/>
        <v>175</v>
      </c>
      <c r="C176" s="12">
        <v>4</v>
      </c>
      <c r="D176" s="2" t="s">
        <v>16</v>
      </c>
      <c r="E176" s="2" t="s">
        <v>780</v>
      </c>
      <c r="F176" s="48" t="s">
        <v>2160</v>
      </c>
      <c r="G176" s="2" t="s">
        <v>943</v>
      </c>
      <c r="H176" s="2" t="s">
        <v>2161</v>
      </c>
      <c r="I176" s="2" t="s">
        <v>239</v>
      </c>
      <c r="J176" s="2" t="s">
        <v>2162</v>
      </c>
      <c r="K176" s="2" t="s">
        <v>2693</v>
      </c>
    </row>
    <row r="177" spans="1:11">
      <c r="A177" s="2" t="s">
        <v>1124</v>
      </c>
      <c r="B177" s="2">
        <f t="shared" si="2"/>
        <v>176</v>
      </c>
      <c r="C177" s="12">
        <v>4</v>
      </c>
      <c r="D177" s="2" t="s">
        <v>16</v>
      </c>
      <c r="E177" s="2" t="s">
        <v>780</v>
      </c>
      <c r="F177" s="48" t="s">
        <v>231</v>
      </c>
      <c r="G177" s="2" t="s">
        <v>944</v>
      </c>
      <c r="H177" s="2" t="s">
        <v>2163</v>
      </c>
      <c r="I177" s="2" t="s">
        <v>232</v>
      </c>
      <c r="J177" s="2" t="s">
        <v>2164</v>
      </c>
      <c r="K177" s="2" t="s">
        <v>2806</v>
      </c>
    </row>
    <row r="178" spans="1:11">
      <c r="A178" s="2" t="s">
        <v>1125</v>
      </c>
      <c r="B178" s="2">
        <f t="shared" si="2"/>
        <v>177</v>
      </c>
      <c r="C178" s="12">
        <v>4</v>
      </c>
      <c r="D178" s="2" t="s">
        <v>16</v>
      </c>
      <c r="E178" s="2" t="s">
        <v>780</v>
      </c>
      <c r="F178" s="48" t="s">
        <v>233</v>
      </c>
      <c r="G178" s="2" t="s">
        <v>945</v>
      </c>
      <c r="H178" s="2" t="s">
        <v>2165</v>
      </c>
      <c r="I178" s="2" t="s">
        <v>234</v>
      </c>
      <c r="J178" s="2" t="s">
        <v>2166</v>
      </c>
      <c r="K178" s="2" t="s">
        <v>2694</v>
      </c>
    </row>
    <row r="179" spans="1:11">
      <c r="A179" s="2" t="s">
        <v>1126</v>
      </c>
      <c r="B179" s="2">
        <f t="shared" si="2"/>
        <v>178</v>
      </c>
      <c r="C179" s="12">
        <v>4</v>
      </c>
      <c r="D179" s="2" t="s">
        <v>16</v>
      </c>
      <c r="E179" s="2" t="s">
        <v>780</v>
      </c>
      <c r="F179" s="48" t="s">
        <v>235</v>
      </c>
      <c r="G179" s="2" t="s">
        <v>3997</v>
      </c>
      <c r="H179" s="2" t="s">
        <v>1440</v>
      </c>
      <c r="I179" s="2" t="s">
        <v>236</v>
      </c>
      <c r="J179" s="2" t="s">
        <v>2167</v>
      </c>
      <c r="K179" s="2" t="s">
        <v>2807</v>
      </c>
    </row>
    <row r="180" spans="1:11">
      <c r="A180" s="2" t="s">
        <v>1127</v>
      </c>
      <c r="B180" s="2">
        <f t="shared" si="2"/>
        <v>179</v>
      </c>
      <c r="C180" s="12">
        <v>4</v>
      </c>
      <c r="D180" s="2" t="s">
        <v>16</v>
      </c>
      <c r="E180" s="2" t="s">
        <v>780</v>
      </c>
      <c r="F180" s="48" t="s">
        <v>237</v>
      </c>
      <c r="G180" s="2" t="s">
        <v>962</v>
      </c>
      <c r="H180" s="2" t="s">
        <v>1441</v>
      </c>
      <c r="I180" s="2" t="s">
        <v>238</v>
      </c>
      <c r="J180" s="2" t="s">
        <v>2168</v>
      </c>
      <c r="K180" s="2" t="s">
        <v>2808</v>
      </c>
    </row>
    <row r="181" spans="1:11">
      <c r="A181" s="2" t="s">
        <v>781</v>
      </c>
      <c r="B181" s="2">
        <f t="shared" si="2"/>
        <v>180</v>
      </c>
      <c r="C181" s="12">
        <v>4</v>
      </c>
      <c r="D181" s="2" t="s">
        <v>16</v>
      </c>
      <c r="E181" s="2" t="s">
        <v>780</v>
      </c>
      <c r="F181" s="48" t="s">
        <v>2169</v>
      </c>
      <c r="G181" s="12" t="s">
        <v>3080</v>
      </c>
      <c r="H181" s="2" t="s">
        <v>1442</v>
      </c>
      <c r="I181" s="2" t="s">
        <v>230</v>
      </c>
      <c r="J181" s="2" t="s">
        <v>2170</v>
      </c>
      <c r="K181" s="2" t="s">
        <v>2809</v>
      </c>
    </row>
    <row r="182" spans="1:11">
      <c r="A182" s="2" t="s">
        <v>1128</v>
      </c>
      <c r="B182" s="2">
        <f t="shared" si="2"/>
        <v>181</v>
      </c>
      <c r="C182" s="12">
        <v>5</v>
      </c>
      <c r="D182" s="2" t="s">
        <v>16</v>
      </c>
      <c r="E182" s="2" t="s">
        <v>781</v>
      </c>
      <c r="F182" s="49" t="s">
        <v>240</v>
      </c>
      <c r="G182" s="2" t="s">
        <v>946</v>
      </c>
      <c r="H182" s="2" t="s">
        <v>2171</v>
      </c>
      <c r="I182" s="2" t="s">
        <v>241</v>
      </c>
      <c r="J182" s="2" t="s">
        <v>2172</v>
      </c>
      <c r="K182" s="2" t="s">
        <v>2810</v>
      </c>
    </row>
    <row r="183" spans="1:11">
      <c r="A183" s="2" t="s">
        <v>1129</v>
      </c>
      <c r="B183" s="2">
        <f t="shared" si="2"/>
        <v>182</v>
      </c>
      <c r="C183" s="12">
        <v>5</v>
      </c>
      <c r="D183" s="2" t="s">
        <v>16</v>
      </c>
      <c r="E183" s="2" t="s">
        <v>781</v>
      </c>
      <c r="F183" s="49" t="s">
        <v>242</v>
      </c>
      <c r="G183" s="2" t="s">
        <v>947</v>
      </c>
      <c r="H183" s="2" t="s">
        <v>1443</v>
      </c>
      <c r="I183" s="2" t="s">
        <v>243</v>
      </c>
      <c r="J183" s="2" t="s">
        <v>2173</v>
      </c>
      <c r="K183" s="2" t="s">
        <v>2811</v>
      </c>
    </row>
    <row r="184" spans="1:11">
      <c r="A184" s="2" t="s">
        <v>1130</v>
      </c>
      <c r="B184" s="2">
        <f t="shared" si="2"/>
        <v>183</v>
      </c>
      <c r="C184" s="12">
        <v>5</v>
      </c>
      <c r="D184" s="2" t="s">
        <v>16</v>
      </c>
      <c r="E184" s="2" t="s">
        <v>781</v>
      </c>
      <c r="F184" s="49" t="s">
        <v>244</v>
      </c>
      <c r="G184" s="2" t="s">
        <v>948</v>
      </c>
      <c r="H184" s="2" t="s">
        <v>2174</v>
      </c>
      <c r="I184" s="2" t="s">
        <v>245</v>
      </c>
      <c r="J184" s="2" t="s">
        <v>2175</v>
      </c>
      <c r="K184" s="2" t="s">
        <v>2695</v>
      </c>
    </row>
    <row r="185" spans="1:11">
      <c r="A185" s="2" t="s">
        <v>1131</v>
      </c>
      <c r="B185" s="2">
        <f t="shared" si="2"/>
        <v>184</v>
      </c>
      <c r="C185" s="12">
        <v>5</v>
      </c>
      <c r="D185" s="2" t="s">
        <v>16</v>
      </c>
      <c r="E185" s="2" t="s">
        <v>781</v>
      </c>
      <c r="F185" s="49" t="s">
        <v>246</v>
      </c>
      <c r="G185" s="2" t="s">
        <v>949</v>
      </c>
      <c r="H185" s="2" t="s">
        <v>2176</v>
      </c>
      <c r="I185" s="2" t="s">
        <v>247</v>
      </c>
      <c r="J185" s="2" t="s">
        <v>2177</v>
      </c>
      <c r="K185" s="2" t="s">
        <v>2696</v>
      </c>
    </row>
    <row r="186" spans="1:11">
      <c r="A186" s="2" t="s">
        <v>1132</v>
      </c>
      <c r="B186" s="2">
        <f t="shared" si="2"/>
        <v>185</v>
      </c>
      <c r="C186" s="12">
        <v>5</v>
      </c>
      <c r="D186" s="2" t="s">
        <v>16</v>
      </c>
      <c r="E186" s="2" t="s">
        <v>781</v>
      </c>
      <c r="F186" s="49" t="s">
        <v>248</v>
      </c>
      <c r="G186" s="2" t="s">
        <v>950</v>
      </c>
      <c r="H186" s="2" t="s">
        <v>1444</v>
      </c>
      <c r="I186" s="2" t="s">
        <v>249</v>
      </c>
      <c r="J186" s="2" t="s">
        <v>2178</v>
      </c>
      <c r="K186" s="2" t="s">
        <v>2812</v>
      </c>
    </row>
    <row r="187" spans="1:11">
      <c r="A187" s="2" t="s">
        <v>782</v>
      </c>
      <c r="B187" s="2">
        <f t="shared" si="2"/>
        <v>186</v>
      </c>
      <c r="C187" s="12">
        <v>2</v>
      </c>
      <c r="D187" s="2" t="s">
        <v>0</v>
      </c>
      <c r="E187" s="2" t="s">
        <v>760</v>
      </c>
      <c r="F187" s="46" t="s">
        <v>250</v>
      </c>
      <c r="G187" s="12" t="s">
        <v>3080</v>
      </c>
      <c r="H187" s="2" t="s">
        <v>2179</v>
      </c>
      <c r="I187" s="2" t="s">
        <v>251</v>
      </c>
      <c r="J187" s="2" t="s">
        <v>2180</v>
      </c>
      <c r="K187" s="2" t="s">
        <v>2813</v>
      </c>
    </row>
    <row r="188" spans="1:11">
      <c r="A188" s="2" t="s">
        <v>1133</v>
      </c>
      <c r="B188" s="2">
        <f t="shared" si="2"/>
        <v>187</v>
      </c>
      <c r="C188" s="12">
        <v>3</v>
      </c>
      <c r="D188" s="2" t="s">
        <v>0</v>
      </c>
      <c r="E188" s="2" t="s">
        <v>782</v>
      </c>
      <c r="F188" s="47" t="s">
        <v>252</v>
      </c>
      <c r="G188" s="2" t="s">
        <v>860</v>
      </c>
      <c r="H188" s="2" t="s">
        <v>2181</v>
      </c>
      <c r="I188" s="2" t="s">
        <v>253</v>
      </c>
      <c r="J188" s="2" t="s">
        <v>2182</v>
      </c>
      <c r="K188" s="2" t="s">
        <v>2814</v>
      </c>
    </row>
    <row r="189" spans="1:11">
      <c r="A189" s="2" t="s">
        <v>1134</v>
      </c>
      <c r="B189" s="2">
        <f t="shared" si="2"/>
        <v>188</v>
      </c>
      <c r="C189" s="12">
        <v>3</v>
      </c>
      <c r="D189" s="2" t="s">
        <v>0</v>
      </c>
      <c r="E189" s="2" t="s">
        <v>782</v>
      </c>
      <c r="F189" s="47" t="s">
        <v>254</v>
      </c>
      <c r="G189" s="2" t="s">
        <v>829</v>
      </c>
      <c r="H189" s="2" t="s">
        <v>2183</v>
      </c>
      <c r="I189" s="2" t="s">
        <v>255</v>
      </c>
      <c r="J189" s="2" t="s">
        <v>2184</v>
      </c>
      <c r="K189" s="2" t="s">
        <v>2815</v>
      </c>
    </row>
    <row r="190" spans="1:11">
      <c r="A190" s="2" t="s">
        <v>1135</v>
      </c>
      <c r="B190" s="2">
        <f t="shared" si="2"/>
        <v>189</v>
      </c>
      <c r="C190" s="12">
        <v>3</v>
      </c>
      <c r="D190" s="2" t="s">
        <v>16</v>
      </c>
      <c r="E190" s="2" t="s">
        <v>782</v>
      </c>
      <c r="F190" s="47" t="s">
        <v>256</v>
      </c>
      <c r="G190" s="2" t="s">
        <v>915</v>
      </c>
      <c r="H190" s="2" t="s">
        <v>2185</v>
      </c>
      <c r="I190" s="2" t="s">
        <v>257</v>
      </c>
      <c r="J190" s="2" t="s">
        <v>2186</v>
      </c>
      <c r="K190" s="2" t="s">
        <v>2816</v>
      </c>
    </row>
    <row r="191" spans="1:11">
      <c r="A191" s="2" t="s">
        <v>1136</v>
      </c>
      <c r="B191" s="2">
        <f t="shared" si="2"/>
        <v>190</v>
      </c>
      <c r="C191" s="12">
        <v>3</v>
      </c>
      <c r="D191" s="2" t="s">
        <v>0</v>
      </c>
      <c r="E191" s="2" t="s">
        <v>782</v>
      </c>
      <c r="F191" s="47" t="s">
        <v>258</v>
      </c>
      <c r="G191" s="2" t="s">
        <v>830</v>
      </c>
      <c r="H191" s="2" t="s">
        <v>2187</v>
      </c>
      <c r="I191" s="2" t="s">
        <v>3085</v>
      </c>
      <c r="J191" s="2" t="s">
        <v>2188</v>
      </c>
      <c r="K191" s="2" t="s">
        <v>2817</v>
      </c>
    </row>
    <row r="192" spans="1:11">
      <c r="A192" s="2" t="s">
        <v>1137</v>
      </c>
      <c r="B192" s="2">
        <f t="shared" si="2"/>
        <v>191</v>
      </c>
      <c r="C192" s="12">
        <v>3</v>
      </c>
      <c r="D192" s="2" t="s">
        <v>16</v>
      </c>
      <c r="E192" s="2" t="s">
        <v>782</v>
      </c>
      <c r="F192" s="47" t="s">
        <v>259</v>
      </c>
      <c r="G192" s="2" t="s">
        <v>917</v>
      </c>
      <c r="H192" s="2" t="s">
        <v>2189</v>
      </c>
      <c r="I192" s="2" t="s">
        <v>260</v>
      </c>
      <c r="J192" s="2" t="s">
        <v>2190</v>
      </c>
      <c r="K192" s="2" t="s">
        <v>2818</v>
      </c>
    </row>
    <row r="193" spans="1:11">
      <c r="A193" s="2" t="s">
        <v>1138</v>
      </c>
      <c r="B193" s="2">
        <f t="shared" si="2"/>
        <v>192</v>
      </c>
      <c r="C193" s="12">
        <v>3</v>
      </c>
      <c r="D193" s="2" t="s">
        <v>0</v>
      </c>
      <c r="E193" s="2" t="s">
        <v>782</v>
      </c>
      <c r="F193" s="47" t="s">
        <v>261</v>
      </c>
      <c r="G193" s="2" t="s">
        <v>876</v>
      </c>
      <c r="H193" s="2" t="s">
        <v>2191</v>
      </c>
      <c r="I193" s="2" t="s">
        <v>3086</v>
      </c>
      <c r="J193" s="2" t="s">
        <v>2192</v>
      </c>
      <c r="K193" s="2" t="s">
        <v>2819</v>
      </c>
    </row>
    <row r="194" spans="1:11">
      <c r="A194" s="2" t="s">
        <v>1139</v>
      </c>
      <c r="B194" s="2">
        <f t="shared" si="2"/>
        <v>193</v>
      </c>
      <c r="C194" s="12">
        <v>3</v>
      </c>
      <c r="D194" s="2" t="s">
        <v>16</v>
      </c>
      <c r="E194" s="2" t="s">
        <v>782</v>
      </c>
      <c r="F194" s="47" t="s">
        <v>262</v>
      </c>
      <c r="G194" s="2" t="s">
        <v>952</v>
      </c>
      <c r="H194" s="2" t="s">
        <v>2193</v>
      </c>
      <c r="I194" s="2" t="s">
        <v>263</v>
      </c>
      <c r="J194" s="2" t="s">
        <v>2194</v>
      </c>
      <c r="K194" s="2" t="s">
        <v>2820</v>
      </c>
    </row>
    <row r="195" spans="1:11">
      <c r="A195" s="2" t="s">
        <v>1140</v>
      </c>
      <c r="B195" s="2">
        <f t="shared" ref="B195:B258" si="3">ROW()-1</f>
        <v>194</v>
      </c>
      <c r="C195" s="12">
        <v>3</v>
      </c>
      <c r="D195" s="2" t="s">
        <v>0</v>
      </c>
      <c r="E195" s="2" t="s">
        <v>782</v>
      </c>
      <c r="F195" s="47" t="s">
        <v>264</v>
      </c>
      <c r="G195" s="2" t="s">
        <v>836</v>
      </c>
      <c r="H195" s="2" t="s">
        <v>2195</v>
      </c>
      <c r="I195" s="2" t="s">
        <v>265</v>
      </c>
      <c r="J195" s="2" t="s">
        <v>2196</v>
      </c>
      <c r="K195" s="2" t="s">
        <v>2821</v>
      </c>
    </row>
    <row r="196" spans="1:11">
      <c r="A196" s="2" t="s">
        <v>1141</v>
      </c>
      <c r="B196" s="2">
        <f t="shared" si="3"/>
        <v>195</v>
      </c>
      <c r="C196" s="12">
        <v>3</v>
      </c>
      <c r="D196" s="2" t="s">
        <v>16</v>
      </c>
      <c r="E196" s="2" t="s">
        <v>782</v>
      </c>
      <c r="F196" s="47" t="s">
        <v>266</v>
      </c>
      <c r="G196" s="2" t="s">
        <v>916</v>
      </c>
      <c r="H196" s="2" t="s">
        <v>1445</v>
      </c>
      <c r="I196" s="2" t="s">
        <v>267</v>
      </c>
      <c r="J196" s="2" t="s">
        <v>2197</v>
      </c>
      <c r="K196" s="2" t="s">
        <v>2822</v>
      </c>
    </row>
    <row r="197" spans="1:11">
      <c r="A197" s="2" t="s">
        <v>1142</v>
      </c>
      <c r="B197" s="2">
        <f t="shared" si="3"/>
        <v>196</v>
      </c>
      <c r="C197" s="12">
        <v>3</v>
      </c>
      <c r="D197" s="2" t="s">
        <v>0</v>
      </c>
      <c r="E197" s="2" t="s">
        <v>782</v>
      </c>
      <c r="F197" s="47" t="s">
        <v>268</v>
      </c>
      <c r="G197" s="2" t="s">
        <v>835</v>
      </c>
      <c r="H197" s="2" t="s">
        <v>2198</v>
      </c>
      <c r="I197" s="2" t="s">
        <v>269</v>
      </c>
      <c r="J197" s="2" t="s">
        <v>2199</v>
      </c>
      <c r="K197" s="2" t="s">
        <v>2823</v>
      </c>
    </row>
    <row r="198" spans="1:11">
      <c r="A198" s="2" t="s">
        <v>1143</v>
      </c>
      <c r="B198" s="2">
        <f t="shared" si="3"/>
        <v>197</v>
      </c>
      <c r="C198" s="12">
        <v>3</v>
      </c>
      <c r="D198" s="2" t="s">
        <v>0</v>
      </c>
      <c r="E198" s="2" t="s">
        <v>782</v>
      </c>
      <c r="F198" s="47" t="s">
        <v>270</v>
      </c>
      <c r="G198" s="2" t="s">
        <v>833</v>
      </c>
      <c r="H198" s="2" t="s">
        <v>2200</v>
      </c>
      <c r="I198" s="2" t="s">
        <v>271</v>
      </c>
      <c r="J198" s="2" t="s">
        <v>2201</v>
      </c>
      <c r="K198" s="2" t="s">
        <v>2697</v>
      </c>
    </row>
    <row r="199" spans="1:11">
      <c r="A199" s="2" t="s">
        <v>1144</v>
      </c>
      <c r="B199" s="2">
        <f t="shared" si="3"/>
        <v>198</v>
      </c>
      <c r="C199" s="12">
        <v>3</v>
      </c>
      <c r="D199" s="2" t="s">
        <v>0</v>
      </c>
      <c r="E199" s="2" t="s">
        <v>782</v>
      </c>
      <c r="F199" s="47" t="s">
        <v>272</v>
      </c>
      <c r="G199" s="2" t="s">
        <v>863</v>
      </c>
      <c r="H199" s="2" t="s">
        <v>2202</v>
      </c>
      <c r="I199" s="2" t="s">
        <v>273</v>
      </c>
      <c r="J199" s="2" t="s">
        <v>2203</v>
      </c>
      <c r="K199" s="2" t="s">
        <v>3051</v>
      </c>
    </row>
    <row r="200" spans="1:11">
      <c r="A200" s="2" t="s">
        <v>1145</v>
      </c>
      <c r="B200" s="2">
        <f t="shared" si="3"/>
        <v>199</v>
      </c>
      <c r="C200" s="12">
        <v>3</v>
      </c>
      <c r="D200" s="2" t="s">
        <v>0</v>
      </c>
      <c r="E200" s="2" t="s">
        <v>782</v>
      </c>
      <c r="F200" s="47" t="s">
        <v>274</v>
      </c>
      <c r="G200" s="2" t="s">
        <v>889</v>
      </c>
      <c r="H200" s="2" t="s">
        <v>2204</v>
      </c>
      <c r="I200" s="2" t="s">
        <v>275</v>
      </c>
      <c r="J200" s="2" t="s">
        <v>2205</v>
      </c>
      <c r="K200" s="2" t="s">
        <v>2824</v>
      </c>
    </row>
    <row r="201" spans="1:11">
      <c r="A201" s="2" t="s">
        <v>1146</v>
      </c>
      <c r="B201" s="2">
        <f t="shared" si="3"/>
        <v>200</v>
      </c>
      <c r="C201" s="12">
        <v>3</v>
      </c>
      <c r="D201" s="2" t="s">
        <v>16</v>
      </c>
      <c r="E201" s="2" t="s">
        <v>782</v>
      </c>
      <c r="F201" s="47" t="s">
        <v>276</v>
      </c>
      <c r="G201" s="2" t="s">
        <v>939</v>
      </c>
      <c r="H201" s="2" t="s">
        <v>1446</v>
      </c>
      <c r="I201" s="2" t="s">
        <v>277</v>
      </c>
      <c r="J201" s="2" t="s">
        <v>2206</v>
      </c>
      <c r="K201" s="2" t="s">
        <v>2825</v>
      </c>
    </row>
    <row r="202" spans="1:11">
      <c r="A202" s="2" t="s">
        <v>1147</v>
      </c>
      <c r="B202" s="2">
        <f t="shared" si="3"/>
        <v>201</v>
      </c>
      <c r="C202" s="12">
        <v>3</v>
      </c>
      <c r="D202" s="2" t="s">
        <v>16</v>
      </c>
      <c r="E202" s="2" t="s">
        <v>782</v>
      </c>
      <c r="F202" s="47" t="s">
        <v>278</v>
      </c>
      <c r="G202" s="2" t="s">
        <v>897</v>
      </c>
      <c r="H202" s="2" t="s">
        <v>2207</v>
      </c>
      <c r="I202" s="2" t="s">
        <v>279</v>
      </c>
      <c r="J202" s="2" t="s">
        <v>2208</v>
      </c>
      <c r="K202" s="2" t="s">
        <v>2826</v>
      </c>
    </row>
    <row r="203" spans="1:11">
      <c r="A203" s="2" t="s">
        <v>1148</v>
      </c>
      <c r="B203" s="2">
        <f t="shared" si="3"/>
        <v>202</v>
      </c>
      <c r="C203" s="12">
        <v>3</v>
      </c>
      <c r="D203" s="2" t="s">
        <v>16</v>
      </c>
      <c r="E203" s="2" t="s">
        <v>782</v>
      </c>
      <c r="F203" s="47" t="s">
        <v>280</v>
      </c>
      <c r="G203" s="2" t="s">
        <v>896</v>
      </c>
      <c r="H203" s="2" t="s">
        <v>1447</v>
      </c>
      <c r="I203" s="2" t="s">
        <v>281</v>
      </c>
      <c r="J203" s="2" t="s">
        <v>2209</v>
      </c>
      <c r="K203" s="2" t="s">
        <v>2827</v>
      </c>
    </row>
    <row r="204" spans="1:11">
      <c r="A204" s="2" t="s">
        <v>1149</v>
      </c>
      <c r="B204" s="2">
        <f t="shared" si="3"/>
        <v>203</v>
      </c>
      <c r="C204" s="12">
        <v>3</v>
      </c>
      <c r="D204" s="2" t="s">
        <v>16</v>
      </c>
      <c r="E204" s="2" t="s">
        <v>782</v>
      </c>
      <c r="F204" s="47" t="s">
        <v>282</v>
      </c>
      <c r="G204" s="2" t="s">
        <v>956</v>
      </c>
      <c r="H204" s="2" t="s">
        <v>2210</v>
      </c>
      <c r="I204" s="2" t="s">
        <v>283</v>
      </c>
      <c r="J204" s="2" t="s">
        <v>2211</v>
      </c>
      <c r="K204" s="2" t="s">
        <v>2828</v>
      </c>
    </row>
    <row r="205" spans="1:11">
      <c r="A205" s="2" t="s">
        <v>1150</v>
      </c>
      <c r="B205" s="2">
        <f t="shared" si="3"/>
        <v>204</v>
      </c>
      <c r="C205" s="12">
        <v>3</v>
      </c>
      <c r="D205" s="2" t="s">
        <v>16</v>
      </c>
      <c r="E205" s="2" t="s">
        <v>782</v>
      </c>
      <c r="F205" s="47" t="s">
        <v>284</v>
      </c>
      <c r="G205" s="2" t="s">
        <v>957</v>
      </c>
      <c r="H205" s="2" t="s">
        <v>2212</v>
      </c>
      <c r="I205" s="2" t="s">
        <v>285</v>
      </c>
      <c r="J205" s="2" t="s">
        <v>2213</v>
      </c>
      <c r="K205" s="2" t="s">
        <v>2829</v>
      </c>
    </row>
    <row r="206" spans="1:11">
      <c r="A206" s="2" t="s">
        <v>1151</v>
      </c>
      <c r="B206" s="2">
        <f t="shared" si="3"/>
        <v>205</v>
      </c>
      <c r="C206" s="12">
        <v>3</v>
      </c>
      <c r="D206" s="2" t="s">
        <v>16</v>
      </c>
      <c r="E206" s="2" t="s">
        <v>782</v>
      </c>
      <c r="F206" s="47" t="s">
        <v>286</v>
      </c>
      <c r="G206" s="2" t="s">
        <v>958</v>
      </c>
      <c r="H206" s="2" t="s">
        <v>2214</v>
      </c>
      <c r="I206" s="2" t="s">
        <v>287</v>
      </c>
      <c r="J206" s="2" t="s">
        <v>2215</v>
      </c>
      <c r="K206" s="2" t="s">
        <v>2830</v>
      </c>
    </row>
    <row r="207" spans="1:11">
      <c r="A207" s="2" t="s">
        <v>1152</v>
      </c>
      <c r="B207" s="2">
        <f t="shared" si="3"/>
        <v>206</v>
      </c>
      <c r="C207" s="12">
        <v>3</v>
      </c>
      <c r="D207" s="2" t="s">
        <v>0</v>
      </c>
      <c r="E207" s="2" t="s">
        <v>782</v>
      </c>
      <c r="F207" s="47" t="s">
        <v>288</v>
      </c>
      <c r="G207" s="2" t="s">
        <v>817</v>
      </c>
      <c r="H207" s="2" t="s">
        <v>2216</v>
      </c>
      <c r="I207" s="2" t="s">
        <v>289</v>
      </c>
      <c r="J207" s="2" t="s">
        <v>2217</v>
      </c>
      <c r="K207" s="2" t="s">
        <v>2831</v>
      </c>
    </row>
    <row r="208" spans="1:11">
      <c r="A208" s="2" t="s">
        <v>1153</v>
      </c>
      <c r="B208" s="2">
        <f t="shared" si="3"/>
        <v>207</v>
      </c>
      <c r="C208" s="12">
        <v>3</v>
      </c>
      <c r="D208" s="2" t="s">
        <v>16</v>
      </c>
      <c r="E208" s="2" t="s">
        <v>782</v>
      </c>
      <c r="F208" s="47" t="s">
        <v>290</v>
      </c>
      <c r="G208" s="2" t="s">
        <v>914</v>
      </c>
      <c r="H208" s="2" t="s">
        <v>1448</v>
      </c>
      <c r="I208" s="2" t="s">
        <v>291</v>
      </c>
      <c r="J208" s="2" t="s">
        <v>2218</v>
      </c>
      <c r="K208" s="2" t="s">
        <v>2832</v>
      </c>
    </row>
    <row r="209" spans="1:11">
      <c r="A209" s="2" t="s">
        <v>1154</v>
      </c>
      <c r="B209" s="2">
        <f t="shared" si="3"/>
        <v>208</v>
      </c>
      <c r="C209" s="12">
        <v>3</v>
      </c>
      <c r="D209" s="2" t="s">
        <v>16</v>
      </c>
      <c r="E209" s="2" t="s">
        <v>782</v>
      </c>
      <c r="F209" s="47" t="s">
        <v>292</v>
      </c>
      <c r="G209" s="2" t="s">
        <v>900</v>
      </c>
      <c r="H209" s="2" t="s">
        <v>1449</v>
      </c>
      <c r="I209" s="2" t="s">
        <v>293</v>
      </c>
      <c r="J209" s="2" t="s">
        <v>2219</v>
      </c>
      <c r="K209" s="2" t="s">
        <v>2833</v>
      </c>
    </row>
    <row r="210" spans="1:11">
      <c r="A210" s="2" t="s">
        <v>1155</v>
      </c>
      <c r="B210" s="2">
        <f t="shared" si="3"/>
        <v>209</v>
      </c>
      <c r="C210" s="12">
        <v>3</v>
      </c>
      <c r="D210" s="2" t="s">
        <v>16</v>
      </c>
      <c r="E210" s="2" t="s">
        <v>782</v>
      </c>
      <c r="F210" s="47" t="s">
        <v>294</v>
      </c>
      <c r="G210" s="2" t="s">
        <v>901</v>
      </c>
      <c r="H210" s="2" t="s">
        <v>1450</v>
      </c>
      <c r="I210" s="2" t="s">
        <v>295</v>
      </c>
      <c r="J210" s="2" t="s">
        <v>2220</v>
      </c>
      <c r="K210" s="2" t="s">
        <v>2834</v>
      </c>
    </row>
    <row r="211" spans="1:11">
      <c r="A211" s="2" t="s">
        <v>1156</v>
      </c>
      <c r="B211" s="2">
        <f t="shared" si="3"/>
        <v>210</v>
      </c>
      <c r="C211" s="12">
        <v>3</v>
      </c>
      <c r="D211" s="2" t="s">
        <v>16</v>
      </c>
      <c r="E211" s="2" t="s">
        <v>782</v>
      </c>
      <c r="F211" s="47" t="s">
        <v>296</v>
      </c>
      <c r="G211" s="2" t="s">
        <v>902</v>
      </c>
      <c r="H211" s="2" t="s">
        <v>2221</v>
      </c>
      <c r="I211" s="2" t="s">
        <v>297</v>
      </c>
      <c r="J211" s="2" t="s">
        <v>2222</v>
      </c>
      <c r="K211" s="2" t="s">
        <v>2835</v>
      </c>
    </row>
    <row r="212" spans="1:11">
      <c r="A212" s="2" t="s">
        <v>1157</v>
      </c>
      <c r="B212" s="2">
        <f t="shared" si="3"/>
        <v>211</v>
      </c>
      <c r="C212" s="12">
        <v>3</v>
      </c>
      <c r="D212" s="2" t="s">
        <v>16</v>
      </c>
      <c r="E212" s="2" t="s">
        <v>782</v>
      </c>
      <c r="F212" s="47" t="s">
        <v>298</v>
      </c>
      <c r="G212" s="2" t="s">
        <v>899</v>
      </c>
      <c r="H212" s="2" t="s">
        <v>2223</v>
      </c>
      <c r="I212" s="2" t="s">
        <v>299</v>
      </c>
      <c r="J212" s="2" t="s">
        <v>2224</v>
      </c>
      <c r="K212" s="2" t="s">
        <v>2836</v>
      </c>
    </row>
    <row r="213" spans="1:11">
      <c r="A213" s="2" t="s">
        <v>1158</v>
      </c>
      <c r="B213" s="2">
        <f t="shared" si="3"/>
        <v>212</v>
      </c>
      <c r="C213" s="12">
        <v>3</v>
      </c>
      <c r="D213" s="2" t="s">
        <v>16</v>
      </c>
      <c r="E213" s="2" t="s">
        <v>782</v>
      </c>
      <c r="F213" s="47" t="s">
        <v>300</v>
      </c>
      <c r="G213" s="2" t="s">
        <v>898</v>
      </c>
      <c r="H213" s="2" t="s">
        <v>1451</v>
      </c>
      <c r="I213" s="2" t="s">
        <v>301</v>
      </c>
      <c r="J213" s="2" t="s">
        <v>2225</v>
      </c>
      <c r="K213" s="2" t="s">
        <v>3050</v>
      </c>
    </row>
    <row r="214" spans="1:11">
      <c r="A214" s="2" t="s">
        <v>1159</v>
      </c>
      <c r="B214" s="2">
        <f t="shared" si="3"/>
        <v>213</v>
      </c>
      <c r="C214" s="12">
        <v>3</v>
      </c>
      <c r="D214" s="2" t="s">
        <v>302</v>
      </c>
      <c r="E214" s="2" t="s">
        <v>782</v>
      </c>
      <c r="F214" s="47" t="s">
        <v>303</v>
      </c>
      <c r="G214" s="2" t="s">
        <v>1011</v>
      </c>
      <c r="H214" s="2" t="s">
        <v>2226</v>
      </c>
      <c r="I214" s="2" t="s">
        <v>304</v>
      </c>
      <c r="J214" s="2" t="s">
        <v>2227</v>
      </c>
      <c r="K214" s="2" t="s">
        <v>2837</v>
      </c>
    </row>
    <row r="215" spans="1:11">
      <c r="A215" s="2" t="s">
        <v>1160</v>
      </c>
      <c r="B215" s="2">
        <f t="shared" si="3"/>
        <v>214</v>
      </c>
      <c r="C215" s="12">
        <v>3</v>
      </c>
      <c r="D215" s="2" t="s">
        <v>302</v>
      </c>
      <c r="E215" s="2" t="s">
        <v>782</v>
      </c>
      <c r="F215" s="47" t="s">
        <v>305</v>
      </c>
      <c r="G215" s="2" t="s">
        <v>1007</v>
      </c>
      <c r="H215" s="2" t="s">
        <v>2228</v>
      </c>
      <c r="I215" s="2" t="s">
        <v>306</v>
      </c>
      <c r="J215" s="2" t="s">
        <v>2229</v>
      </c>
      <c r="K215" s="2" t="s">
        <v>2838</v>
      </c>
    </row>
    <row r="216" spans="1:11">
      <c r="A216" s="2" t="s">
        <v>1161</v>
      </c>
      <c r="B216" s="2">
        <f t="shared" si="3"/>
        <v>215</v>
      </c>
      <c r="C216" s="12">
        <v>3</v>
      </c>
      <c r="D216" s="2" t="s">
        <v>302</v>
      </c>
      <c r="E216" s="2" t="s">
        <v>782</v>
      </c>
      <c r="F216" s="47" t="s">
        <v>307</v>
      </c>
      <c r="G216" s="2" t="s">
        <v>999</v>
      </c>
      <c r="H216" s="2" t="s">
        <v>1452</v>
      </c>
      <c r="I216" s="2" t="s">
        <v>3087</v>
      </c>
      <c r="J216" s="2" t="s">
        <v>2230</v>
      </c>
      <c r="K216" s="2" t="s">
        <v>2839</v>
      </c>
    </row>
    <row r="217" spans="1:11">
      <c r="A217" s="2" t="s">
        <v>1162</v>
      </c>
      <c r="B217" s="2">
        <f t="shared" si="3"/>
        <v>216</v>
      </c>
      <c r="C217" s="12">
        <v>3</v>
      </c>
      <c r="D217" s="2" t="s">
        <v>302</v>
      </c>
      <c r="E217" s="2" t="s">
        <v>782</v>
      </c>
      <c r="F217" s="47" t="s">
        <v>308</v>
      </c>
      <c r="G217" s="2" t="s">
        <v>1000</v>
      </c>
      <c r="H217" s="2" t="s">
        <v>1453</v>
      </c>
      <c r="I217" s="2" t="s">
        <v>3088</v>
      </c>
      <c r="J217" s="2" t="s">
        <v>2231</v>
      </c>
      <c r="K217" s="2" t="s">
        <v>2840</v>
      </c>
    </row>
    <row r="218" spans="1:11">
      <c r="A218" s="2" t="s">
        <v>1163</v>
      </c>
      <c r="B218" s="2">
        <f t="shared" si="3"/>
        <v>217</v>
      </c>
      <c r="C218" s="12">
        <v>3</v>
      </c>
      <c r="D218" s="2" t="s">
        <v>302</v>
      </c>
      <c r="E218" s="2" t="s">
        <v>782</v>
      </c>
      <c r="F218" s="47" t="s">
        <v>309</v>
      </c>
      <c r="G218" s="2" t="s">
        <v>1008</v>
      </c>
      <c r="H218" s="2" t="s">
        <v>1454</v>
      </c>
      <c r="I218" s="2" t="s">
        <v>310</v>
      </c>
      <c r="J218" s="2" t="s">
        <v>2232</v>
      </c>
      <c r="K218" s="2" t="s">
        <v>2841</v>
      </c>
    </row>
    <row r="219" spans="1:11">
      <c r="A219" s="2" t="s">
        <v>1164</v>
      </c>
      <c r="B219" s="2">
        <f t="shared" si="3"/>
        <v>218</v>
      </c>
      <c r="C219" s="12">
        <v>3</v>
      </c>
      <c r="D219" s="2" t="s">
        <v>302</v>
      </c>
      <c r="E219" s="2" t="s">
        <v>782</v>
      </c>
      <c r="F219" s="47" t="s">
        <v>311</v>
      </c>
      <c r="G219" s="2" t="s">
        <v>1006</v>
      </c>
      <c r="H219" s="2" t="s">
        <v>1455</v>
      </c>
      <c r="I219" s="2" t="s">
        <v>312</v>
      </c>
      <c r="J219" s="2" t="s">
        <v>2233</v>
      </c>
      <c r="K219" s="2" t="s">
        <v>2842</v>
      </c>
    </row>
    <row r="220" spans="1:11">
      <c r="A220" s="2" t="s">
        <v>1165</v>
      </c>
      <c r="B220" s="2">
        <f t="shared" si="3"/>
        <v>219</v>
      </c>
      <c r="C220" s="12">
        <v>3</v>
      </c>
      <c r="D220" s="2" t="s">
        <v>302</v>
      </c>
      <c r="E220" s="2" t="s">
        <v>782</v>
      </c>
      <c r="F220" s="47" t="s">
        <v>313</v>
      </c>
      <c r="G220" s="2" t="s">
        <v>1005</v>
      </c>
      <c r="H220" s="2" t="s">
        <v>1456</v>
      </c>
      <c r="I220" s="2" t="s">
        <v>314</v>
      </c>
      <c r="J220" s="2" t="s">
        <v>2234</v>
      </c>
      <c r="K220" s="2" t="s">
        <v>2843</v>
      </c>
    </row>
    <row r="221" spans="1:11">
      <c r="A221" s="2" t="s">
        <v>1166</v>
      </c>
      <c r="B221" s="2">
        <f t="shared" si="3"/>
        <v>220</v>
      </c>
      <c r="C221" s="12">
        <v>3</v>
      </c>
      <c r="D221" s="2" t="s">
        <v>302</v>
      </c>
      <c r="E221" s="2" t="s">
        <v>782</v>
      </c>
      <c r="F221" s="47" t="s">
        <v>315</v>
      </c>
      <c r="G221" s="2" t="s">
        <v>1012</v>
      </c>
      <c r="H221" s="2" t="s">
        <v>2235</v>
      </c>
      <c r="I221" s="2" t="s">
        <v>316</v>
      </c>
      <c r="J221" s="2" t="s">
        <v>2236</v>
      </c>
      <c r="K221" s="2" t="s">
        <v>2844</v>
      </c>
    </row>
    <row r="222" spans="1:11">
      <c r="A222" s="2" t="s">
        <v>1167</v>
      </c>
      <c r="B222" s="2">
        <f t="shared" si="3"/>
        <v>221</v>
      </c>
      <c r="C222" s="12">
        <v>3</v>
      </c>
      <c r="D222" s="2" t="s">
        <v>302</v>
      </c>
      <c r="E222" s="2" t="s">
        <v>782</v>
      </c>
      <c r="F222" s="47" t="s">
        <v>317</v>
      </c>
      <c r="G222" s="2" t="s">
        <v>1009</v>
      </c>
      <c r="H222" s="2" t="s">
        <v>1457</v>
      </c>
      <c r="I222" s="2" t="s">
        <v>318</v>
      </c>
      <c r="J222" s="2" t="s">
        <v>2237</v>
      </c>
      <c r="K222" s="2" t="s">
        <v>2845</v>
      </c>
    </row>
    <row r="223" spans="1:11">
      <c r="A223" s="2" t="s">
        <v>1168</v>
      </c>
      <c r="B223" s="2">
        <f t="shared" si="3"/>
        <v>222</v>
      </c>
      <c r="C223" s="12">
        <v>3</v>
      </c>
      <c r="D223" s="2" t="s">
        <v>302</v>
      </c>
      <c r="E223" s="2" t="s">
        <v>782</v>
      </c>
      <c r="F223" s="47" t="s">
        <v>319</v>
      </c>
      <c r="G223" s="2" t="s">
        <v>1010</v>
      </c>
      <c r="H223" s="2" t="s">
        <v>1458</v>
      </c>
      <c r="I223" s="2" t="s">
        <v>3142</v>
      </c>
      <c r="J223" s="2" t="s">
        <v>2238</v>
      </c>
      <c r="K223" s="2" t="s">
        <v>2846</v>
      </c>
    </row>
    <row r="224" spans="1:11">
      <c r="A224" s="2" t="s">
        <v>1169</v>
      </c>
      <c r="B224" s="2">
        <f t="shared" si="3"/>
        <v>223</v>
      </c>
      <c r="C224" s="12">
        <v>3</v>
      </c>
      <c r="D224" s="2" t="s">
        <v>0</v>
      </c>
      <c r="E224" s="2" t="s">
        <v>782</v>
      </c>
      <c r="F224" s="47" t="s">
        <v>320</v>
      </c>
      <c r="G224" s="2" t="s">
        <v>834</v>
      </c>
      <c r="H224" s="2" t="s">
        <v>1459</v>
      </c>
      <c r="I224" s="2" t="s">
        <v>321</v>
      </c>
      <c r="J224" s="2" t="s">
        <v>2239</v>
      </c>
      <c r="K224" s="2" t="s">
        <v>3048</v>
      </c>
    </row>
    <row r="225" spans="1:11">
      <c r="A225" s="2" t="s">
        <v>783</v>
      </c>
      <c r="B225" s="2">
        <f t="shared" si="3"/>
        <v>224</v>
      </c>
      <c r="C225" s="12">
        <v>3</v>
      </c>
      <c r="D225" s="2" t="s">
        <v>0</v>
      </c>
      <c r="E225" s="2" t="s">
        <v>782</v>
      </c>
      <c r="F225" s="47" t="s">
        <v>322</v>
      </c>
      <c r="G225" s="12" t="s">
        <v>3080</v>
      </c>
      <c r="H225" s="2" t="s">
        <v>1460</v>
      </c>
      <c r="I225" s="2" t="s">
        <v>323</v>
      </c>
      <c r="J225" s="2" t="s">
        <v>2240</v>
      </c>
      <c r="K225" s="2" t="s">
        <v>2847</v>
      </c>
    </row>
    <row r="226" spans="1:11">
      <c r="A226" s="2" t="s">
        <v>1170</v>
      </c>
      <c r="B226" s="2">
        <f t="shared" si="3"/>
        <v>225</v>
      </c>
      <c r="C226" s="12">
        <v>4</v>
      </c>
      <c r="D226" s="2" t="s">
        <v>0</v>
      </c>
      <c r="E226" s="2" t="s">
        <v>783</v>
      </c>
      <c r="F226" s="48" t="s">
        <v>324</v>
      </c>
      <c r="G226" s="2" t="s">
        <v>851</v>
      </c>
      <c r="H226" s="2" t="s">
        <v>1461</v>
      </c>
      <c r="I226" s="2" t="s">
        <v>3089</v>
      </c>
      <c r="J226" s="2" t="s">
        <v>2241</v>
      </c>
      <c r="K226" s="2" t="s">
        <v>2848</v>
      </c>
    </row>
    <row r="227" spans="1:11">
      <c r="A227" s="2" t="s">
        <v>1171</v>
      </c>
      <c r="B227" s="2">
        <f t="shared" si="3"/>
        <v>226</v>
      </c>
      <c r="C227" s="12">
        <v>4</v>
      </c>
      <c r="D227" s="2" t="s">
        <v>0</v>
      </c>
      <c r="E227" s="2" t="s">
        <v>783</v>
      </c>
      <c r="F227" s="48" t="s">
        <v>325</v>
      </c>
      <c r="G227" s="2" t="s">
        <v>834</v>
      </c>
      <c r="H227" s="2" t="s">
        <v>1462</v>
      </c>
      <c r="I227" s="2" t="s">
        <v>326</v>
      </c>
      <c r="J227" s="2" t="s">
        <v>2242</v>
      </c>
      <c r="K227" s="2" t="s">
        <v>3049</v>
      </c>
    </row>
    <row r="228" spans="1:11">
      <c r="A228" s="2" t="s">
        <v>784</v>
      </c>
      <c r="B228" s="2">
        <f t="shared" si="3"/>
        <v>227</v>
      </c>
      <c r="C228" s="12">
        <v>4</v>
      </c>
      <c r="D228" s="2" t="s">
        <v>0</v>
      </c>
      <c r="E228" s="2" t="s">
        <v>783</v>
      </c>
      <c r="F228" s="48" t="s">
        <v>327</v>
      </c>
      <c r="G228" s="12" t="s">
        <v>3080</v>
      </c>
      <c r="H228" s="2" t="s">
        <v>2243</v>
      </c>
      <c r="I228" s="2" t="s">
        <v>3090</v>
      </c>
      <c r="J228" s="2" t="s">
        <v>2244</v>
      </c>
      <c r="K228" s="2" t="s">
        <v>2849</v>
      </c>
    </row>
    <row r="229" spans="1:11">
      <c r="A229" s="2" t="s">
        <v>1172</v>
      </c>
      <c r="B229" s="2">
        <f t="shared" si="3"/>
        <v>228</v>
      </c>
      <c r="C229" s="12">
        <v>5</v>
      </c>
      <c r="D229" s="2" t="s">
        <v>0</v>
      </c>
      <c r="E229" s="2" t="s">
        <v>784</v>
      </c>
      <c r="F229" s="49" t="s">
        <v>328</v>
      </c>
      <c r="G229" s="2" t="s">
        <v>808</v>
      </c>
      <c r="H229" s="2" t="s">
        <v>2245</v>
      </c>
      <c r="I229" s="2" t="s">
        <v>329</v>
      </c>
      <c r="J229" s="2" t="s">
        <v>2246</v>
      </c>
      <c r="K229" s="2" t="s">
        <v>2850</v>
      </c>
    </row>
    <row r="230" spans="1:11">
      <c r="A230" s="2" t="s">
        <v>1173</v>
      </c>
      <c r="B230" s="2">
        <f t="shared" si="3"/>
        <v>229</v>
      </c>
      <c r="C230" s="12">
        <v>5</v>
      </c>
      <c r="D230" s="2" t="s">
        <v>0</v>
      </c>
      <c r="E230" s="2" t="s">
        <v>784</v>
      </c>
      <c r="F230" s="49" t="s">
        <v>330</v>
      </c>
      <c r="G230" s="2" t="s">
        <v>807</v>
      </c>
      <c r="H230" s="2" t="s">
        <v>2247</v>
      </c>
      <c r="I230" s="2" t="s">
        <v>331</v>
      </c>
      <c r="J230" s="2" t="s">
        <v>2248</v>
      </c>
      <c r="K230" s="2" t="s">
        <v>2851</v>
      </c>
    </row>
    <row r="231" spans="1:11">
      <c r="A231" s="2" t="s">
        <v>1174</v>
      </c>
      <c r="B231" s="2">
        <f t="shared" si="3"/>
        <v>230</v>
      </c>
      <c r="C231" s="12">
        <v>5</v>
      </c>
      <c r="D231" s="2" t="s">
        <v>0</v>
      </c>
      <c r="E231" s="2" t="s">
        <v>784</v>
      </c>
      <c r="F231" s="49" t="s">
        <v>332</v>
      </c>
      <c r="G231" s="2" t="s">
        <v>852</v>
      </c>
      <c r="H231" s="2" t="s">
        <v>2249</v>
      </c>
      <c r="I231" s="2" t="s">
        <v>3091</v>
      </c>
      <c r="J231" s="2" t="s">
        <v>2250</v>
      </c>
      <c r="K231" s="2" t="s">
        <v>2852</v>
      </c>
    </row>
    <row r="232" spans="1:11">
      <c r="A232" s="2" t="s">
        <v>1175</v>
      </c>
      <c r="B232" s="2">
        <f t="shared" si="3"/>
        <v>231</v>
      </c>
      <c r="C232" s="12">
        <v>5</v>
      </c>
      <c r="D232" s="2" t="s">
        <v>0</v>
      </c>
      <c r="E232" s="2" t="s">
        <v>784</v>
      </c>
      <c r="F232" s="49" t="s">
        <v>333</v>
      </c>
      <c r="G232" s="2" t="s">
        <v>887</v>
      </c>
      <c r="H232" s="2" t="s">
        <v>2251</v>
      </c>
      <c r="I232" s="2" t="s">
        <v>334</v>
      </c>
      <c r="J232" s="2" t="s">
        <v>2252</v>
      </c>
      <c r="K232" s="2" t="s">
        <v>2853</v>
      </c>
    </row>
    <row r="233" spans="1:11">
      <c r="A233" s="2" t="s">
        <v>1176</v>
      </c>
      <c r="B233" s="2">
        <f t="shared" si="3"/>
        <v>232</v>
      </c>
      <c r="C233" s="12">
        <v>5</v>
      </c>
      <c r="D233" s="2" t="s">
        <v>0</v>
      </c>
      <c r="E233" s="2" t="s">
        <v>784</v>
      </c>
      <c r="F233" s="49" t="s">
        <v>335</v>
      </c>
      <c r="G233" s="2" t="s">
        <v>854</v>
      </c>
      <c r="H233" s="2" t="s">
        <v>2253</v>
      </c>
      <c r="I233" s="2" t="s">
        <v>336</v>
      </c>
      <c r="J233" s="2" t="s">
        <v>2254</v>
      </c>
      <c r="K233" s="2" t="s">
        <v>2854</v>
      </c>
    </row>
    <row r="234" spans="1:11">
      <c r="A234" s="2" t="s">
        <v>1177</v>
      </c>
      <c r="B234" s="2">
        <f t="shared" si="3"/>
        <v>233</v>
      </c>
      <c r="C234" s="12">
        <v>5</v>
      </c>
      <c r="D234" s="2" t="s">
        <v>0</v>
      </c>
      <c r="E234" s="2" t="s">
        <v>784</v>
      </c>
      <c r="F234" s="49" t="s">
        <v>337</v>
      </c>
      <c r="G234" s="2" t="s">
        <v>809</v>
      </c>
      <c r="H234" s="2" t="s">
        <v>2255</v>
      </c>
      <c r="I234" s="2" t="s">
        <v>338</v>
      </c>
      <c r="J234" s="2" t="s">
        <v>2256</v>
      </c>
      <c r="K234" s="2" t="s">
        <v>2855</v>
      </c>
    </row>
    <row r="235" spans="1:11">
      <c r="A235" s="2" t="s">
        <v>1178</v>
      </c>
      <c r="B235" s="2">
        <f t="shared" si="3"/>
        <v>234</v>
      </c>
      <c r="C235" s="12">
        <v>5</v>
      </c>
      <c r="D235" s="2" t="s">
        <v>0</v>
      </c>
      <c r="E235" s="2" t="s">
        <v>784</v>
      </c>
      <c r="F235" s="49" t="s">
        <v>339</v>
      </c>
      <c r="G235" s="2" t="s">
        <v>810</v>
      </c>
      <c r="H235" s="2" t="s">
        <v>2257</v>
      </c>
      <c r="I235" s="2" t="s">
        <v>340</v>
      </c>
      <c r="J235" s="2" t="s">
        <v>2258</v>
      </c>
      <c r="K235" s="2" t="s">
        <v>2856</v>
      </c>
    </row>
    <row r="236" spans="1:11">
      <c r="A236" s="2" t="s">
        <v>1179</v>
      </c>
      <c r="B236" s="2">
        <f t="shared" si="3"/>
        <v>235</v>
      </c>
      <c r="C236" s="12">
        <v>5</v>
      </c>
      <c r="D236" s="2" t="s">
        <v>0</v>
      </c>
      <c r="E236" s="2" t="s">
        <v>784</v>
      </c>
      <c r="F236" s="49" t="s">
        <v>341</v>
      </c>
      <c r="G236" s="2" t="s">
        <v>815</v>
      </c>
      <c r="H236" s="2" t="s">
        <v>1463</v>
      </c>
      <c r="I236" s="2" t="s">
        <v>2259</v>
      </c>
      <c r="J236" s="2" t="s">
        <v>2260</v>
      </c>
      <c r="K236" s="2" t="s">
        <v>2857</v>
      </c>
    </row>
    <row r="237" spans="1:11">
      <c r="A237" s="2" t="s">
        <v>1180</v>
      </c>
      <c r="B237" s="2">
        <f t="shared" si="3"/>
        <v>236</v>
      </c>
      <c r="C237" s="12">
        <v>5</v>
      </c>
      <c r="D237" s="2" t="s">
        <v>0</v>
      </c>
      <c r="E237" s="2" t="s">
        <v>784</v>
      </c>
      <c r="F237" s="49" t="s">
        <v>342</v>
      </c>
      <c r="G237" s="2" t="s">
        <v>890</v>
      </c>
      <c r="H237" s="2" t="s">
        <v>1464</v>
      </c>
      <c r="I237" s="2" t="s">
        <v>343</v>
      </c>
      <c r="J237" s="2" t="s">
        <v>2261</v>
      </c>
      <c r="K237" s="2" t="s">
        <v>2858</v>
      </c>
    </row>
    <row r="238" spans="1:11">
      <c r="A238" s="2" t="s">
        <v>1181</v>
      </c>
      <c r="B238" s="2">
        <f t="shared" si="3"/>
        <v>237</v>
      </c>
      <c r="C238" s="12">
        <v>5</v>
      </c>
      <c r="D238" s="2" t="s">
        <v>16</v>
      </c>
      <c r="E238" s="2" t="s">
        <v>784</v>
      </c>
      <c r="F238" s="49" t="s">
        <v>344</v>
      </c>
      <c r="G238" s="2" t="s">
        <v>3995</v>
      </c>
      <c r="H238" s="2" t="s">
        <v>1465</v>
      </c>
      <c r="I238" s="2" t="s">
        <v>345</v>
      </c>
      <c r="J238" s="2" t="s">
        <v>2262</v>
      </c>
      <c r="K238" s="2" t="s">
        <v>2698</v>
      </c>
    </row>
    <row r="239" spans="1:11">
      <c r="A239" s="2" t="s">
        <v>1182</v>
      </c>
      <c r="B239" s="2">
        <f t="shared" si="3"/>
        <v>238</v>
      </c>
      <c r="C239" s="12">
        <v>5</v>
      </c>
      <c r="D239" s="2" t="s">
        <v>16</v>
      </c>
      <c r="E239" s="2" t="s">
        <v>784</v>
      </c>
      <c r="F239" s="49" t="s">
        <v>346</v>
      </c>
      <c r="G239" s="2" t="s">
        <v>3996</v>
      </c>
      <c r="H239" s="2" t="s">
        <v>1466</v>
      </c>
      <c r="I239" s="2" t="s">
        <v>347</v>
      </c>
      <c r="J239" s="2" t="s">
        <v>2263</v>
      </c>
      <c r="K239" s="2" t="s">
        <v>2859</v>
      </c>
    </row>
    <row r="240" spans="1:11">
      <c r="A240" s="2" t="s">
        <v>1183</v>
      </c>
      <c r="B240" s="2">
        <f t="shared" si="3"/>
        <v>239</v>
      </c>
      <c r="C240" s="12">
        <v>5</v>
      </c>
      <c r="D240" s="2" t="s">
        <v>16</v>
      </c>
      <c r="E240" s="2" t="s">
        <v>784</v>
      </c>
      <c r="F240" s="49" t="s">
        <v>348</v>
      </c>
      <c r="G240" s="2" t="s">
        <v>3997</v>
      </c>
      <c r="H240" s="2" t="s">
        <v>1467</v>
      </c>
      <c r="I240" s="2" t="s">
        <v>349</v>
      </c>
      <c r="J240" s="2" t="s">
        <v>2264</v>
      </c>
      <c r="K240" s="2" t="s">
        <v>2699</v>
      </c>
    </row>
    <row r="241" spans="1:11">
      <c r="A241" s="2" t="s">
        <v>1184</v>
      </c>
      <c r="B241" s="2">
        <f t="shared" si="3"/>
        <v>240</v>
      </c>
      <c r="C241" s="12">
        <v>5</v>
      </c>
      <c r="D241" s="2" t="s">
        <v>16</v>
      </c>
      <c r="E241" s="2" t="s">
        <v>784</v>
      </c>
      <c r="F241" s="49" t="s">
        <v>350</v>
      </c>
      <c r="G241" s="2" t="s">
        <v>3998</v>
      </c>
      <c r="H241" s="2" t="s">
        <v>1468</v>
      </c>
      <c r="I241" s="2" t="s">
        <v>351</v>
      </c>
      <c r="J241" s="2" t="s">
        <v>2265</v>
      </c>
      <c r="K241" s="2" t="s">
        <v>2860</v>
      </c>
    </row>
    <row r="242" spans="1:11">
      <c r="A242" s="2" t="s">
        <v>785</v>
      </c>
      <c r="B242" s="2">
        <f t="shared" si="3"/>
        <v>241</v>
      </c>
      <c r="C242" s="12">
        <v>5</v>
      </c>
      <c r="D242" s="2" t="s">
        <v>0</v>
      </c>
      <c r="E242" s="2" t="s">
        <v>784</v>
      </c>
      <c r="F242" s="49" t="s">
        <v>352</v>
      </c>
      <c r="G242" s="12" t="s">
        <v>3080</v>
      </c>
      <c r="H242" s="2" t="s">
        <v>2266</v>
      </c>
      <c r="I242" s="2" t="s">
        <v>353</v>
      </c>
      <c r="J242" s="2" t="s">
        <v>2267</v>
      </c>
      <c r="K242" s="2" t="s">
        <v>2861</v>
      </c>
    </row>
    <row r="243" spans="1:11">
      <c r="A243" s="2" t="s">
        <v>1185</v>
      </c>
      <c r="B243" s="2">
        <f t="shared" si="3"/>
        <v>242</v>
      </c>
      <c r="C243" s="12">
        <v>6</v>
      </c>
      <c r="D243" s="2" t="s">
        <v>0</v>
      </c>
      <c r="E243" s="2" t="s">
        <v>785</v>
      </c>
      <c r="F243" s="50" t="s">
        <v>354</v>
      </c>
      <c r="G243" s="2" t="s">
        <v>812</v>
      </c>
      <c r="H243" s="2" t="s">
        <v>2268</v>
      </c>
      <c r="I243" s="2" t="s">
        <v>355</v>
      </c>
      <c r="J243" s="2" t="s">
        <v>2269</v>
      </c>
      <c r="K243" s="2" t="s">
        <v>2862</v>
      </c>
    </row>
    <row r="244" spans="1:11">
      <c r="A244" s="2" t="s">
        <v>1186</v>
      </c>
      <c r="B244" s="2">
        <f t="shared" si="3"/>
        <v>243</v>
      </c>
      <c r="C244" s="12">
        <v>6</v>
      </c>
      <c r="D244" s="2" t="s">
        <v>0</v>
      </c>
      <c r="E244" s="2" t="s">
        <v>785</v>
      </c>
      <c r="F244" s="50" t="s">
        <v>356</v>
      </c>
      <c r="G244" s="2" t="s">
        <v>813</v>
      </c>
      <c r="H244" s="2" t="s">
        <v>2270</v>
      </c>
      <c r="I244" s="2" t="s">
        <v>357</v>
      </c>
      <c r="J244" s="2" t="s">
        <v>2271</v>
      </c>
      <c r="K244" s="2" t="s">
        <v>2863</v>
      </c>
    </row>
    <row r="245" spans="1:11">
      <c r="A245" s="2" t="s">
        <v>1187</v>
      </c>
      <c r="B245" s="2">
        <f t="shared" si="3"/>
        <v>244</v>
      </c>
      <c r="C245" s="12">
        <v>6</v>
      </c>
      <c r="D245" s="2" t="s">
        <v>0</v>
      </c>
      <c r="E245" s="2" t="s">
        <v>785</v>
      </c>
      <c r="F245" s="50" t="s">
        <v>358</v>
      </c>
      <c r="G245" s="2" t="s">
        <v>814</v>
      </c>
      <c r="H245" s="2" t="s">
        <v>2272</v>
      </c>
      <c r="I245" s="2" t="s">
        <v>359</v>
      </c>
      <c r="J245" s="2" t="s">
        <v>2273</v>
      </c>
      <c r="K245" s="2" t="s">
        <v>2700</v>
      </c>
    </row>
    <row r="246" spans="1:11">
      <c r="A246" s="2" t="s">
        <v>786</v>
      </c>
      <c r="B246" s="2">
        <f t="shared" si="3"/>
        <v>245</v>
      </c>
      <c r="C246" s="12">
        <v>6</v>
      </c>
      <c r="D246" s="2" t="s">
        <v>0</v>
      </c>
      <c r="E246" s="2" t="s">
        <v>785</v>
      </c>
      <c r="F246" s="50" t="s">
        <v>360</v>
      </c>
      <c r="G246" s="12" t="s">
        <v>3080</v>
      </c>
      <c r="H246" s="2" t="s">
        <v>2274</v>
      </c>
      <c r="I246" s="2" t="s">
        <v>361</v>
      </c>
      <c r="J246" s="2" t="s">
        <v>2275</v>
      </c>
      <c r="K246" s="2" t="s">
        <v>2864</v>
      </c>
    </row>
    <row r="247" spans="1:11">
      <c r="A247" s="2" t="s">
        <v>1188</v>
      </c>
      <c r="B247" s="2">
        <f t="shared" si="3"/>
        <v>246</v>
      </c>
      <c r="C247" s="12">
        <v>7</v>
      </c>
      <c r="D247" s="2" t="s">
        <v>0</v>
      </c>
      <c r="E247" s="2" t="s">
        <v>786</v>
      </c>
      <c r="F247" s="51" t="s">
        <v>362</v>
      </c>
      <c r="G247" s="2" t="s">
        <v>855</v>
      </c>
      <c r="H247" s="2" t="s">
        <v>1469</v>
      </c>
      <c r="I247" s="2" t="s">
        <v>363</v>
      </c>
      <c r="J247" s="2" t="s">
        <v>2276</v>
      </c>
      <c r="K247" s="2" t="s">
        <v>2865</v>
      </c>
    </row>
    <row r="248" spans="1:11">
      <c r="A248" s="2" t="s">
        <v>1189</v>
      </c>
      <c r="B248" s="2">
        <f t="shared" si="3"/>
        <v>247</v>
      </c>
      <c r="C248" s="12">
        <v>7</v>
      </c>
      <c r="D248" s="2" t="s">
        <v>0</v>
      </c>
      <c r="E248" s="2" t="s">
        <v>786</v>
      </c>
      <c r="F248" s="51" t="s">
        <v>364</v>
      </c>
      <c r="G248" s="2" t="s">
        <v>857</v>
      </c>
      <c r="H248" s="2" t="s">
        <v>1470</v>
      </c>
      <c r="I248" s="2" t="s">
        <v>365</v>
      </c>
      <c r="J248" s="2" t="s">
        <v>2277</v>
      </c>
      <c r="K248" s="2" t="s">
        <v>2866</v>
      </c>
    </row>
    <row r="249" spans="1:11">
      <c r="A249" s="2" t="s">
        <v>1190</v>
      </c>
      <c r="B249" s="2">
        <f t="shared" si="3"/>
        <v>248</v>
      </c>
      <c r="C249" s="12">
        <v>7</v>
      </c>
      <c r="D249" s="2" t="s">
        <v>0</v>
      </c>
      <c r="E249" s="2" t="s">
        <v>786</v>
      </c>
      <c r="F249" s="51" t="s">
        <v>366</v>
      </c>
      <c r="G249" s="2" t="s">
        <v>864</v>
      </c>
      <c r="H249" s="2" t="s">
        <v>1471</v>
      </c>
      <c r="I249" s="2" t="s">
        <v>367</v>
      </c>
      <c r="J249" s="2" t="s">
        <v>2278</v>
      </c>
      <c r="K249" s="2" t="s">
        <v>2867</v>
      </c>
    </row>
    <row r="250" spans="1:11">
      <c r="A250" s="2" t="s">
        <v>1191</v>
      </c>
      <c r="B250" s="2">
        <f t="shared" si="3"/>
        <v>249</v>
      </c>
      <c r="C250" s="12">
        <v>7</v>
      </c>
      <c r="D250" s="2" t="s">
        <v>0</v>
      </c>
      <c r="E250" s="2" t="s">
        <v>786</v>
      </c>
      <c r="F250" s="51" t="s">
        <v>368</v>
      </c>
      <c r="G250" s="2" t="s">
        <v>856</v>
      </c>
      <c r="H250" s="2" t="s">
        <v>2279</v>
      </c>
      <c r="I250" s="2" t="s">
        <v>369</v>
      </c>
      <c r="J250" s="2" t="s">
        <v>2280</v>
      </c>
      <c r="K250" s="2" t="s">
        <v>2868</v>
      </c>
    </row>
    <row r="251" spans="1:11">
      <c r="A251" s="2" t="s">
        <v>1192</v>
      </c>
      <c r="B251" s="2">
        <f t="shared" si="3"/>
        <v>250</v>
      </c>
      <c r="C251" s="12">
        <v>5</v>
      </c>
      <c r="D251" s="2" t="s">
        <v>0</v>
      </c>
      <c r="E251" s="2" t="s">
        <v>784</v>
      </c>
      <c r="F251" s="49" t="s">
        <v>370</v>
      </c>
      <c r="G251" s="2" t="s">
        <v>811</v>
      </c>
      <c r="H251" s="2" t="s">
        <v>1472</v>
      </c>
      <c r="I251" s="2" t="s">
        <v>371</v>
      </c>
      <c r="J251" s="2" t="s">
        <v>2281</v>
      </c>
      <c r="K251" s="2" t="s">
        <v>2869</v>
      </c>
    </row>
    <row r="252" spans="1:11">
      <c r="A252" s="2" t="s">
        <v>1193</v>
      </c>
      <c r="B252" s="2">
        <f t="shared" si="3"/>
        <v>251</v>
      </c>
      <c r="C252" s="12">
        <v>4</v>
      </c>
      <c r="D252" s="2" t="s">
        <v>0</v>
      </c>
      <c r="E252" s="2" t="s">
        <v>783</v>
      </c>
      <c r="F252" s="48" t="s">
        <v>372</v>
      </c>
      <c r="G252" s="2" t="s">
        <v>816</v>
      </c>
      <c r="H252" s="2" t="s">
        <v>2282</v>
      </c>
      <c r="I252" s="2" t="s">
        <v>2283</v>
      </c>
      <c r="J252" s="2" t="s">
        <v>2284</v>
      </c>
      <c r="K252" s="2" t="s">
        <v>2870</v>
      </c>
    </row>
    <row r="253" spans="1:11">
      <c r="A253" s="2" t="s">
        <v>1194</v>
      </c>
      <c r="B253" s="2">
        <f t="shared" si="3"/>
        <v>252</v>
      </c>
      <c r="C253" s="12">
        <v>4</v>
      </c>
      <c r="D253" s="2" t="s">
        <v>34</v>
      </c>
      <c r="E253" s="2" t="s">
        <v>783</v>
      </c>
      <c r="F253" s="48" t="s">
        <v>373</v>
      </c>
      <c r="G253" s="2" t="s">
        <v>986</v>
      </c>
      <c r="H253" s="2" t="s">
        <v>2285</v>
      </c>
      <c r="I253" s="2" t="s">
        <v>2286</v>
      </c>
      <c r="J253" s="2" t="s">
        <v>2287</v>
      </c>
      <c r="K253" s="2" t="s">
        <v>2871</v>
      </c>
    </row>
    <row r="254" spans="1:11">
      <c r="A254" s="2" t="s">
        <v>1198</v>
      </c>
      <c r="B254" s="2">
        <f t="shared" si="3"/>
        <v>253</v>
      </c>
      <c r="C254" s="12">
        <v>4</v>
      </c>
      <c r="D254" s="2" t="s">
        <v>34</v>
      </c>
      <c r="E254" s="2" t="s">
        <v>783</v>
      </c>
      <c r="F254" s="48" t="s">
        <v>379</v>
      </c>
      <c r="G254" s="2" t="s">
        <v>988</v>
      </c>
      <c r="H254" s="2" t="s">
        <v>2288</v>
      </c>
      <c r="I254" s="2" t="s">
        <v>380</v>
      </c>
      <c r="J254" s="2" t="s">
        <v>2289</v>
      </c>
      <c r="K254" s="2" t="s">
        <v>2872</v>
      </c>
    </row>
    <row r="255" spans="1:11">
      <c r="A255" s="2" t="s">
        <v>1195</v>
      </c>
      <c r="B255" s="2">
        <f t="shared" si="3"/>
        <v>254</v>
      </c>
      <c r="C255" s="12">
        <v>4</v>
      </c>
      <c r="D255" s="2" t="s">
        <v>34</v>
      </c>
      <c r="E255" s="2" t="s">
        <v>783</v>
      </c>
      <c r="F255" s="48" t="s">
        <v>374</v>
      </c>
      <c r="G255" s="2" t="s">
        <v>816</v>
      </c>
      <c r="H255" s="2" t="s">
        <v>2290</v>
      </c>
      <c r="I255" s="2" t="s">
        <v>3092</v>
      </c>
      <c r="J255" s="2" t="s">
        <v>2291</v>
      </c>
      <c r="K255" s="2" t="s">
        <v>2873</v>
      </c>
    </row>
    <row r="256" spans="1:11">
      <c r="A256" s="2" t="s">
        <v>1196</v>
      </c>
      <c r="B256" s="2">
        <f t="shared" si="3"/>
        <v>255</v>
      </c>
      <c r="C256" s="12">
        <v>4</v>
      </c>
      <c r="D256" s="2" t="s">
        <v>34</v>
      </c>
      <c r="E256" s="2" t="s">
        <v>783</v>
      </c>
      <c r="F256" s="48" t="s">
        <v>375</v>
      </c>
      <c r="G256" s="2" t="s">
        <v>986</v>
      </c>
      <c r="H256" s="2" t="s">
        <v>2292</v>
      </c>
      <c r="I256" s="2" t="s">
        <v>376</v>
      </c>
      <c r="J256" s="2" t="s">
        <v>2293</v>
      </c>
      <c r="K256" s="2" t="s">
        <v>2874</v>
      </c>
    </row>
    <row r="257" spans="1:11">
      <c r="A257" s="2" t="s">
        <v>1197</v>
      </c>
      <c r="B257" s="2">
        <f t="shared" si="3"/>
        <v>256</v>
      </c>
      <c r="C257" s="12">
        <v>4</v>
      </c>
      <c r="D257" s="2" t="s">
        <v>34</v>
      </c>
      <c r="E257" s="2" t="s">
        <v>783</v>
      </c>
      <c r="F257" s="48" t="s">
        <v>377</v>
      </c>
      <c r="G257" s="2" t="s">
        <v>987</v>
      </c>
      <c r="H257" s="2" t="s">
        <v>2294</v>
      </c>
      <c r="I257" s="2" t="s">
        <v>378</v>
      </c>
      <c r="J257" s="2" t="s">
        <v>2295</v>
      </c>
      <c r="K257" s="2" t="s">
        <v>3052</v>
      </c>
    </row>
    <row r="258" spans="1:11">
      <c r="A258" s="2" t="s">
        <v>1199</v>
      </c>
      <c r="B258" s="2">
        <f t="shared" si="3"/>
        <v>257</v>
      </c>
      <c r="C258" s="12">
        <v>4</v>
      </c>
      <c r="D258" s="2" t="s">
        <v>34</v>
      </c>
      <c r="E258" s="2" t="s">
        <v>783</v>
      </c>
      <c r="F258" s="48" t="s">
        <v>381</v>
      </c>
      <c r="G258" s="2" t="s">
        <v>990</v>
      </c>
      <c r="H258" s="2" t="s">
        <v>2296</v>
      </c>
      <c r="I258" s="2" t="s">
        <v>382</v>
      </c>
      <c r="J258" s="2" t="s">
        <v>2297</v>
      </c>
      <c r="K258" s="2" t="s">
        <v>2875</v>
      </c>
    </row>
    <row r="259" spans="1:11">
      <c r="A259" s="2" t="s">
        <v>1200</v>
      </c>
      <c r="B259" s="2">
        <f t="shared" ref="B259:B322" si="4">ROW()-1</f>
        <v>258</v>
      </c>
      <c r="C259" s="12">
        <v>4</v>
      </c>
      <c r="D259" s="2" t="s">
        <v>34</v>
      </c>
      <c r="E259" s="2" t="s">
        <v>783</v>
      </c>
      <c r="F259" s="48" t="s">
        <v>383</v>
      </c>
      <c r="G259" s="2" t="s">
        <v>989</v>
      </c>
      <c r="H259" s="2" t="s">
        <v>2298</v>
      </c>
      <c r="I259" s="2" t="s">
        <v>384</v>
      </c>
      <c r="J259" s="2" t="s">
        <v>2299</v>
      </c>
      <c r="K259" s="2" t="s">
        <v>2876</v>
      </c>
    </row>
    <row r="260" spans="1:11">
      <c r="A260" s="2" t="s">
        <v>1201</v>
      </c>
      <c r="B260" s="2">
        <f t="shared" si="4"/>
        <v>259</v>
      </c>
      <c r="C260" s="12">
        <v>4</v>
      </c>
      <c r="D260" s="2" t="s">
        <v>34</v>
      </c>
      <c r="E260" s="2" t="s">
        <v>783</v>
      </c>
      <c r="F260" s="48" t="s">
        <v>385</v>
      </c>
      <c r="G260" s="2" t="s">
        <v>4002</v>
      </c>
      <c r="H260" s="2" t="s">
        <v>2300</v>
      </c>
      <c r="I260" s="2" t="s">
        <v>386</v>
      </c>
      <c r="J260" s="2" t="s">
        <v>2301</v>
      </c>
      <c r="K260" s="2" t="s">
        <v>2877</v>
      </c>
    </row>
    <row r="261" spans="1:11">
      <c r="A261" s="2" t="s">
        <v>1202</v>
      </c>
      <c r="B261" s="2">
        <f t="shared" si="4"/>
        <v>260</v>
      </c>
      <c r="C261" s="12">
        <v>4</v>
      </c>
      <c r="D261" s="2" t="s">
        <v>34</v>
      </c>
      <c r="E261" s="2" t="s">
        <v>783</v>
      </c>
      <c r="F261" s="48" t="s">
        <v>387</v>
      </c>
      <c r="G261" s="2" t="s">
        <v>986</v>
      </c>
      <c r="H261" s="2" t="s">
        <v>2302</v>
      </c>
      <c r="I261" s="2" t="s">
        <v>388</v>
      </c>
      <c r="J261" s="2" t="s">
        <v>2303</v>
      </c>
      <c r="K261" s="2" t="s">
        <v>2878</v>
      </c>
    </row>
    <row r="262" spans="1:11">
      <c r="A262" s="2" t="s">
        <v>1203</v>
      </c>
      <c r="B262" s="2">
        <f t="shared" si="4"/>
        <v>261</v>
      </c>
      <c r="C262" s="12">
        <v>4</v>
      </c>
      <c r="D262" s="2" t="s">
        <v>34</v>
      </c>
      <c r="E262" s="2" t="s">
        <v>783</v>
      </c>
      <c r="F262" s="48" t="s">
        <v>389</v>
      </c>
      <c r="G262" s="2" t="s">
        <v>987</v>
      </c>
      <c r="H262" s="2" t="s">
        <v>2304</v>
      </c>
      <c r="I262" s="2" t="s">
        <v>390</v>
      </c>
      <c r="J262" s="2" t="s">
        <v>2305</v>
      </c>
      <c r="K262" s="2" t="s">
        <v>3053</v>
      </c>
    </row>
    <row r="263" spans="1:11">
      <c r="A263" s="2" t="s">
        <v>1204</v>
      </c>
      <c r="B263" s="2">
        <f t="shared" si="4"/>
        <v>262</v>
      </c>
      <c r="C263" s="12">
        <v>4</v>
      </c>
      <c r="D263" s="2" t="s">
        <v>34</v>
      </c>
      <c r="E263" s="2" t="s">
        <v>783</v>
      </c>
      <c r="F263" s="48" t="s">
        <v>391</v>
      </c>
      <c r="G263" s="2" t="s">
        <v>990</v>
      </c>
      <c r="H263" s="2" t="s">
        <v>2306</v>
      </c>
      <c r="I263" s="2" t="s">
        <v>392</v>
      </c>
      <c r="J263" s="2" t="s">
        <v>2307</v>
      </c>
      <c r="K263" s="2" t="s">
        <v>2879</v>
      </c>
    </row>
    <row r="264" spans="1:11">
      <c r="A264" s="2" t="s">
        <v>1205</v>
      </c>
      <c r="B264" s="2">
        <f t="shared" si="4"/>
        <v>263</v>
      </c>
      <c r="C264" s="12">
        <v>4</v>
      </c>
      <c r="D264" s="2" t="s">
        <v>34</v>
      </c>
      <c r="E264" s="2" t="s">
        <v>783</v>
      </c>
      <c r="F264" s="48" t="s">
        <v>393</v>
      </c>
      <c r="G264" s="2" t="s">
        <v>991</v>
      </c>
      <c r="H264" s="2" t="s">
        <v>2308</v>
      </c>
      <c r="I264" s="2" t="s">
        <v>394</v>
      </c>
      <c r="J264" s="2" t="s">
        <v>2309</v>
      </c>
      <c r="K264" s="2" t="s">
        <v>2880</v>
      </c>
    </row>
    <row r="265" spans="1:11">
      <c r="A265" s="2" t="s">
        <v>1206</v>
      </c>
      <c r="B265" s="2">
        <f t="shared" si="4"/>
        <v>264</v>
      </c>
      <c r="C265" s="12">
        <v>4</v>
      </c>
      <c r="D265" s="2" t="s">
        <v>34</v>
      </c>
      <c r="E265" s="2" t="s">
        <v>783</v>
      </c>
      <c r="F265" s="48" t="s">
        <v>395</v>
      </c>
      <c r="G265" s="2" t="s">
        <v>987</v>
      </c>
      <c r="H265" s="2" t="s">
        <v>2310</v>
      </c>
      <c r="I265" s="2" t="s">
        <v>396</v>
      </c>
      <c r="J265" s="2" t="s">
        <v>2311</v>
      </c>
      <c r="K265" s="2" t="s">
        <v>3054</v>
      </c>
    </row>
    <row r="266" spans="1:11">
      <c r="A266" s="2" t="s">
        <v>1207</v>
      </c>
      <c r="B266" s="2">
        <f t="shared" si="4"/>
        <v>265</v>
      </c>
      <c r="C266" s="12">
        <v>4</v>
      </c>
      <c r="D266" s="2" t="s">
        <v>34</v>
      </c>
      <c r="E266" s="2" t="s">
        <v>783</v>
      </c>
      <c r="F266" s="48" t="s">
        <v>397</v>
      </c>
      <c r="G266" s="2" t="s">
        <v>990</v>
      </c>
      <c r="H266" s="2" t="s">
        <v>2312</v>
      </c>
      <c r="I266" s="2" t="s">
        <v>398</v>
      </c>
      <c r="J266" s="2" t="s">
        <v>2313</v>
      </c>
      <c r="K266" s="2" t="s">
        <v>2881</v>
      </c>
    </row>
    <row r="267" spans="1:11">
      <c r="A267" s="2" t="s">
        <v>1208</v>
      </c>
      <c r="B267" s="2">
        <f t="shared" si="4"/>
        <v>266</v>
      </c>
      <c r="C267" s="12">
        <v>4</v>
      </c>
      <c r="D267" s="2" t="s">
        <v>34</v>
      </c>
      <c r="E267" s="2" t="s">
        <v>783</v>
      </c>
      <c r="F267" s="48" t="s">
        <v>399</v>
      </c>
      <c r="G267" s="2" t="s">
        <v>991</v>
      </c>
      <c r="H267" s="2" t="s">
        <v>2314</v>
      </c>
      <c r="I267" s="2" t="s">
        <v>400</v>
      </c>
      <c r="J267" s="2" t="s">
        <v>2315</v>
      </c>
      <c r="K267" s="2" t="s">
        <v>2882</v>
      </c>
    </row>
    <row r="268" spans="1:11">
      <c r="A268" s="2" t="s">
        <v>1209</v>
      </c>
      <c r="B268" s="2">
        <f t="shared" si="4"/>
        <v>267</v>
      </c>
      <c r="C268" s="12">
        <v>4</v>
      </c>
      <c r="D268" s="2" t="s">
        <v>0</v>
      </c>
      <c r="E268" s="2" t="s">
        <v>783</v>
      </c>
      <c r="F268" s="48" t="s">
        <v>401</v>
      </c>
      <c r="G268" s="2" t="s">
        <v>868</v>
      </c>
      <c r="H268" s="2" t="s">
        <v>2316</v>
      </c>
      <c r="I268" s="2" t="s">
        <v>402</v>
      </c>
      <c r="J268" s="2" t="s">
        <v>2317</v>
      </c>
      <c r="K268" s="2" t="s">
        <v>2883</v>
      </c>
    </row>
    <row r="269" spans="1:11">
      <c r="A269" s="2" t="s">
        <v>1210</v>
      </c>
      <c r="B269" s="2">
        <f t="shared" si="4"/>
        <v>268</v>
      </c>
      <c r="C269" s="12">
        <v>4</v>
      </c>
      <c r="D269" s="2" t="s">
        <v>0</v>
      </c>
      <c r="E269" s="2" t="s">
        <v>783</v>
      </c>
      <c r="F269" s="48" t="s">
        <v>403</v>
      </c>
      <c r="G269" s="2" t="s">
        <v>821</v>
      </c>
      <c r="H269" s="2" t="s">
        <v>2318</v>
      </c>
      <c r="I269" s="2" t="s">
        <v>404</v>
      </c>
      <c r="J269" s="2" t="s">
        <v>2319</v>
      </c>
      <c r="K269" s="2" t="s">
        <v>2884</v>
      </c>
    </row>
    <row r="270" spans="1:11">
      <c r="A270" s="2" t="s">
        <v>1211</v>
      </c>
      <c r="B270" s="2">
        <f t="shared" si="4"/>
        <v>269</v>
      </c>
      <c r="C270" s="12">
        <v>4</v>
      </c>
      <c r="D270" s="2" t="s">
        <v>0</v>
      </c>
      <c r="E270" s="2" t="s">
        <v>783</v>
      </c>
      <c r="F270" s="48" t="s">
        <v>405</v>
      </c>
      <c r="G270" s="2" t="s">
        <v>861</v>
      </c>
      <c r="H270" s="2" t="s">
        <v>1474</v>
      </c>
      <c r="I270" s="2" t="s">
        <v>406</v>
      </c>
      <c r="J270" s="2" t="s">
        <v>2320</v>
      </c>
      <c r="K270" s="2" t="s">
        <v>2885</v>
      </c>
    </row>
    <row r="271" spans="1:11">
      <c r="A271" s="2" t="s">
        <v>1212</v>
      </c>
      <c r="B271" s="2">
        <f t="shared" si="4"/>
        <v>270</v>
      </c>
      <c r="C271" s="12">
        <v>4</v>
      </c>
      <c r="D271" s="2" t="s">
        <v>16</v>
      </c>
      <c r="E271" s="2" t="s">
        <v>783</v>
      </c>
      <c r="F271" s="48" t="s">
        <v>407</v>
      </c>
      <c r="G271" s="2" t="s">
        <v>895</v>
      </c>
      <c r="H271" s="2" t="s">
        <v>2321</v>
      </c>
      <c r="I271" s="2" t="s">
        <v>408</v>
      </c>
      <c r="J271" s="2" t="s">
        <v>2322</v>
      </c>
      <c r="K271" s="2" t="s">
        <v>2886</v>
      </c>
    </row>
    <row r="272" spans="1:11">
      <c r="A272" s="2" t="s">
        <v>1213</v>
      </c>
      <c r="B272" s="2">
        <f t="shared" si="4"/>
        <v>271</v>
      </c>
      <c r="C272" s="12">
        <v>4</v>
      </c>
      <c r="D272" s="2" t="s">
        <v>16</v>
      </c>
      <c r="E272" s="2" t="s">
        <v>783</v>
      </c>
      <c r="F272" s="48" t="s">
        <v>409</v>
      </c>
      <c r="G272" s="2" t="s">
        <v>894</v>
      </c>
      <c r="H272" s="2" t="s">
        <v>1475</v>
      </c>
      <c r="I272" s="2" t="s">
        <v>301</v>
      </c>
      <c r="J272" s="2" t="s">
        <v>2323</v>
      </c>
      <c r="K272" s="2" t="s">
        <v>2887</v>
      </c>
    </row>
    <row r="273" spans="1:11">
      <c r="A273" s="2" t="s">
        <v>787</v>
      </c>
      <c r="B273" s="2">
        <f t="shared" si="4"/>
        <v>272</v>
      </c>
      <c r="C273" s="12">
        <v>4</v>
      </c>
      <c r="D273" s="2" t="s">
        <v>34</v>
      </c>
      <c r="E273" s="2" t="s">
        <v>783</v>
      </c>
      <c r="F273" s="48" t="s">
        <v>410</v>
      </c>
      <c r="G273" s="12" t="s">
        <v>3080</v>
      </c>
      <c r="H273" s="2" t="s">
        <v>1476</v>
      </c>
      <c r="I273" s="2" t="s">
        <v>411</v>
      </c>
      <c r="J273" s="2" t="s">
        <v>2324</v>
      </c>
      <c r="K273" s="2" t="s">
        <v>2888</v>
      </c>
    </row>
    <row r="274" spans="1:11">
      <c r="A274" s="2" t="s">
        <v>1214</v>
      </c>
      <c r="B274" s="2">
        <f t="shared" si="4"/>
        <v>273</v>
      </c>
      <c r="C274" s="12">
        <v>5</v>
      </c>
      <c r="D274" s="2" t="s">
        <v>34</v>
      </c>
      <c r="E274" s="2" t="s">
        <v>787</v>
      </c>
      <c r="F274" s="49" t="s">
        <v>412</v>
      </c>
      <c r="G274" s="2" t="s">
        <v>988</v>
      </c>
      <c r="H274" s="2" t="s">
        <v>2325</v>
      </c>
      <c r="I274" s="2" t="s">
        <v>413</v>
      </c>
      <c r="J274" s="2" t="s">
        <v>2326</v>
      </c>
      <c r="K274" s="2" t="s">
        <v>2889</v>
      </c>
    </row>
    <row r="275" spans="1:11">
      <c r="A275" s="2" t="s">
        <v>1215</v>
      </c>
      <c r="B275" s="2">
        <f t="shared" si="4"/>
        <v>274</v>
      </c>
      <c r="C275" s="12">
        <v>5</v>
      </c>
      <c r="D275" s="2" t="s">
        <v>34</v>
      </c>
      <c r="E275" s="2" t="s">
        <v>787</v>
      </c>
      <c r="F275" s="49" t="s">
        <v>414</v>
      </c>
      <c r="G275" s="2" t="s">
        <v>816</v>
      </c>
      <c r="H275" s="2" t="s">
        <v>2327</v>
      </c>
      <c r="I275" s="2" t="s">
        <v>415</v>
      </c>
      <c r="J275" s="2" t="s">
        <v>2328</v>
      </c>
      <c r="K275" s="2" t="s">
        <v>2890</v>
      </c>
    </row>
    <row r="276" spans="1:11">
      <c r="A276" s="2" t="s">
        <v>1216</v>
      </c>
      <c r="B276" s="2">
        <f t="shared" si="4"/>
        <v>275</v>
      </c>
      <c r="C276" s="12">
        <v>5</v>
      </c>
      <c r="D276" s="2" t="s">
        <v>34</v>
      </c>
      <c r="E276" s="2" t="s">
        <v>787</v>
      </c>
      <c r="F276" s="49" t="s">
        <v>416</v>
      </c>
      <c r="G276" s="2" t="s">
        <v>986</v>
      </c>
      <c r="H276" s="2" t="s">
        <v>2329</v>
      </c>
      <c r="I276" s="2" t="s">
        <v>417</v>
      </c>
      <c r="J276" s="2" t="s">
        <v>2330</v>
      </c>
      <c r="K276" s="2" t="s">
        <v>2891</v>
      </c>
    </row>
    <row r="277" spans="1:11">
      <c r="A277" s="2" t="s">
        <v>1217</v>
      </c>
      <c r="B277" s="2">
        <f t="shared" si="4"/>
        <v>276</v>
      </c>
      <c r="C277" s="12">
        <v>5</v>
      </c>
      <c r="D277" s="2" t="s">
        <v>34</v>
      </c>
      <c r="E277" s="2" t="s">
        <v>787</v>
      </c>
      <c r="F277" s="49" t="s">
        <v>418</v>
      </c>
      <c r="G277" s="2" t="s">
        <v>987</v>
      </c>
      <c r="H277" s="2" t="s">
        <v>2331</v>
      </c>
      <c r="I277" s="2" t="s">
        <v>419</v>
      </c>
      <c r="J277" s="2" t="s">
        <v>2332</v>
      </c>
      <c r="K277" s="2" t="s">
        <v>2701</v>
      </c>
    </row>
    <row r="278" spans="1:11">
      <c r="A278" s="2" t="s">
        <v>1218</v>
      </c>
      <c r="B278" s="2">
        <f t="shared" si="4"/>
        <v>277</v>
      </c>
      <c r="C278" s="12">
        <v>5</v>
      </c>
      <c r="D278" s="2" t="s">
        <v>34</v>
      </c>
      <c r="E278" s="2" t="s">
        <v>787</v>
      </c>
      <c r="F278" s="49" t="s">
        <v>420</v>
      </c>
      <c r="G278" s="2" t="s">
        <v>990</v>
      </c>
      <c r="H278" s="2" t="s">
        <v>2333</v>
      </c>
      <c r="I278" s="2" t="s">
        <v>421</v>
      </c>
      <c r="J278" s="2" t="s">
        <v>2334</v>
      </c>
      <c r="K278" s="2" t="s">
        <v>2892</v>
      </c>
    </row>
    <row r="279" spans="1:11">
      <c r="A279" s="2" t="s">
        <v>1219</v>
      </c>
      <c r="B279" s="2">
        <f t="shared" si="4"/>
        <v>278</v>
      </c>
      <c r="C279" s="12">
        <v>5</v>
      </c>
      <c r="D279" s="2" t="s">
        <v>34</v>
      </c>
      <c r="E279" s="2" t="s">
        <v>787</v>
      </c>
      <c r="F279" s="49" t="s">
        <v>422</v>
      </c>
      <c r="G279" s="2" t="s">
        <v>991</v>
      </c>
      <c r="H279" s="2" t="s">
        <v>2335</v>
      </c>
      <c r="I279" s="2" t="s">
        <v>423</v>
      </c>
      <c r="J279" s="2" t="s">
        <v>2336</v>
      </c>
      <c r="K279" s="2" t="s">
        <v>2893</v>
      </c>
    </row>
    <row r="280" spans="1:11">
      <c r="A280" s="2" t="s">
        <v>1220</v>
      </c>
      <c r="B280" s="2">
        <f t="shared" si="4"/>
        <v>279</v>
      </c>
      <c r="C280" s="12">
        <v>5</v>
      </c>
      <c r="D280" s="2" t="s">
        <v>34</v>
      </c>
      <c r="E280" s="2" t="s">
        <v>787</v>
      </c>
      <c r="F280" s="49" t="s">
        <v>424</v>
      </c>
      <c r="G280" s="2" t="s">
        <v>816</v>
      </c>
      <c r="H280" s="2" t="s">
        <v>2337</v>
      </c>
      <c r="I280" s="2" t="s">
        <v>425</v>
      </c>
      <c r="J280" s="2" t="s">
        <v>2338</v>
      </c>
      <c r="K280" s="2" t="s">
        <v>2894</v>
      </c>
    </row>
    <row r="281" spans="1:11">
      <c r="A281" s="2" t="s">
        <v>1221</v>
      </c>
      <c r="B281" s="2">
        <f t="shared" si="4"/>
        <v>280</v>
      </c>
      <c r="C281" s="12">
        <v>5</v>
      </c>
      <c r="D281" s="2" t="s">
        <v>34</v>
      </c>
      <c r="E281" s="2" t="s">
        <v>787</v>
      </c>
      <c r="F281" s="49" t="s">
        <v>426</v>
      </c>
      <c r="G281" s="2" t="s">
        <v>986</v>
      </c>
      <c r="H281" s="2" t="s">
        <v>2339</v>
      </c>
      <c r="I281" s="2" t="s">
        <v>427</v>
      </c>
      <c r="J281" s="2" t="s">
        <v>2340</v>
      </c>
      <c r="K281" s="2" t="s">
        <v>2895</v>
      </c>
    </row>
    <row r="282" spans="1:11">
      <c r="A282" s="2" t="s">
        <v>1222</v>
      </c>
      <c r="B282" s="2">
        <f t="shared" si="4"/>
        <v>281</v>
      </c>
      <c r="C282" s="12">
        <v>5</v>
      </c>
      <c r="D282" s="2" t="s">
        <v>34</v>
      </c>
      <c r="E282" s="2" t="s">
        <v>787</v>
      </c>
      <c r="F282" s="49" t="s">
        <v>428</v>
      </c>
      <c r="G282" s="2" t="s">
        <v>987</v>
      </c>
      <c r="H282" s="2" t="s">
        <v>2341</v>
      </c>
      <c r="I282" s="2" t="s">
        <v>429</v>
      </c>
      <c r="J282" s="2" t="s">
        <v>2342</v>
      </c>
      <c r="K282" s="2" t="s">
        <v>3055</v>
      </c>
    </row>
    <row r="283" spans="1:11">
      <c r="A283" s="2" t="s">
        <v>1223</v>
      </c>
      <c r="B283" s="2">
        <f t="shared" si="4"/>
        <v>282</v>
      </c>
      <c r="C283" s="12">
        <v>5</v>
      </c>
      <c r="D283" s="2" t="s">
        <v>34</v>
      </c>
      <c r="E283" s="2" t="s">
        <v>787</v>
      </c>
      <c r="F283" s="49" t="s">
        <v>430</v>
      </c>
      <c r="G283" s="2" t="s">
        <v>990</v>
      </c>
      <c r="H283" s="2" t="s">
        <v>2343</v>
      </c>
      <c r="I283" s="2" t="s">
        <v>431</v>
      </c>
      <c r="J283" s="2" t="s">
        <v>2344</v>
      </c>
      <c r="K283" s="2" t="s">
        <v>2896</v>
      </c>
    </row>
    <row r="284" spans="1:11">
      <c r="A284" s="2" t="s">
        <v>1224</v>
      </c>
      <c r="B284" s="2">
        <f t="shared" si="4"/>
        <v>283</v>
      </c>
      <c r="C284" s="12">
        <v>5</v>
      </c>
      <c r="D284" s="2" t="s">
        <v>34</v>
      </c>
      <c r="E284" s="2" t="s">
        <v>787</v>
      </c>
      <c r="F284" s="49" t="s">
        <v>432</v>
      </c>
      <c r="G284" s="2" t="s">
        <v>991</v>
      </c>
      <c r="H284" s="2" t="s">
        <v>2345</v>
      </c>
      <c r="I284" s="2" t="s">
        <v>433</v>
      </c>
      <c r="J284" s="2" t="s">
        <v>2346</v>
      </c>
      <c r="K284" s="2" t="s">
        <v>2897</v>
      </c>
    </row>
    <row r="285" spans="1:11">
      <c r="A285" s="2" t="s">
        <v>1225</v>
      </c>
      <c r="B285" s="2">
        <f t="shared" si="4"/>
        <v>284</v>
      </c>
      <c r="C285" s="12">
        <v>5</v>
      </c>
      <c r="D285" s="2" t="s">
        <v>34</v>
      </c>
      <c r="E285" s="2" t="s">
        <v>787</v>
      </c>
      <c r="F285" s="49" t="s">
        <v>434</v>
      </c>
      <c r="G285" s="2" t="s">
        <v>987</v>
      </c>
      <c r="H285" s="2" t="s">
        <v>1477</v>
      </c>
      <c r="I285" s="2" t="s">
        <v>435</v>
      </c>
      <c r="J285" s="2" t="s">
        <v>2347</v>
      </c>
      <c r="K285" s="2" t="s">
        <v>3056</v>
      </c>
    </row>
    <row r="286" spans="1:11">
      <c r="A286" s="2" t="s">
        <v>1226</v>
      </c>
      <c r="B286" s="2">
        <f t="shared" si="4"/>
        <v>285</v>
      </c>
      <c r="C286" s="12">
        <v>5</v>
      </c>
      <c r="D286" s="2" t="s">
        <v>34</v>
      </c>
      <c r="E286" s="2" t="s">
        <v>787</v>
      </c>
      <c r="F286" s="49" t="s">
        <v>436</v>
      </c>
      <c r="G286" s="2" t="s">
        <v>990</v>
      </c>
      <c r="H286" s="2" t="s">
        <v>2348</v>
      </c>
      <c r="I286" s="2" t="s">
        <v>437</v>
      </c>
      <c r="J286" s="2" t="s">
        <v>2349</v>
      </c>
      <c r="K286" s="2" t="s">
        <v>2898</v>
      </c>
    </row>
    <row r="287" spans="1:11">
      <c r="A287" s="2" t="s">
        <v>1227</v>
      </c>
      <c r="B287" s="2">
        <f t="shared" si="4"/>
        <v>286</v>
      </c>
      <c r="C287" s="12">
        <v>5</v>
      </c>
      <c r="D287" s="2" t="s">
        <v>34</v>
      </c>
      <c r="E287" s="2" t="s">
        <v>787</v>
      </c>
      <c r="F287" s="49" t="s">
        <v>438</v>
      </c>
      <c r="G287" s="2" t="s">
        <v>991</v>
      </c>
      <c r="H287" s="2" t="s">
        <v>2350</v>
      </c>
      <c r="I287" s="2" t="s">
        <v>439</v>
      </c>
      <c r="J287" s="2" t="s">
        <v>2351</v>
      </c>
      <c r="K287" s="2" t="s">
        <v>2899</v>
      </c>
    </row>
    <row r="288" spans="1:11">
      <c r="A288" s="2" t="s">
        <v>1228</v>
      </c>
      <c r="B288" s="2">
        <f t="shared" si="4"/>
        <v>287</v>
      </c>
      <c r="C288" s="12">
        <v>5</v>
      </c>
      <c r="D288" s="2" t="s">
        <v>34</v>
      </c>
      <c r="E288" s="2" t="s">
        <v>787</v>
      </c>
      <c r="F288" s="49" t="s">
        <v>440</v>
      </c>
      <c r="G288" s="2" t="s">
        <v>3144</v>
      </c>
      <c r="H288" s="2" t="s">
        <v>1478</v>
      </c>
      <c r="I288" s="2" t="s">
        <v>441</v>
      </c>
      <c r="J288" s="2" t="s">
        <v>2352</v>
      </c>
      <c r="K288" s="2" t="s">
        <v>2900</v>
      </c>
    </row>
    <row r="289" spans="1:11">
      <c r="A289" s="2" t="s">
        <v>1270</v>
      </c>
      <c r="B289" s="2">
        <f t="shared" si="4"/>
        <v>288</v>
      </c>
      <c r="C289" s="12">
        <v>4</v>
      </c>
      <c r="D289" s="2" t="s">
        <v>0</v>
      </c>
      <c r="E289" s="2" t="s">
        <v>783</v>
      </c>
      <c r="F289" s="48" t="s">
        <v>532</v>
      </c>
      <c r="G289" s="2" t="s">
        <v>828</v>
      </c>
      <c r="H289" s="2" t="s">
        <v>1497</v>
      </c>
      <c r="I289" s="2" t="s">
        <v>2421</v>
      </c>
      <c r="J289" s="2" t="s">
        <v>2422</v>
      </c>
      <c r="K289" s="2" t="s">
        <v>2934</v>
      </c>
    </row>
    <row r="290" spans="1:11">
      <c r="A290" s="2" t="s">
        <v>1271</v>
      </c>
      <c r="B290" s="2">
        <f t="shared" si="4"/>
        <v>289</v>
      </c>
      <c r="C290" s="12">
        <v>4</v>
      </c>
      <c r="D290" s="2" t="s">
        <v>0</v>
      </c>
      <c r="E290" s="2" t="s">
        <v>783</v>
      </c>
      <c r="F290" s="48" t="s">
        <v>533</v>
      </c>
      <c r="G290" s="2" t="s">
        <v>886</v>
      </c>
      <c r="H290" s="2" t="s">
        <v>1498</v>
      </c>
      <c r="I290" s="2" t="s">
        <v>534</v>
      </c>
      <c r="J290" s="2" t="s">
        <v>2423</v>
      </c>
      <c r="K290" s="2" t="s">
        <v>2935</v>
      </c>
    </row>
    <row r="291" spans="1:11">
      <c r="A291" s="2" t="s">
        <v>1272</v>
      </c>
      <c r="B291" s="2">
        <f t="shared" si="4"/>
        <v>290</v>
      </c>
      <c r="C291" s="12">
        <v>4</v>
      </c>
      <c r="D291" s="2" t="s">
        <v>0</v>
      </c>
      <c r="E291" s="2" t="s">
        <v>783</v>
      </c>
      <c r="F291" s="48" t="s">
        <v>535</v>
      </c>
      <c r="G291" s="2" t="s">
        <v>826</v>
      </c>
      <c r="H291" s="2" t="s">
        <v>1499</v>
      </c>
      <c r="I291" s="2" t="s">
        <v>536</v>
      </c>
      <c r="J291" s="2" t="s">
        <v>2424</v>
      </c>
      <c r="K291" s="2" t="s">
        <v>3068</v>
      </c>
    </row>
    <row r="292" spans="1:11">
      <c r="A292" s="2" t="s">
        <v>1273</v>
      </c>
      <c r="B292" s="2">
        <f t="shared" si="4"/>
        <v>291</v>
      </c>
      <c r="C292" s="12">
        <v>4</v>
      </c>
      <c r="D292" s="2" t="s">
        <v>0</v>
      </c>
      <c r="E292" s="2" t="s">
        <v>783</v>
      </c>
      <c r="F292" s="48" t="s">
        <v>3517</v>
      </c>
      <c r="G292" s="2" t="s">
        <v>825</v>
      </c>
      <c r="H292" s="2" t="s">
        <v>1500</v>
      </c>
      <c r="I292" s="2" t="s">
        <v>538</v>
      </c>
      <c r="J292" s="2" t="s">
        <v>2425</v>
      </c>
      <c r="K292" s="2" t="s">
        <v>2936</v>
      </c>
    </row>
    <row r="293" spans="1:11">
      <c r="A293" s="2" t="s">
        <v>1274</v>
      </c>
      <c r="B293" s="2">
        <f t="shared" si="4"/>
        <v>292</v>
      </c>
      <c r="C293" s="12">
        <v>4</v>
      </c>
      <c r="D293" s="2" t="s">
        <v>0</v>
      </c>
      <c r="E293" s="2" t="s">
        <v>783</v>
      </c>
      <c r="F293" s="48" t="s">
        <v>539</v>
      </c>
      <c r="G293" s="2" t="s">
        <v>823</v>
      </c>
      <c r="H293" s="2" t="s">
        <v>2426</v>
      </c>
      <c r="I293" s="2" t="s">
        <v>540</v>
      </c>
      <c r="J293" s="2" t="s">
        <v>2427</v>
      </c>
      <c r="K293" s="2" t="s">
        <v>2937</v>
      </c>
    </row>
    <row r="294" spans="1:11">
      <c r="A294" s="2" t="s">
        <v>1275</v>
      </c>
      <c r="B294" s="2">
        <f t="shared" si="4"/>
        <v>293</v>
      </c>
      <c r="C294" s="12">
        <v>4</v>
      </c>
      <c r="D294" s="2" t="s">
        <v>0</v>
      </c>
      <c r="E294" s="2" t="s">
        <v>783</v>
      </c>
      <c r="F294" s="48" t="s">
        <v>541</v>
      </c>
      <c r="G294" s="2" t="s">
        <v>827</v>
      </c>
      <c r="H294" s="2" t="s">
        <v>1501</v>
      </c>
      <c r="I294" s="2" t="s">
        <v>542</v>
      </c>
      <c r="J294" s="2" t="s">
        <v>2428</v>
      </c>
      <c r="K294" s="2" t="s">
        <v>2938</v>
      </c>
    </row>
    <row r="295" spans="1:11">
      <c r="A295" s="2" t="s">
        <v>1276</v>
      </c>
      <c r="B295" s="2">
        <f t="shared" si="4"/>
        <v>294</v>
      </c>
      <c r="C295" s="12">
        <v>4</v>
      </c>
      <c r="D295" s="2" t="s">
        <v>0</v>
      </c>
      <c r="E295" s="2" t="s">
        <v>783</v>
      </c>
      <c r="F295" s="48" t="s">
        <v>543</v>
      </c>
      <c r="G295" s="2" t="s">
        <v>824</v>
      </c>
      <c r="H295" s="2" t="s">
        <v>1502</v>
      </c>
      <c r="I295" s="2" t="s">
        <v>544</v>
      </c>
      <c r="J295" s="2" t="s">
        <v>2429</v>
      </c>
      <c r="K295" s="2" t="s">
        <v>2939</v>
      </c>
    </row>
    <row r="296" spans="1:11">
      <c r="A296" s="2" t="s">
        <v>1277</v>
      </c>
      <c r="B296" s="2">
        <f t="shared" si="4"/>
        <v>295</v>
      </c>
      <c r="C296" s="12">
        <v>4</v>
      </c>
      <c r="D296" s="2" t="s">
        <v>16</v>
      </c>
      <c r="E296" s="2" t="s">
        <v>783</v>
      </c>
      <c r="F296" s="48" t="s">
        <v>545</v>
      </c>
      <c r="G296" s="2" t="s">
        <v>913</v>
      </c>
      <c r="H296" s="2" t="s">
        <v>2430</v>
      </c>
      <c r="I296" s="2" t="s">
        <v>546</v>
      </c>
      <c r="J296" s="2" t="s">
        <v>2431</v>
      </c>
      <c r="K296" s="2" t="s">
        <v>2940</v>
      </c>
    </row>
    <row r="297" spans="1:11">
      <c r="A297" s="2" t="s">
        <v>1278</v>
      </c>
      <c r="B297" s="2">
        <f t="shared" si="4"/>
        <v>296</v>
      </c>
      <c r="C297" s="12">
        <v>4</v>
      </c>
      <c r="D297" s="2" t="s">
        <v>16</v>
      </c>
      <c r="E297" s="2" t="s">
        <v>783</v>
      </c>
      <c r="F297" s="48" t="s">
        <v>547</v>
      </c>
      <c r="G297" s="2" t="s">
        <v>911</v>
      </c>
      <c r="H297" s="2" t="s">
        <v>2432</v>
      </c>
      <c r="I297" s="2" t="s">
        <v>548</v>
      </c>
      <c r="J297" s="2" t="s">
        <v>2433</v>
      </c>
      <c r="K297" s="2" t="s">
        <v>2941</v>
      </c>
    </row>
    <row r="298" spans="1:11">
      <c r="A298" s="2" t="s">
        <v>1279</v>
      </c>
      <c r="B298" s="2">
        <f t="shared" si="4"/>
        <v>297</v>
      </c>
      <c r="C298" s="12">
        <v>4</v>
      </c>
      <c r="D298" s="2" t="s">
        <v>16</v>
      </c>
      <c r="E298" s="2" t="s">
        <v>783</v>
      </c>
      <c r="F298" s="48" t="s">
        <v>549</v>
      </c>
      <c r="G298" s="2" t="s">
        <v>912</v>
      </c>
      <c r="H298" s="2" t="s">
        <v>1503</v>
      </c>
      <c r="I298" s="2" t="s">
        <v>550</v>
      </c>
      <c r="J298" s="2" t="s">
        <v>2434</v>
      </c>
      <c r="K298" s="2" t="s">
        <v>2942</v>
      </c>
    </row>
    <row r="299" spans="1:11">
      <c r="A299" s="2" t="s">
        <v>1280</v>
      </c>
      <c r="B299" s="2">
        <f t="shared" si="4"/>
        <v>298</v>
      </c>
      <c r="C299" s="12">
        <v>4</v>
      </c>
      <c r="D299" s="2" t="s">
        <v>16</v>
      </c>
      <c r="E299" s="2" t="s">
        <v>783</v>
      </c>
      <c r="F299" s="48" t="s">
        <v>551</v>
      </c>
      <c r="G299" s="2" t="s">
        <v>936</v>
      </c>
      <c r="H299" s="2" t="s">
        <v>1504</v>
      </c>
      <c r="I299" s="2" t="s">
        <v>552</v>
      </c>
      <c r="J299" s="2" t="s">
        <v>2435</v>
      </c>
      <c r="K299" s="2" t="s">
        <v>2943</v>
      </c>
    </row>
    <row r="300" spans="1:11">
      <c r="A300" s="2" t="s">
        <v>1281</v>
      </c>
      <c r="B300" s="2">
        <f t="shared" si="4"/>
        <v>299</v>
      </c>
      <c r="C300" s="12">
        <v>4</v>
      </c>
      <c r="D300" s="2" t="s">
        <v>0</v>
      </c>
      <c r="E300" s="2" t="s">
        <v>783</v>
      </c>
      <c r="F300" s="48" t="s">
        <v>553</v>
      </c>
      <c r="G300" s="2" t="s">
        <v>862</v>
      </c>
      <c r="H300" s="2" t="s">
        <v>1505</v>
      </c>
      <c r="I300" s="2" t="s">
        <v>3095</v>
      </c>
      <c r="J300" s="2" t="s">
        <v>2436</v>
      </c>
      <c r="K300" s="2" t="s">
        <v>2944</v>
      </c>
    </row>
    <row r="301" spans="1:11">
      <c r="A301" s="2" t="s">
        <v>1282</v>
      </c>
      <c r="B301" s="2">
        <f t="shared" si="4"/>
        <v>300</v>
      </c>
      <c r="C301" s="12">
        <v>4</v>
      </c>
      <c r="D301" s="2" t="s">
        <v>0</v>
      </c>
      <c r="E301" s="2" t="s">
        <v>783</v>
      </c>
      <c r="F301" s="48" t="s">
        <v>554</v>
      </c>
      <c r="G301" s="2" t="s">
        <v>888</v>
      </c>
      <c r="H301" s="2" t="s">
        <v>1506</v>
      </c>
      <c r="I301" s="2" t="s">
        <v>555</v>
      </c>
      <c r="J301" s="2" t="s">
        <v>2437</v>
      </c>
      <c r="K301" s="2" t="s">
        <v>2945</v>
      </c>
    </row>
    <row r="302" spans="1:11">
      <c r="A302" s="2" t="s">
        <v>797</v>
      </c>
      <c r="B302" s="2">
        <f t="shared" si="4"/>
        <v>301</v>
      </c>
      <c r="C302" s="12">
        <v>4</v>
      </c>
      <c r="D302" s="2" t="s">
        <v>0</v>
      </c>
      <c r="E302" s="2" t="s">
        <v>783</v>
      </c>
      <c r="F302" s="48" t="s">
        <v>556</v>
      </c>
      <c r="G302" s="12" t="s">
        <v>3080</v>
      </c>
      <c r="H302" s="2" t="s">
        <v>2438</v>
      </c>
      <c r="I302" s="2" t="s">
        <v>557</v>
      </c>
      <c r="J302" s="2" t="s">
        <v>2439</v>
      </c>
      <c r="K302" s="2" t="s">
        <v>2440</v>
      </c>
    </row>
    <row r="303" spans="1:11">
      <c r="A303" s="2" t="s">
        <v>1283</v>
      </c>
      <c r="B303" s="2">
        <f t="shared" si="4"/>
        <v>302</v>
      </c>
      <c r="C303" s="12">
        <v>5</v>
      </c>
      <c r="D303" s="2" t="s">
        <v>0</v>
      </c>
      <c r="E303" s="2" t="s">
        <v>797</v>
      </c>
      <c r="F303" s="49" t="s">
        <v>558</v>
      </c>
      <c r="G303" s="2" t="s">
        <v>880</v>
      </c>
      <c r="H303" s="2" t="s">
        <v>2441</v>
      </c>
      <c r="I303" s="2" t="s">
        <v>559</v>
      </c>
      <c r="J303" s="2" t="s">
        <v>2442</v>
      </c>
      <c r="K303" s="2" t="s">
        <v>2946</v>
      </c>
    </row>
    <row r="304" spans="1:11">
      <c r="A304" s="2" t="s">
        <v>1284</v>
      </c>
      <c r="B304" s="2">
        <f t="shared" si="4"/>
        <v>303</v>
      </c>
      <c r="C304" s="12">
        <v>5</v>
      </c>
      <c r="D304" s="2" t="s">
        <v>0</v>
      </c>
      <c r="E304" s="2" t="s">
        <v>797</v>
      </c>
      <c r="F304" s="49" t="s">
        <v>560</v>
      </c>
      <c r="G304" s="2" t="s">
        <v>881</v>
      </c>
      <c r="H304" s="2" t="s">
        <v>1507</v>
      </c>
      <c r="I304" s="2" t="s">
        <v>561</v>
      </c>
      <c r="J304" s="2" t="s">
        <v>2443</v>
      </c>
      <c r="K304" s="2" t="s">
        <v>2947</v>
      </c>
    </row>
    <row r="305" spans="1:11">
      <c r="A305" s="2" t="s">
        <v>1285</v>
      </c>
      <c r="B305" s="2">
        <f t="shared" si="4"/>
        <v>304</v>
      </c>
      <c r="C305" s="12">
        <v>5</v>
      </c>
      <c r="D305" s="2" t="s">
        <v>0</v>
      </c>
      <c r="E305" s="2" t="s">
        <v>797</v>
      </c>
      <c r="F305" s="49" t="s">
        <v>562</v>
      </c>
      <c r="G305" s="2" t="s">
        <v>882</v>
      </c>
      <c r="H305" s="2" t="s">
        <v>1508</v>
      </c>
      <c r="I305" s="2" t="s">
        <v>563</v>
      </c>
      <c r="J305" s="2" t="s">
        <v>2444</v>
      </c>
      <c r="K305" s="2" t="s">
        <v>2948</v>
      </c>
    </row>
    <row r="306" spans="1:11">
      <c r="A306" s="2" t="s">
        <v>1289</v>
      </c>
      <c r="B306" s="2">
        <f t="shared" si="4"/>
        <v>305</v>
      </c>
      <c r="C306" s="12">
        <v>5</v>
      </c>
      <c r="D306" s="2" t="s">
        <v>37</v>
      </c>
      <c r="E306" s="2" t="s">
        <v>797</v>
      </c>
      <c r="F306" s="49" t="s">
        <v>2445</v>
      </c>
      <c r="G306" s="2" t="s">
        <v>1024</v>
      </c>
      <c r="H306" s="2" t="s">
        <v>1509</v>
      </c>
      <c r="I306" s="2" t="s">
        <v>2446</v>
      </c>
      <c r="J306" s="2" t="s">
        <v>2447</v>
      </c>
      <c r="K306" s="2" t="s">
        <v>2949</v>
      </c>
    </row>
    <row r="307" spans="1:11">
      <c r="A307" s="2" t="s">
        <v>1290</v>
      </c>
      <c r="B307" s="2">
        <f t="shared" si="4"/>
        <v>306</v>
      </c>
      <c r="C307" s="12">
        <v>5</v>
      </c>
      <c r="D307" s="2" t="s">
        <v>37</v>
      </c>
      <c r="E307" s="2" t="s">
        <v>797</v>
      </c>
      <c r="F307" s="49" t="s">
        <v>2448</v>
      </c>
      <c r="G307" s="2" t="s">
        <v>1013</v>
      </c>
      <c r="H307" s="2" t="s">
        <v>1510</v>
      </c>
      <c r="I307" s="2" t="s">
        <v>3096</v>
      </c>
      <c r="J307" s="2" t="s">
        <v>2449</v>
      </c>
      <c r="K307" s="2" t="s">
        <v>2950</v>
      </c>
    </row>
    <row r="308" spans="1:11">
      <c r="A308" s="2" t="s">
        <v>1291</v>
      </c>
      <c r="B308" s="2">
        <f t="shared" si="4"/>
        <v>307</v>
      </c>
      <c r="C308" s="12">
        <v>5</v>
      </c>
      <c r="D308" s="2" t="s">
        <v>37</v>
      </c>
      <c r="E308" s="2" t="s">
        <v>797</v>
      </c>
      <c r="F308" s="49" t="s">
        <v>564</v>
      </c>
      <c r="G308" s="2" t="s">
        <v>1014</v>
      </c>
      <c r="H308" s="2" t="s">
        <v>1511</v>
      </c>
      <c r="I308" s="2" t="s">
        <v>2450</v>
      </c>
      <c r="J308" s="2" t="s">
        <v>2451</v>
      </c>
      <c r="K308" s="2" t="s">
        <v>2951</v>
      </c>
    </row>
    <row r="309" spans="1:11">
      <c r="A309" s="2" t="s">
        <v>805</v>
      </c>
      <c r="B309" s="2">
        <f t="shared" si="4"/>
        <v>308</v>
      </c>
      <c r="C309" s="12">
        <v>5</v>
      </c>
      <c r="D309" s="2" t="s">
        <v>37</v>
      </c>
      <c r="E309" s="2" t="s">
        <v>797</v>
      </c>
      <c r="F309" s="49" t="s">
        <v>565</v>
      </c>
      <c r="G309" s="12" t="s">
        <v>3080</v>
      </c>
      <c r="H309" s="2" t="s">
        <v>1512</v>
      </c>
      <c r="I309" s="2" t="s">
        <v>2452</v>
      </c>
      <c r="J309" s="2" t="s">
        <v>2453</v>
      </c>
      <c r="K309" s="2" t="s">
        <v>2952</v>
      </c>
    </row>
    <row r="310" spans="1:11">
      <c r="A310" s="2" t="s">
        <v>1292</v>
      </c>
      <c r="B310" s="2">
        <f t="shared" si="4"/>
        <v>309</v>
      </c>
      <c r="C310" s="12">
        <v>6</v>
      </c>
      <c r="D310" s="2" t="s">
        <v>37</v>
      </c>
      <c r="E310" s="2" t="s">
        <v>805</v>
      </c>
      <c r="F310" s="50" t="s">
        <v>2455</v>
      </c>
      <c r="G310" s="2" t="s">
        <v>2454</v>
      </c>
      <c r="H310" s="2" t="s">
        <v>2456</v>
      </c>
      <c r="I310" s="2" t="s">
        <v>2457</v>
      </c>
      <c r="J310" s="2" t="s">
        <v>2458</v>
      </c>
      <c r="K310" s="2" t="s">
        <v>2953</v>
      </c>
    </row>
    <row r="311" spans="1:11">
      <c r="A311" s="2" t="s">
        <v>1293</v>
      </c>
      <c r="B311" s="2">
        <f t="shared" si="4"/>
        <v>310</v>
      </c>
      <c r="C311" s="12">
        <v>6</v>
      </c>
      <c r="D311" s="2" t="s">
        <v>37</v>
      </c>
      <c r="E311" s="2" t="s">
        <v>805</v>
      </c>
      <c r="F311" s="50" t="s">
        <v>2460</v>
      </c>
      <c r="G311" s="2" t="s">
        <v>2459</v>
      </c>
      <c r="H311" s="2" t="s">
        <v>2461</v>
      </c>
      <c r="I311" s="2" t="s">
        <v>2462</v>
      </c>
      <c r="J311" s="2" t="s">
        <v>2463</v>
      </c>
      <c r="K311" s="2" t="s">
        <v>2954</v>
      </c>
    </row>
    <row r="312" spans="1:11">
      <c r="A312" s="2" t="s">
        <v>1294</v>
      </c>
      <c r="B312" s="2">
        <f t="shared" si="4"/>
        <v>311</v>
      </c>
      <c r="C312" s="12">
        <v>6</v>
      </c>
      <c r="D312" s="2" t="s">
        <v>37</v>
      </c>
      <c r="E312" s="2" t="s">
        <v>805</v>
      </c>
      <c r="F312" s="50" t="s">
        <v>2465</v>
      </c>
      <c r="G312" s="2" t="s">
        <v>2464</v>
      </c>
      <c r="H312" s="2" t="s">
        <v>2466</v>
      </c>
      <c r="I312" s="2" t="s">
        <v>2467</v>
      </c>
      <c r="J312" s="2" t="s">
        <v>2468</v>
      </c>
      <c r="K312" s="2" t="s">
        <v>2955</v>
      </c>
    </row>
    <row r="313" spans="1:11">
      <c r="A313" s="2" t="s">
        <v>1295</v>
      </c>
      <c r="B313" s="2">
        <f t="shared" si="4"/>
        <v>312</v>
      </c>
      <c r="C313" s="12">
        <v>6</v>
      </c>
      <c r="D313" s="2" t="s">
        <v>37</v>
      </c>
      <c r="E313" s="2" t="s">
        <v>805</v>
      </c>
      <c r="F313" s="50" t="s">
        <v>2470</v>
      </c>
      <c r="G313" s="2" t="s">
        <v>2469</v>
      </c>
      <c r="H313" s="2" t="s">
        <v>2471</v>
      </c>
      <c r="I313" s="2" t="s">
        <v>2472</v>
      </c>
      <c r="J313" s="2" t="s">
        <v>2473</v>
      </c>
      <c r="K313" s="2" t="s">
        <v>2956</v>
      </c>
    </row>
    <row r="314" spans="1:11">
      <c r="A314" s="2" t="s">
        <v>806</v>
      </c>
      <c r="B314" s="2">
        <f t="shared" si="4"/>
        <v>313</v>
      </c>
      <c r="C314" s="12">
        <v>5</v>
      </c>
      <c r="D314" s="2" t="s">
        <v>37</v>
      </c>
      <c r="E314" s="2" t="s">
        <v>797</v>
      </c>
      <c r="F314" s="49" t="s">
        <v>566</v>
      </c>
      <c r="G314" s="12" t="s">
        <v>3080</v>
      </c>
      <c r="H314" s="2" t="s">
        <v>1513</v>
      </c>
      <c r="I314" s="2" t="s">
        <v>2474</v>
      </c>
      <c r="J314" s="2" t="s">
        <v>2475</v>
      </c>
      <c r="K314" s="2" t="s">
        <v>2957</v>
      </c>
    </row>
    <row r="315" spans="1:11">
      <c r="A315" s="2" t="s">
        <v>3097</v>
      </c>
      <c r="B315" s="2">
        <f t="shared" si="4"/>
        <v>314</v>
      </c>
      <c r="C315" s="12">
        <v>6</v>
      </c>
      <c r="D315" s="2" t="s">
        <v>37</v>
      </c>
      <c r="E315" s="2" t="s">
        <v>806</v>
      </c>
      <c r="F315" s="50" t="s">
        <v>567</v>
      </c>
      <c r="G315" s="12" t="s">
        <v>3080</v>
      </c>
      <c r="H315" s="2" t="s">
        <v>1514</v>
      </c>
      <c r="I315" s="2" t="s">
        <v>2476</v>
      </c>
      <c r="J315" s="2" t="s">
        <v>2477</v>
      </c>
      <c r="K315" s="2" t="s">
        <v>2958</v>
      </c>
    </row>
    <row r="316" spans="1:11">
      <c r="A316" s="2" t="s">
        <v>1296</v>
      </c>
      <c r="B316" s="2">
        <f t="shared" si="4"/>
        <v>315</v>
      </c>
      <c r="C316" s="12">
        <v>7</v>
      </c>
      <c r="D316" s="2" t="s">
        <v>37</v>
      </c>
      <c r="E316" s="2" t="s">
        <v>3097</v>
      </c>
      <c r="F316" s="51" t="s">
        <v>2478</v>
      </c>
      <c r="G316" s="2" t="s">
        <v>1019</v>
      </c>
      <c r="H316" s="2" t="s">
        <v>2479</v>
      </c>
      <c r="I316" s="2" t="s">
        <v>2480</v>
      </c>
      <c r="J316" s="2" t="s">
        <v>2481</v>
      </c>
      <c r="K316" s="2" t="s">
        <v>2959</v>
      </c>
    </row>
    <row r="317" spans="1:11">
      <c r="A317" s="2" t="s">
        <v>1297</v>
      </c>
      <c r="B317" s="2">
        <f t="shared" si="4"/>
        <v>316</v>
      </c>
      <c r="C317" s="12">
        <v>7</v>
      </c>
      <c r="D317" s="2" t="s">
        <v>37</v>
      </c>
      <c r="E317" s="2" t="s">
        <v>3097</v>
      </c>
      <c r="F317" s="51" t="s">
        <v>2482</v>
      </c>
      <c r="G317" s="2" t="s">
        <v>1022</v>
      </c>
      <c r="H317" s="2" t="s">
        <v>2483</v>
      </c>
      <c r="I317" s="2" t="s">
        <v>2484</v>
      </c>
      <c r="J317" s="2" t="s">
        <v>2485</v>
      </c>
      <c r="K317" s="2" t="s">
        <v>2960</v>
      </c>
    </row>
    <row r="318" spans="1:11">
      <c r="A318" s="2" t="s">
        <v>3098</v>
      </c>
      <c r="B318" s="2">
        <f t="shared" si="4"/>
        <v>317</v>
      </c>
      <c r="C318" s="12">
        <v>7</v>
      </c>
      <c r="D318" s="2" t="s">
        <v>37</v>
      </c>
      <c r="E318" s="2" t="s">
        <v>3097</v>
      </c>
      <c r="F318" s="51" t="s">
        <v>568</v>
      </c>
      <c r="G318" s="12" t="s">
        <v>3080</v>
      </c>
      <c r="H318" s="2" t="s">
        <v>2486</v>
      </c>
      <c r="I318" s="2" t="s">
        <v>2487</v>
      </c>
      <c r="J318" s="2" t="s">
        <v>2488</v>
      </c>
      <c r="K318" s="2" t="s">
        <v>2961</v>
      </c>
    </row>
    <row r="319" spans="1:11">
      <c r="A319" s="2" t="s">
        <v>3099</v>
      </c>
      <c r="B319" s="2">
        <f t="shared" si="4"/>
        <v>318</v>
      </c>
      <c r="C319" s="12">
        <v>8</v>
      </c>
      <c r="D319" s="2" t="s">
        <v>37</v>
      </c>
      <c r="E319" s="2" t="s">
        <v>3098</v>
      </c>
      <c r="F319" s="53" t="s">
        <v>3260</v>
      </c>
      <c r="G319" s="13" t="s">
        <v>3146</v>
      </c>
      <c r="H319" s="4" t="s">
        <v>3223</v>
      </c>
      <c r="I319" s="2" t="s">
        <v>2489</v>
      </c>
      <c r="J319" s="2" t="s">
        <v>2490</v>
      </c>
      <c r="K319" s="2" t="s">
        <v>2962</v>
      </c>
    </row>
    <row r="320" spans="1:11">
      <c r="A320" s="2" t="s">
        <v>1298</v>
      </c>
      <c r="B320" s="2">
        <f t="shared" si="4"/>
        <v>319</v>
      </c>
      <c r="C320" s="12">
        <v>9</v>
      </c>
      <c r="D320" s="2" t="s">
        <v>37</v>
      </c>
      <c r="E320" s="2" t="s">
        <v>3099</v>
      </c>
      <c r="F320" s="55" t="s">
        <v>3261</v>
      </c>
      <c r="G320" s="2" t="s">
        <v>3240</v>
      </c>
      <c r="H320" s="4" t="s">
        <v>3220</v>
      </c>
      <c r="I320" s="2" t="s">
        <v>2491</v>
      </c>
      <c r="J320" s="2" t="s">
        <v>2492</v>
      </c>
      <c r="K320" s="2" t="s">
        <v>2963</v>
      </c>
    </row>
    <row r="321" spans="1:11">
      <c r="A321" s="2" t="s">
        <v>1299</v>
      </c>
      <c r="B321" s="2">
        <f t="shared" si="4"/>
        <v>320</v>
      </c>
      <c r="C321" s="12">
        <v>9</v>
      </c>
      <c r="D321" s="2" t="s">
        <v>37</v>
      </c>
      <c r="E321" s="2" t="s">
        <v>3099</v>
      </c>
      <c r="F321" s="55" t="s">
        <v>3262</v>
      </c>
      <c r="G321" s="2" t="s">
        <v>3253</v>
      </c>
      <c r="H321" s="4" t="s">
        <v>3224</v>
      </c>
      <c r="I321" s="2" t="s">
        <v>2493</v>
      </c>
      <c r="J321" s="2" t="s">
        <v>2494</v>
      </c>
      <c r="K321" s="2" t="s">
        <v>2964</v>
      </c>
    </row>
    <row r="322" spans="1:11">
      <c r="A322" s="2" t="s">
        <v>3100</v>
      </c>
      <c r="B322" s="2">
        <f t="shared" si="4"/>
        <v>321</v>
      </c>
      <c r="C322" s="12">
        <v>8</v>
      </c>
      <c r="D322" s="2" t="s">
        <v>37</v>
      </c>
      <c r="E322" s="2" t="s">
        <v>3098</v>
      </c>
      <c r="F322" s="53" t="s">
        <v>3263</v>
      </c>
      <c r="G322" s="13" t="s">
        <v>3080</v>
      </c>
      <c r="H322" s="4" t="s">
        <v>3225</v>
      </c>
      <c r="I322" s="2" t="s">
        <v>2495</v>
      </c>
      <c r="J322" s="2" t="s">
        <v>2496</v>
      </c>
      <c r="K322" s="2" t="s">
        <v>2965</v>
      </c>
    </row>
    <row r="323" spans="1:11">
      <c r="A323" s="2" t="s">
        <v>3101</v>
      </c>
      <c r="B323" s="2">
        <f t="shared" ref="B323:B386" si="5">ROW()-1</f>
        <v>322</v>
      </c>
      <c r="C323" s="12">
        <v>9</v>
      </c>
      <c r="D323" s="2" t="s">
        <v>37</v>
      </c>
      <c r="E323" s="2" t="s">
        <v>3100</v>
      </c>
      <c r="F323" s="55" t="s">
        <v>3264</v>
      </c>
      <c r="G323" s="2" t="s">
        <v>3241</v>
      </c>
      <c r="H323" s="4" t="s">
        <v>3221</v>
      </c>
      <c r="I323" s="2" t="s">
        <v>2491</v>
      </c>
      <c r="J323" s="2" t="s">
        <v>2492</v>
      </c>
      <c r="K323" s="2" t="s">
        <v>2963</v>
      </c>
    </row>
    <row r="324" spans="1:11">
      <c r="A324" s="2" t="s">
        <v>1973</v>
      </c>
      <c r="B324" s="2">
        <f t="shared" si="5"/>
        <v>323</v>
      </c>
      <c r="C324" s="12">
        <v>9</v>
      </c>
      <c r="D324" s="2" t="s">
        <v>37</v>
      </c>
      <c r="E324" s="2" t="s">
        <v>3100</v>
      </c>
      <c r="F324" s="55" t="s">
        <v>3265</v>
      </c>
      <c r="G324" s="2" t="s">
        <v>3242</v>
      </c>
      <c r="H324" s="4" t="s">
        <v>3226</v>
      </c>
      <c r="I324" s="2" t="s">
        <v>2497</v>
      </c>
      <c r="J324" s="2" t="s">
        <v>2498</v>
      </c>
      <c r="K324" s="2" t="s">
        <v>2966</v>
      </c>
    </row>
    <row r="325" spans="1:11">
      <c r="A325" s="2" t="s">
        <v>3102</v>
      </c>
      <c r="B325" s="2">
        <f t="shared" si="5"/>
        <v>324</v>
      </c>
      <c r="C325" s="12">
        <v>8</v>
      </c>
      <c r="D325" s="2" t="s">
        <v>37</v>
      </c>
      <c r="E325" s="2" t="s">
        <v>3098</v>
      </c>
      <c r="F325" s="53" t="s">
        <v>3266</v>
      </c>
      <c r="G325" s="13" t="s">
        <v>3080</v>
      </c>
      <c r="H325" s="4" t="s">
        <v>3227</v>
      </c>
      <c r="I325" s="2" t="s">
        <v>2499</v>
      </c>
      <c r="J325" s="2" t="s">
        <v>2500</v>
      </c>
      <c r="K325" s="2" t="s">
        <v>2967</v>
      </c>
    </row>
    <row r="326" spans="1:11">
      <c r="A326" s="2" t="s">
        <v>1974</v>
      </c>
      <c r="B326" s="2">
        <f t="shared" si="5"/>
        <v>325</v>
      </c>
      <c r="C326" s="12">
        <v>9</v>
      </c>
      <c r="D326" s="2" t="s">
        <v>37</v>
      </c>
      <c r="E326" s="2" t="s">
        <v>3102</v>
      </c>
      <c r="F326" s="55" t="s">
        <v>3267</v>
      </c>
      <c r="G326" s="2" t="s">
        <v>3243</v>
      </c>
      <c r="H326" s="4" t="s">
        <v>3222</v>
      </c>
      <c r="I326" s="2" t="s">
        <v>2501</v>
      </c>
      <c r="J326" s="2" t="s">
        <v>2502</v>
      </c>
      <c r="K326" s="2" t="s">
        <v>2503</v>
      </c>
    </row>
    <row r="327" spans="1:11">
      <c r="A327" s="2" t="s">
        <v>1975</v>
      </c>
      <c r="B327" s="2">
        <f t="shared" si="5"/>
        <v>326</v>
      </c>
      <c r="C327" s="12">
        <v>9</v>
      </c>
      <c r="D327" s="2" t="s">
        <v>37</v>
      </c>
      <c r="E327" s="2" t="s">
        <v>3102</v>
      </c>
      <c r="F327" s="55" t="s">
        <v>3268</v>
      </c>
      <c r="G327" s="2" t="s">
        <v>3244</v>
      </c>
      <c r="H327" s="4" t="s">
        <v>3228</v>
      </c>
      <c r="I327" s="2" t="s">
        <v>2504</v>
      </c>
      <c r="J327" s="2" t="s">
        <v>2505</v>
      </c>
      <c r="K327" s="2" t="s">
        <v>2968</v>
      </c>
    </row>
    <row r="328" spans="1:11">
      <c r="A328" s="2" t="s">
        <v>3103</v>
      </c>
      <c r="B328" s="2">
        <f t="shared" si="5"/>
        <v>327</v>
      </c>
      <c r="C328" s="12">
        <v>8</v>
      </c>
      <c r="D328" s="2" t="s">
        <v>37</v>
      </c>
      <c r="E328" s="2" t="s">
        <v>3098</v>
      </c>
      <c r="F328" s="53" t="s">
        <v>3269</v>
      </c>
      <c r="G328" s="2" t="s">
        <v>3245</v>
      </c>
      <c r="H328" s="4" t="s">
        <v>3229</v>
      </c>
      <c r="I328" s="2" t="s">
        <v>2506</v>
      </c>
      <c r="J328" s="2" t="s">
        <v>2507</v>
      </c>
      <c r="K328" s="2" t="s">
        <v>2969</v>
      </c>
    </row>
    <row r="329" spans="1:11">
      <c r="A329" s="2" t="s">
        <v>3104</v>
      </c>
      <c r="B329" s="2">
        <f t="shared" si="5"/>
        <v>328</v>
      </c>
      <c r="C329" s="12">
        <v>6</v>
      </c>
      <c r="D329" s="2" t="s">
        <v>37</v>
      </c>
      <c r="E329" s="2" t="s">
        <v>806</v>
      </c>
      <c r="F329" s="50" t="s">
        <v>569</v>
      </c>
      <c r="G329" s="12" t="s">
        <v>3080</v>
      </c>
      <c r="H329" s="5" t="s">
        <v>1515</v>
      </c>
      <c r="I329" s="2" t="s">
        <v>2508</v>
      </c>
      <c r="J329" s="2" t="s">
        <v>2509</v>
      </c>
      <c r="K329" s="2" t="s">
        <v>2970</v>
      </c>
    </row>
    <row r="330" spans="1:11">
      <c r="A330" s="2" t="s">
        <v>3105</v>
      </c>
      <c r="B330" s="2">
        <f t="shared" si="5"/>
        <v>329</v>
      </c>
      <c r="C330" s="12">
        <v>7</v>
      </c>
      <c r="D330" s="2" t="s">
        <v>37</v>
      </c>
      <c r="E330" s="2" t="s">
        <v>3104</v>
      </c>
      <c r="F330" s="51" t="s">
        <v>570</v>
      </c>
      <c r="G330" s="2" t="s">
        <v>1020</v>
      </c>
      <c r="H330" s="5" t="s">
        <v>2510</v>
      </c>
      <c r="I330" s="2" t="s">
        <v>2511</v>
      </c>
      <c r="J330" s="2" t="s">
        <v>2512</v>
      </c>
      <c r="K330" s="2" t="s">
        <v>2971</v>
      </c>
    </row>
    <row r="331" spans="1:11">
      <c r="A331" s="2" t="s">
        <v>3106</v>
      </c>
      <c r="B331" s="2">
        <f t="shared" si="5"/>
        <v>330</v>
      </c>
      <c r="C331" s="12">
        <v>7</v>
      </c>
      <c r="D331" s="2" t="s">
        <v>37</v>
      </c>
      <c r="E331" s="2" t="s">
        <v>3104</v>
      </c>
      <c r="F331" s="51" t="s">
        <v>571</v>
      </c>
      <c r="G331" s="2" t="s">
        <v>1023</v>
      </c>
      <c r="H331" s="5" t="s">
        <v>2513</v>
      </c>
      <c r="I331" s="2" t="s">
        <v>2514</v>
      </c>
      <c r="J331" s="2" t="s">
        <v>2515</v>
      </c>
      <c r="K331" s="2" t="s">
        <v>2972</v>
      </c>
    </row>
    <row r="332" spans="1:11">
      <c r="A332" s="2" t="s">
        <v>3107</v>
      </c>
      <c r="B332" s="2">
        <f t="shared" si="5"/>
        <v>331</v>
      </c>
      <c r="C332" s="12">
        <v>7</v>
      </c>
      <c r="D332" s="2" t="s">
        <v>37</v>
      </c>
      <c r="E332" s="2" t="s">
        <v>3104</v>
      </c>
      <c r="F332" s="51" t="s">
        <v>572</v>
      </c>
      <c r="G332" s="2" t="s">
        <v>1018</v>
      </c>
      <c r="H332" s="5" t="s">
        <v>2516</v>
      </c>
      <c r="I332" s="2" t="s">
        <v>2517</v>
      </c>
      <c r="J332" s="2" t="s">
        <v>2518</v>
      </c>
      <c r="K332" s="2" t="s">
        <v>2973</v>
      </c>
    </row>
    <row r="333" spans="1:11">
      <c r="A333" s="2" t="s">
        <v>3108</v>
      </c>
      <c r="B333" s="2">
        <f t="shared" si="5"/>
        <v>332</v>
      </c>
      <c r="C333" s="12">
        <v>7</v>
      </c>
      <c r="D333" s="2" t="s">
        <v>37</v>
      </c>
      <c r="E333" s="2" t="s">
        <v>3104</v>
      </c>
      <c r="F333" s="51" t="s">
        <v>2520</v>
      </c>
      <c r="G333" s="2" t="s">
        <v>2519</v>
      </c>
      <c r="H333" s="5" t="s">
        <v>2521</v>
      </c>
      <c r="I333" s="2" t="s">
        <v>2522</v>
      </c>
      <c r="J333" s="2" t="s">
        <v>2523</v>
      </c>
      <c r="K333" s="2" t="s">
        <v>2974</v>
      </c>
    </row>
    <row r="334" spans="1:11">
      <c r="A334" s="2" t="s">
        <v>3109</v>
      </c>
      <c r="B334" s="2">
        <f t="shared" si="5"/>
        <v>333</v>
      </c>
      <c r="C334" s="12">
        <v>6</v>
      </c>
      <c r="D334" s="2" t="s">
        <v>37</v>
      </c>
      <c r="E334" s="2" t="s">
        <v>806</v>
      </c>
      <c r="F334" s="50" t="s">
        <v>573</v>
      </c>
      <c r="G334" s="12" t="s">
        <v>3080</v>
      </c>
      <c r="H334" s="5" t="s">
        <v>1516</v>
      </c>
      <c r="I334" s="2" t="s">
        <v>2524</v>
      </c>
      <c r="J334" s="2" t="s">
        <v>2525</v>
      </c>
      <c r="K334" s="2" t="s">
        <v>2975</v>
      </c>
    </row>
    <row r="335" spans="1:11">
      <c r="A335" s="2" t="s">
        <v>3110</v>
      </c>
      <c r="B335" s="2">
        <f t="shared" si="5"/>
        <v>334</v>
      </c>
      <c r="C335" s="12">
        <v>7</v>
      </c>
      <c r="D335" s="2" t="s">
        <v>37</v>
      </c>
      <c r="E335" s="2" t="s">
        <v>3109</v>
      </c>
      <c r="F335" s="52" t="s">
        <v>3270</v>
      </c>
      <c r="G335" s="13" t="s">
        <v>3080</v>
      </c>
      <c r="H335" s="4" t="s">
        <v>3237</v>
      </c>
      <c r="I335" s="2" t="s">
        <v>2489</v>
      </c>
      <c r="J335" s="2" t="s">
        <v>2490</v>
      </c>
      <c r="K335" s="2" t="s">
        <v>2962</v>
      </c>
    </row>
    <row r="336" spans="1:11">
      <c r="A336" s="2" t="s">
        <v>3111</v>
      </c>
      <c r="B336" s="2">
        <f t="shared" si="5"/>
        <v>335</v>
      </c>
      <c r="C336" s="12">
        <v>8</v>
      </c>
      <c r="D336" s="2" t="s">
        <v>37</v>
      </c>
      <c r="E336" s="2" t="s">
        <v>3110</v>
      </c>
      <c r="F336" s="53" t="s">
        <v>3271</v>
      </c>
      <c r="G336" s="2" t="s">
        <v>3246</v>
      </c>
      <c r="H336" s="4" t="s">
        <v>3230</v>
      </c>
      <c r="I336" s="2" t="s">
        <v>2491</v>
      </c>
      <c r="J336" s="2" t="s">
        <v>2492</v>
      </c>
      <c r="K336" s="2" t="s">
        <v>2963</v>
      </c>
    </row>
    <row r="337" spans="1:11">
      <c r="A337" s="2" t="s">
        <v>3112</v>
      </c>
      <c r="B337" s="2">
        <f t="shared" si="5"/>
        <v>336</v>
      </c>
      <c r="C337" s="12">
        <v>8</v>
      </c>
      <c r="D337" s="2" t="s">
        <v>37</v>
      </c>
      <c r="E337" s="2" t="s">
        <v>3110</v>
      </c>
      <c r="F337" s="53" t="s">
        <v>3272</v>
      </c>
      <c r="G337" s="2" t="s">
        <v>3247</v>
      </c>
      <c r="H337" s="4" t="s">
        <v>3231</v>
      </c>
      <c r="I337" s="2" t="s">
        <v>2493</v>
      </c>
      <c r="J337" s="2" t="s">
        <v>2494</v>
      </c>
      <c r="K337" s="2" t="s">
        <v>2964</v>
      </c>
    </row>
    <row r="338" spans="1:11">
      <c r="A338" s="2" t="s">
        <v>3113</v>
      </c>
      <c r="B338" s="2">
        <f t="shared" si="5"/>
        <v>337</v>
      </c>
      <c r="C338" s="12">
        <v>7</v>
      </c>
      <c r="D338" s="2" t="s">
        <v>37</v>
      </c>
      <c r="E338" s="2" t="s">
        <v>3109</v>
      </c>
      <c r="F338" s="52" t="s">
        <v>3273</v>
      </c>
      <c r="G338" s="13" t="s">
        <v>3080</v>
      </c>
      <c r="H338" s="4" t="s">
        <v>3236</v>
      </c>
      <c r="I338" s="2" t="s">
        <v>2495</v>
      </c>
      <c r="J338" s="2" t="s">
        <v>2496</v>
      </c>
      <c r="K338" s="2" t="s">
        <v>2965</v>
      </c>
    </row>
    <row r="339" spans="1:11">
      <c r="A339" s="2" t="s">
        <v>3114</v>
      </c>
      <c r="B339" s="2">
        <f t="shared" si="5"/>
        <v>338</v>
      </c>
      <c r="C339" s="12">
        <v>8</v>
      </c>
      <c r="D339" s="2" t="s">
        <v>37</v>
      </c>
      <c r="E339" s="2" t="s">
        <v>3113</v>
      </c>
      <c r="F339" s="53" t="s">
        <v>3274</v>
      </c>
      <c r="G339" s="2" t="s">
        <v>3248</v>
      </c>
      <c r="H339" s="4" t="s">
        <v>3234</v>
      </c>
      <c r="I339" s="2" t="s">
        <v>2491</v>
      </c>
      <c r="J339" s="2" t="s">
        <v>2492</v>
      </c>
      <c r="K339" s="2" t="s">
        <v>2963</v>
      </c>
    </row>
    <row r="340" spans="1:11">
      <c r="A340" s="2" t="s">
        <v>3115</v>
      </c>
      <c r="B340" s="2">
        <f t="shared" si="5"/>
        <v>339</v>
      </c>
      <c r="C340" s="12">
        <v>8</v>
      </c>
      <c r="D340" s="2" t="s">
        <v>37</v>
      </c>
      <c r="E340" s="2" t="s">
        <v>3113</v>
      </c>
      <c r="F340" s="53" t="s">
        <v>3275</v>
      </c>
      <c r="G340" s="2" t="s">
        <v>3249</v>
      </c>
      <c r="H340" s="4" t="s">
        <v>3235</v>
      </c>
      <c r="I340" s="2" t="s">
        <v>2497</v>
      </c>
      <c r="J340" s="2" t="s">
        <v>2498</v>
      </c>
      <c r="K340" s="2" t="s">
        <v>2966</v>
      </c>
    </row>
    <row r="341" spans="1:11">
      <c r="A341" s="2" t="s">
        <v>3116</v>
      </c>
      <c r="B341" s="2">
        <f t="shared" si="5"/>
        <v>340</v>
      </c>
      <c r="C341" s="12">
        <v>7</v>
      </c>
      <c r="D341" s="2" t="s">
        <v>37</v>
      </c>
      <c r="E341" s="2" t="s">
        <v>3109</v>
      </c>
      <c r="F341" s="52" t="s">
        <v>3276</v>
      </c>
      <c r="G341" s="13" t="s">
        <v>3080</v>
      </c>
      <c r="H341" s="4" t="s">
        <v>3238</v>
      </c>
      <c r="I341" s="2" t="s">
        <v>2499</v>
      </c>
      <c r="J341" s="2" t="s">
        <v>2500</v>
      </c>
      <c r="K341" s="2" t="s">
        <v>2967</v>
      </c>
    </row>
    <row r="342" spans="1:11">
      <c r="A342" s="2" t="s">
        <v>3117</v>
      </c>
      <c r="B342" s="2">
        <f t="shared" si="5"/>
        <v>341</v>
      </c>
      <c r="C342" s="12">
        <v>8</v>
      </c>
      <c r="D342" s="2" t="s">
        <v>37</v>
      </c>
      <c r="E342" s="2" t="s">
        <v>3116</v>
      </c>
      <c r="F342" s="53" t="s">
        <v>3277</v>
      </c>
      <c r="G342" s="2" t="s">
        <v>3250</v>
      </c>
      <c r="H342" s="4" t="s">
        <v>3239</v>
      </c>
      <c r="I342" s="2" t="s">
        <v>2501</v>
      </c>
      <c r="J342" s="2" t="s">
        <v>2502</v>
      </c>
      <c r="K342" s="2" t="s">
        <v>2503</v>
      </c>
    </row>
    <row r="343" spans="1:11">
      <c r="A343" s="2" t="s">
        <v>3118</v>
      </c>
      <c r="B343" s="2">
        <f t="shared" si="5"/>
        <v>342</v>
      </c>
      <c r="C343" s="12">
        <v>8</v>
      </c>
      <c r="D343" s="2" t="s">
        <v>37</v>
      </c>
      <c r="E343" s="2" t="s">
        <v>3116</v>
      </c>
      <c r="F343" s="53" t="s">
        <v>3278</v>
      </c>
      <c r="G343" s="2" t="s">
        <v>3251</v>
      </c>
      <c r="H343" s="4" t="s">
        <v>3232</v>
      </c>
      <c r="I343" s="2" t="s">
        <v>2504</v>
      </c>
      <c r="J343" s="2" t="s">
        <v>2505</v>
      </c>
      <c r="K343" s="2" t="s">
        <v>2968</v>
      </c>
    </row>
    <row r="344" spans="1:11">
      <c r="A344" s="2" t="s">
        <v>3119</v>
      </c>
      <c r="B344" s="2">
        <f t="shared" si="5"/>
        <v>343</v>
      </c>
      <c r="C344" s="12">
        <v>7</v>
      </c>
      <c r="D344" s="2" t="s">
        <v>37</v>
      </c>
      <c r="E344" s="2" t="s">
        <v>3109</v>
      </c>
      <c r="F344" s="52" t="s">
        <v>3279</v>
      </c>
      <c r="G344" s="2" t="s">
        <v>3252</v>
      </c>
      <c r="H344" s="4" t="s">
        <v>3233</v>
      </c>
      <c r="I344" s="2" t="s">
        <v>2506</v>
      </c>
      <c r="J344" s="2" t="s">
        <v>2507</v>
      </c>
      <c r="K344" s="2" t="s">
        <v>2969</v>
      </c>
    </row>
    <row r="345" spans="1:11">
      <c r="A345" s="2" t="s">
        <v>3120</v>
      </c>
      <c r="B345" s="2">
        <f t="shared" si="5"/>
        <v>344</v>
      </c>
      <c r="C345" s="12">
        <v>5</v>
      </c>
      <c r="D345" s="2" t="s">
        <v>37</v>
      </c>
      <c r="E345" s="2" t="s">
        <v>797</v>
      </c>
      <c r="F345" s="49" t="s">
        <v>574</v>
      </c>
      <c r="G345" s="12" t="s">
        <v>3080</v>
      </c>
      <c r="H345" s="2" t="s">
        <v>1517</v>
      </c>
      <c r="I345" s="2" t="s">
        <v>2526</v>
      </c>
      <c r="J345" s="2" t="s">
        <v>2527</v>
      </c>
      <c r="K345" s="2" t="s">
        <v>2976</v>
      </c>
    </row>
    <row r="346" spans="1:11">
      <c r="A346" s="2" t="s">
        <v>3121</v>
      </c>
      <c r="B346" s="2">
        <f t="shared" si="5"/>
        <v>345</v>
      </c>
      <c r="C346" s="12">
        <v>6</v>
      </c>
      <c r="D346" s="2" t="s">
        <v>37</v>
      </c>
      <c r="E346" s="2" t="s">
        <v>3120</v>
      </c>
      <c r="F346" s="50" t="s">
        <v>2529</v>
      </c>
      <c r="G346" s="2" t="s">
        <v>2528</v>
      </c>
      <c r="H346" s="2" t="s">
        <v>2530</v>
      </c>
      <c r="I346" s="2" t="s">
        <v>2531</v>
      </c>
      <c r="J346" s="2" t="s">
        <v>2532</v>
      </c>
      <c r="K346" s="2" t="s">
        <v>2977</v>
      </c>
    </row>
    <row r="347" spans="1:11">
      <c r="A347" s="2" t="s">
        <v>3122</v>
      </c>
      <c r="B347" s="2">
        <f t="shared" si="5"/>
        <v>346</v>
      </c>
      <c r="C347" s="12">
        <v>6</v>
      </c>
      <c r="D347" s="2" t="s">
        <v>37</v>
      </c>
      <c r="E347" s="2" t="s">
        <v>3120</v>
      </c>
      <c r="F347" s="50" t="s">
        <v>2534</v>
      </c>
      <c r="G347" s="2" t="s">
        <v>2533</v>
      </c>
      <c r="H347" s="2" t="s">
        <v>2535</v>
      </c>
      <c r="I347" s="2" t="s">
        <v>2536</v>
      </c>
      <c r="J347" s="2" t="s">
        <v>2537</v>
      </c>
      <c r="K347" s="2" t="s">
        <v>2978</v>
      </c>
    </row>
    <row r="348" spans="1:11">
      <c r="A348" s="2" t="s">
        <v>3123</v>
      </c>
      <c r="B348" s="2">
        <f t="shared" si="5"/>
        <v>347</v>
      </c>
      <c r="C348" s="12">
        <v>5</v>
      </c>
      <c r="D348" s="2" t="s">
        <v>37</v>
      </c>
      <c r="E348" s="2" t="s">
        <v>797</v>
      </c>
      <c r="F348" s="49" t="s">
        <v>575</v>
      </c>
      <c r="G348" s="2" t="s">
        <v>1021</v>
      </c>
      <c r="H348" s="2" t="s">
        <v>2538</v>
      </c>
      <c r="I348" s="2" t="s">
        <v>2539</v>
      </c>
      <c r="J348" s="2" t="s">
        <v>2540</v>
      </c>
      <c r="K348" s="2" t="s">
        <v>2979</v>
      </c>
    </row>
    <row r="349" spans="1:11">
      <c r="A349" s="2" t="s">
        <v>1300</v>
      </c>
      <c r="B349" s="2">
        <f t="shared" si="5"/>
        <v>348</v>
      </c>
      <c r="C349" s="12">
        <v>4</v>
      </c>
      <c r="D349" s="2" t="s">
        <v>0</v>
      </c>
      <c r="E349" s="2" t="s">
        <v>783</v>
      </c>
      <c r="F349" s="48" t="s">
        <v>576</v>
      </c>
      <c r="G349" s="2" t="s">
        <v>822</v>
      </c>
      <c r="H349" s="2" t="s">
        <v>1979</v>
      </c>
      <c r="I349" s="2" t="s">
        <v>577</v>
      </c>
      <c r="J349" s="2" t="s">
        <v>2541</v>
      </c>
      <c r="K349" s="2" t="s">
        <v>2980</v>
      </c>
    </row>
    <row r="350" spans="1:11">
      <c r="A350" s="2" t="s">
        <v>1301</v>
      </c>
      <c r="B350" s="2">
        <f t="shared" si="5"/>
        <v>349</v>
      </c>
      <c r="C350" s="12">
        <v>4</v>
      </c>
      <c r="D350" s="2" t="s">
        <v>0</v>
      </c>
      <c r="E350" s="2" t="s">
        <v>783</v>
      </c>
      <c r="F350" s="48" t="s">
        <v>578</v>
      </c>
      <c r="G350" s="2" t="s">
        <v>820</v>
      </c>
      <c r="H350" s="2" t="s">
        <v>2542</v>
      </c>
      <c r="I350" s="2" t="s">
        <v>579</v>
      </c>
      <c r="J350" s="2" t="s">
        <v>2543</v>
      </c>
      <c r="K350" s="2" t="s">
        <v>2981</v>
      </c>
    </row>
    <row r="351" spans="1:11">
      <c r="A351" s="2" t="s">
        <v>1302</v>
      </c>
      <c r="B351" s="2">
        <f t="shared" si="5"/>
        <v>350</v>
      </c>
      <c r="C351" s="12">
        <v>4</v>
      </c>
      <c r="D351" s="2" t="s">
        <v>0</v>
      </c>
      <c r="E351" s="2" t="s">
        <v>783</v>
      </c>
      <c r="F351" s="48" t="s">
        <v>580</v>
      </c>
      <c r="G351" s="2" t="s">
        <v>818</v>
      </c>
      <c r="H351" s="2" t="s">
        <v>2544</v>
      </c>
      <c r="I351" s="2" t="s">
        <v>581</v>
      </c>
      <c r="J351" s="2" t="s">
        <v>2545</v>
      </c>
      <c r="K351" s="2" t="s">
        <v>2982</v>
      </c>
    </row>
    <row r="352" spans="1:11">
      <c r="A352" s="2" t="s">
        <v>1303</v>
      </c>
      <c r="B352" s="2">
        <f t="shared" si="5"/>
        <v>351</v>
      </c>
      <c r="C352" s="12">
        <v>4</v>
      </c>
      <c r="D352" s="2" t="s">
        <v>0</v>
      </c>
      <c r="E352" s="2" t="s">
        <v>783</v>
      </c>
      <c r="F352" s="48" t="s">
        <v>582</v>
      </c>
      <c r="G352" s="2" t="s">
        <v>884</v>
      </c>
      <c r="H352" s="2" t="s">
        <v>1518</v>
      </c>
      <c r="I352" s="2" t="s">
        <v>583</v>
      </c>
      <c r="J352" s="2" t="s">
        <v>2546</v>
      </c>
      <c r="K352" s="2" t="s">
        <v>2983</v>
      </c>
    </row>
    <row r="353" spans="1:11">
      <c r="A353" s="2" t="s">
        <v>1304</v>
      </c>
      <c r="B353" s="2">
        <f t="shared" si="5"/>
        <v>352</v>
      </c>
      <c r="C353" s="12">
        <v>4</v>
      </c>
      <c r="D353" s="2" t="s">
        <v>0</v>
      </c>
      <c r="E353" s="2" t="s">
        <v>783</v>
      </c>
      <c r="F353" s="48" t="s">
        <v>584</v>
      </c>
      <c r="G353" s="2" t="s">
        <v>867</v>
      </c>
      <c r="H353" s="2" t="s">
        <v>2547</v>
      </c>
      <c r="I353" s="2" t="s">
        <v>585</v>
      </c>
      <c r="J353" s="2" t="s">
        <v>2548</v>
      </c>
      <c r="K353" s="2" t="s">
        <v>2984</v>
      </c>
    </row>
    <row r="354" spans="1:11">
      <c r="A354" s="2" t="s">
        <v>1305</v>
      </c>
      <c r="B354" s="2">
        <f t="shared" si="5"/>
        <v>353</v>
      </c>
      <c r="C354" s="12">
        <v>4</v>
      </c>
      <c r="D354" s="2" t="s">
        <v>0</v>
      </c>
      <c r="E354" s="2" t="s">
        <v>783</v>
      </c>
      <c r="F354" s="48" t="s">
        <v>586</v>
      </c>
      <c r="G354" s="2" t="s">
        <v>853</v>
      </c>
      <c r="H354" s="2" t="s">
        <v>2549</v>
      </c>
      <c r="I354" s="2" t="s">
        <v>587</v>
      </c>
      <c r="J354" s="2" t="s">
        <v>2550</v>
      </c>
      <c r="K354" s="2" t="s">
        <v>2985</v>
      </c>
    </row>
    <row r="355" spans="1:11">
      <c r="A355" s="2" t="s">
        <v>1306</v>
      </c>
      <c r="B355" s="2">
        <f t="shared" si="5"/>
        <v>354</v>
      </c>
      <c r="C355" s="12">
        <v>4</v>
      </c>
      <c r="D355" s="2" t="s">
        <v>0</v>
      </c>
      <c r="E355" s="2" t="s">
        <v>783</v>
      </c>
      <c r="F355" s="48" t="s">
        <v>588</v>
      </c>
      <c r="G355" s="2" t="s">
        <v>883</v>
      </c>
      <c r="H355" s="2" t="s">
        <v>2551</v>
      </c>
      <c r="I355" s="2" t="s">
        <v>589</v>
      </c>
      <c r="J355" s="2" t="s">
        <v>2552</v>
      </c>
      <c r="K355" s="2" t="s">
        <v>2986</v>
      </c>
    </row>
    <row r="356" spans="1:11">
      <c r="A356" s="2" t="s">
        <v>798</v>
      </c>
      <c r="B356" s="2">
        <f t="shared" si="5"/>
        <v>355</v>
      </c>
      <c r="C356" s="12">
        <v>4</v>
      </c>
      <c r="D356" s="2" t="s">
        <v>16</v>
      </c>
      <c r="E356" s="2" t="s">
        <v>783</v>
      </c>
      <c r="F356" s="48" t="s">
        <v>590</v>
      </c>
      <c r="G356" s="12" t="s">
        <v>3080</v>
      </c>
      <c r="H356" s="2" t="s">
        <v>1519</v>
      </c>
      <c r="I356" s="2" t="s">
        <v>591</v>
      </c>
      <c r="J356" s="2" t="s">
        <v>2553</v>
      </c>
      <c r="K356" s="2" t="s">
        <v>2987</v>
      </c>
    </row>
    <row r="357" spans="1:11">
      <c r="A357" s="2" t="s">
        <v>1307</v>
      </c>
      <c r="B357" s="2">
        <f t="shared" si="5"/>
        <v>356</v>
      </c>
      <c r="C357" s="12">
        <v>5</v>
      </c>
      <c r="D357" s="2" t="s">
        <v>16</v>
      </c>
      <c r="E357" s="2" t="s">
        <v>798</v>
      </c>
      <c r="F357" s="49" t="s">
        <v>592</v>
      </c>
      <c r="G357" s="2" t="s">
        <v>921</v>
      </c>
      <c r="H357" s="2" t="s">
        <v>1520</v>
      </c>
      <c r="I357" s="2" t="s">
        <v>593</v>
      </c>
      <c r="J357" s="2" t="s">
        <v>2554</v>
      </c>
      <c r="K357" s="2" t="s">
        <v>3069</v>
      </c>
    </row>
    <row r="358" spans="1:11">
      <c r="A358" s="2" t="s">
        <v>1308</v>
      </c>
      <c r="B358" s="2">
        <f t="shared" si="5"/>
        <v>357</v>
      </c>
      <c r="C358" s="12">
        <v>5</v>
      </c>
      <c r="D358" s="2" t="s">
        <v>16</v>
      </c>
      <c r="E358" s="2" t="s">
        <v>798</v>
      </c>
      <c r="F358" s="49" t="s">
        <v>594</v>
      </c>
      <c r="G358" s="2" t="s">
        <v>961</v>
      </c>
      <c r="H358" s="2" t="s">
        <v>1521</v>
      </c>
      <c r="I358" s="2" t="s">
        <v>595</v>
      </c>
      <c r="J358" s="2" t="s">
        <v>2555</v>
      </c>
      <c r="K358" s="2" t="s">
        <v>2988</v>
      </c>
    </row>
    <row r="359" spans="1:11">
      <c r="A359" s="2" t="s">
        <v>1309</v>
      </c>
      <c r="B359" s="2">
        <f t="shared" si="5"/>
        <v>358</v>
      </c>
      <c r="C359" s="12">
        <v>5</v>
      </c>
      <c r="D359" s="2" t="s">
        <v>16</v>
      </c>
      <c r="E359" s="2" t="s">
        <v>798</v>
      </c>
      <c r="F359" s="49" t="s">
        <v>596</v>
      </c>
      <c r="G359" s="2" t="s">
        <v>922</v>
      </c>
      <c r="H359" s="2" t="s">
        <v>1522</v>
      </c>
      <c r="I359" s="2" t="s">
        <v>597</v>
      </c>
      <c r="J359" s="2" t="s">
        <v>2556</v>
      </c>
      <c r="K359" s="2" t="s">
        <v>2989</v>
      </c>
    </row>
    <row r="360" spans="1:11">
      <c r="A360" s="2" t="s">
        <v>1310</v>
      </c>
      <c r="B360" s="2">
        <f t="shared" si="5"/>
        <v>359</v>
      </c>
      <c r="C360" s="12">
        <v>5</v>
      </c>
      <c r="D360" s="2" t="s">
        <v>16</v>
      </c>
      <c r="E360" s="2" t="s">
        <v>798</v>
      </c>
      <c r="F360" s="49" t="s">
        <v>598</v>
      </c>
      <c r="G360" s="2" t="s">
        <v>925</v>
      </c>
      <c r="H360" s="2" t="s">
        <v>2557</v>
      </c>
      <c r="I360" s="2" t="s">
        <v>599</v>
      </c>
      <c r="J360" s="2" t="s">
        <v>2558</v>
      </c>
      <c r="K360" s="2" t="s">
        <v>2990</v>
      </c>
    </row>
    <row r="361" spans="1:11">
      <c r="A361" s="2" t="s">
        <v>1311</v>
      </c>
      <c r="B361" s="2">
        <f t="shared" si="5"/>
        <v>360</v>
      </c>
      <c r="C361" s="12">
        <v>5</v>
      </c>
      <c r="D361" s="2" t="s">
        <v>16</v>
      </c>
      <c r="E361" s="2" t="s">
        <v>798</v>
      </c>
      <c r="F361" s="49" t="s">
        <v>600</v>
      </c>
      <c r="G361" s="2" t="s">
        <v>928</v>
      </c>
      <c r="H361" s="2" t="s">
        <v>2559</v>
      </c>
      <c r="I361" s="2" t="s">
        <v>601</v>
      </c>
      <c r="J361" s="2" t="s">
        <v>2560</v>
      </c>
      <c r="K361" s="2" t="s">
        <v>2991</v>
      </c>
    </row>
    <row r="362" spans="1:11">
      <c r="A362" s="2" t="s">
        <v>1312</v>
      </c>
      <c r="B362" s="2">
        <f t="shared" si="5"/>
        <v>361</v>
      </c>
      <c r="C362" s="12">
        <v>5</v>
      </c>
      <c r="D362" s="2" t="s">
        <v>16</v>
      </c>
      <c r="E362" s="2" t="s">
        <v>798</v>
      </c>
      <c r="F362" s="49" t="s">
        <v>602</v>
      </c>
      <c r="G362" s="2" t="s">
        <v>926</v>
      </c>
      <c r="H362" s="2" t="s">
        <v>2561</v>
      </c>
      <c r="I362" s="2" t="s">
        <v>603</v>
      </c>
      <c r="J362" s="2" t="s">
        <v>2562</v>
      </c>
      <c r="K362" s="2" t="s">
        <v>2992</v>
      </c>
    </row>
    <row r="363" spans="1:11">
      <c r="A363" s="2" t="s">
        <v>1313</v>
      </c>
      <c r="B363" s="2">
        <f t="shared" si="5"/>
        <v>362</v>
      </c>
      <c r="C363" s="12">
        <v>5</v>
      </c>
      <c r="D363" s="2" t="s">
        <v>16</v>
      </c>
      <c r="E363" s="2" t="s">
        <v>798</v>
      </c>
      <c r="F363" s="49" t="s">
        <v>604</v>
      </c>
      <c r="G363" s="2" t="s">
        <v>927</v>
      </c>
      <c r="H363" s="2" t="s">
        <v>2563</v>
      </c>
      <c r="I363" s="2" t="s">
        <v>605</v>
      </c>
      <c r="J363" s="2" t="s">
        <v>2564</v>
      </c>
      <c r="K363" s="2" t="s">
        <v>2993</v>
      </c>
    </row>
    <row r="364" spans="1:11">
      <c r="A364" s="2" t="s">
        <v>1314</v>
      </c>
      <c r="B364" s="2">
        <f t="shared" si="5"/>
        <v>363</v>
      </c>
      <c r="C364" s="12">
        <v>5</v>
      </c>
      <c r="D364" s="2" t="s">
        <v>16</v>
      </c>
      <c r="E364" s="2" t="s">
        <v>798</v>
      </c>
      <c r="F364" s="49" t="s">
        <v>606</v>
      </c>
      <c r="G364" s="2" t="s">
        <v>924</v>
      </c>
      <c r="H364" s="2" t="s">
        <v>1523</v>
      </c>
      <c r="I364" s="2" t="s">
        <v>607</v>
      </c>
      <c r="J364" s="2" t="s">
        <v>2565</v>
      </c>
      <c r="K364" s="2" t="s">
        <v>2703</v>
      </c>
    </row>
    <row r="365" spans="1:11">
      <c r="A365" s="2" t="s">
        <v>1315</v>
      </c>
      <c r="B365" s="2">
        <f t="shared" si="5"/>
        <v>364</v>
      </c>
      <c r="C365" s="12">
        <v>5</v>
      </c>
      <c r="D365" s="2" t="s">
        <v>16</v>
      </c>
      <c r="E365" s="2" t="s">
        <v>798</v>
      </c>
      <c r="F365" s="49" t="s">
        <v>608</v>
      </c>
      <c r="G365" s="2" t="s">
        <v>930</v>
      </c>
      <c r="H365" s="2" t="s">
        <v>1889</v>
      </c>
      <c r="I365" s="2" t="s">
        <v>609</v>
      </c>
      <c r="J365" s="2" t="s">
        <v>2566</v>
      </c>
      <c r="K365" s="2" t="s">
        <v>2994</v>
      </c>
    </row>
    <row r="366" spans="1:11">
      <c r="A366" s="2" t="s">
        <v>1316</v>
      </c>
      <c r="B366" s="2">
        <f t="shared" si="5"/>
        <v>365</v>
      </c>
      <c r="C366" s="12">
        <v>5</v>
      </c>
      <c r="D366" s="2" t="s">
        <v>16</v>
      </c>
      <c r="E366" s="2" t="s">
        <v>798</v>
      </c>
      <c r="F366" s="49" t="s">
        <v>610</v>
      </c>
      <c r="G366" s="2" t="s">
        <v>929</v>
      </c>
      <c r="H366" s="2" t="s">
        <v>2567</v>
      </c>
      <c r="I366" s="2" t="s">
        <v>611</v>
      </c>
      <c r="J366" s="2" t="s">
        <v>2568</v>
      </c>
      <c r="K366" s="2" t="s">
        <v>2995</v>
      </c>
    </row>
    <row r="367" spans="1:11">
      <c r="A367" s="2" t="s">
        <v>1317</v>
      </c>
      <c r="B367" s="2">
        <f t="shared" si="5"/>
        <v>366</v>
      </c>
      <c r="C367" s="12">
        <v>5</v>
      </c>
      <c r="D367" s="2" t="s">
        <v>16</v>
      </c>
      <c r="E367" s="2" t="s">
        <v>798</v>
      </c>
      <c r="F367" s="49" t="s">
        <v>612</v>
      </c>
      <c r="G367" s="2" t="s">
        <v>933</v>
      </c>
      <c r="H367" s="2" t="s">
        <v>2569</v>
      </c>
      <c r="I367" s="2" t="s">
        <v>613</v>
      </c>
      <c r="J367" s="2" t="s">
        <v>2570</v>
      </c>
      <c r="K367" s="2" t="s">
        <v>2996</v>
      </c>
    </row>
    <row r="368" spans="1:11">
      <c r="A368" s="2" t="s">
        <v>1318</v>
      </c>
      <c r="B368" s="2">
        <f t="shared" si="5"/>
        <v>367</v>
      </c>
      <c r="C368" s="12">
        <v>5</v>
      </c>
      <c r="D368" s="2" t="s">
        <v>16</v>
      </c>
      <c r="E368" s="2" t="s">
        <v>798</v>
      </c>
      <c r="F368" s="49" t="s">
        <v>614</v>
      </c>
      <c r="G368" s="2" t="s">
        <v>923</v>
      </c>
      <c r="H368" s="2" t="s">
        <v>2571</v>
      </c>
      <c r="I368" s="2" t="s">
        <v>615</v>
      </c>
      <c r="J368" s="2" t="s">
        <v>2572</v>
      </c>
      <c r="K368" s="2" t="s">
        <v>2997</v>
      </c>
    </row>
    <row r="369" spans="1:11">
      <c r="A369" s="2" t="s">
        <v>1319</v>
      </c>
      <c r="B369" s="2">
        <f t="shared" si="5"/>
        <v>368</v>
      </c>
      <c r="C369" s="12">
        <v>5</v>
      </c>
      <c r="D369" s="2" t="s">
        <v>16</v>
      </c>
      <c r="E369" s="2" t="s">
        <v>798</v>
      </c>
      <c r="F369" s="49" t="s">
        <v>616</v>
      </c>
      <c r="G369" s="2" t="s">
        <v>931</v>
      </c>
      <c r="H369" s="2" t="s">
        <v>2573</v>
      </c>
      <c r="I369" s="2" t="s">
        <v>617</v>
      </c>
      <c r="J369" s="2" t="s">
        <v>2574</v>
      </c>
      <c r="K369" s="2" t="s">
        <v>2998</v>
      </c>
    </row>
    <row r="370" spans="1:11">
      <c r="A370" s="2" t="s">
        <v>1320</v>
      </c>
      <c r="B370" s="2">
        <f t="shared" si="5"/>
        <v>369</v>
      </c>
      <c r="C370" s="12">
        <v>5</v>
      </c>
      <c r="D370" s="2" t="s">
        <v>16</v>
      </c>
      <c r="E370" s="2" t="s">
        <v>798</v>
      </c>
      <c r="F370" s="49" t="s">
        <v>618</v>
      </c>
      <c r="G370" s="2" t="s">
        <v>932</v>
      </c>
      <c r="H370" s="2" t="s">
        <v>2575</v>
      </c>
      <c r="I370" s="2" t="s">
        <v>619</v>
      </c>
      <c r="J370" s="2" t="s">
        <v>2576</v>
      </c>
      <c r="K370" s="2" t="s">
        <v>2999</v>
      </c>
    </row>
    <row r="371" spans="1:11">
      <c r="A371" s="2" t="s">
        <v>1321</v>
      </c>
      <c r="B371" s="2">
        <f t="shared" si="5"/>
        <v>370</v>
      </c>
      <c r="C371" s="12">
        <v>5</v>
      </c>
      <c r="D371" s="2" t="s">
        <v>16</v>
      </c>
      <c r="E371" s="2" t="s">
        <v>798</v>
      </c>
      <c r="F371" s="49" t="s">
        <v>620</v>
      </c>
      <c r="G371" s="2" t="s">
        <v>811</v>
      </c>
      <c r="H371" s="2" t="s">
        <v>1524</v>
      </c>
      <c r="I371" s="2" t="s">
        <v>621</v>
      </c>
      <c r="J371" s="2" t="s">
        <v>2577</v>
      </c>
      <c r="K371" s="2" t="s">
        <v>3000</v>
      </c>
    </row>
    <row r="372" spans="1:11">
      <c r="A372" s="2" t="s">
        <v>1334</v>
      </c>
      <c r="B372" s="2">
        <f t="shared" si="5"/>
        <v>371</v>
      </c>
      <c r="C372" s="12">
        <v>5</v>
      </c>
      <c r="D372" s="2" t="s">
        <v>649</v>
      </c>
      <c r="E372" s="2" t="s">
        <v>798</v>
      </c>
      <c r="F372" s="49" t="s">
        <v>648</v>
      </c>
      <c r="G372" s="2" t="s">
        <v>963</v>
      </c>
      <c r="H372" s="2" t="s">
        <v>1529</v>
      </c>
      <c r="I372" s="2" t="s">
        <v>650</v>
      </c>
      <c r="J372" s="12" t="s">
        <v>3146</v>
      </c>
      <c r="K372" s="12" t="s">
        <v>3146</v>
      </c>
    </row>
    <row r="373" spans="1:11">
      <c r="A373" s="2" t="s">
        <v>1335</v>
      </c>
      <c r="B373" s="2">
        <f t="shared" si="5"/>
        <v>372</v>
      </c>
      <c r="C373" s="12">
        <v>5</v>
      </c>
      <c r="D373" s="2" t="s">
        <v>649</v>
      </c>
      <c r="E373" s="2" t="s">
        <v>798</v>
      </c>
      <c r="F373" s="49" t="s">
        <v>651</v>
      </c>
      <c r="G373" s="2" t="s">
        <v>964</v>
      </c>
      <c r="H373" s="2" t="s">
        <v>1530</v>
      </c>
      <c r="I373" s="2" t="s">
        <v>652</v>
      </c>
      <c r="J373" s="12" t="s">
        <v>3146</v>
      </c>
      <c r="K373" s="12" t="s">
        <v>3146</v>
      </c>
    </row>
    <row r="374" spans="1:11">
      <c r="A374" s="2" t="s">
        <v>1336</v>
      </c>
      <c r="B374" s="2">
        <f t="shared" si="5"/>
        <v>373</v>
      </c>
      <c r="C374" s="12">
        <v>5</v>
      </c>
      <c r="D374" s="2" t="s">
        <v>649</v>
      </c>
      <c r="E374" s="2" t="s">
        <v>798</v>
      </c>
      <c r="F374" s="49" t="s">
        <v>653</v>
      </c>
      <c r="G374" s="2" t="s">
        <v>965</v>
      </c>
      <c r="H374" s="2" t="s">
        <v>1531</v>
      </c>
      <c r="I374" s="2" t="s">
        <v>654</v>
      </c>
      <c r="J374" s="12" t="s">
        <v>3146</v>
      </c>
      <c r="K374" s="12" t="s">
        <v>3146</v>
      </c>
    </row>
    <row r="375" spans="1:11">
      <c r="A375" s="2" t="s">
        <v>1337</v>
      </c>
      <c r="B375" s="2">
        <f t="shared" si="5"/>
        <v>374</v>
      </c>
      <c r="C375" s="12">
        <v>5</v>
      </c>
      <c r="D375" s="2" t="s">
        <v>649</v>
      </c>
      <c r="E375" s="2" t="s">
        <v>798</v>
      </c>
      <c r="F375" s="49" t="s">
        <v>655</v>
      </c>
      <c r="G375" s="2" t="s">
        <v>966</v>
      </c>
      <c r="H375" s="2" t="s">
        <v>1532</v>
      </c>
      <c r="I375" s="2" t="s">
        <v>656</v>
      </c>
      <c r="J375" s="12" t="s">
        <v>3146</v>
      </c>
      <c r="K375" s="12" t="s">
        <v>3146</v>
      </c>
    </row>
    <row r="376" spans="1:11">
      <c r="A376" s="2" t="s">
        <v>1338</v>
      </c>
      <c r="B376" s="2">
        <f t="shared" si="5"/>
        <v>375</v>
      </c>
      <c r="C376" s="12">
        <v>5</v>
      </c>
      <c r="D376" s="2" t="s">
        <v>649</v>
      </c>
      <c r="E376" s="2" t="s">
        <v>798</v>
      </c>
      <c r="F376" s="49" t="s">
        <v>657</v>
      </c>
      <c r="G376" s="2" t="s">
        <v>967</v>
      </c>
      <c r="H376" s="2" t="s">
        <v>1533</v>
      </c>
      <c r="I376" s="2" t="s">
        <v>2601</v>
      </c>
      <c r="J376" s="12" t="s">
        <v>3146</v>
      </c>
      <c r="K376" s="12" t="s">
        <v>3146</v>
      </c>
    </row>
    <row r="377" spans="1:11">
      <c r="A377" s="2" t="s">
        <v>801</v>
      </c>
      <c r="B377" s="2">
        <f t="shared" si="5"/>
        <v>376</v>
      </c>
      <c r="C377" s="12">
        <v>5</v>
      </c>
      <c r="D377" s="2" t="s">
        <v>649</v>
      </c>
      <c r="E377" s="2" t="s">
        <v>798</v>
      </c>
      <c r="F377" s="49" t="s">
        <v>658</v>
      </c>
      <c r="G377" s="12" t="s">
        <v>3080</v>
      </c>
      <c r="H377" s="2" t="s">
        <v>1534</v>
      </c>
      <c r="I377" s="2" t="s">
        <v>659</v>
      </c>
      <c r="J377" s="12" t="s">
        <v>3146</v>
      </c>
      <c r="K377" s="12" t="s">
        <v>3146</v>
      </c>
    </row>
    <row r="378" spans="1:11">
      <c r="A378" s="2" t="s">
        <v>1339</v>
      </c>
      <c r="B378" s="2">
        <f t="shared" si="5"/>
        <v>377</v>
      </c>
      <c r="C378" s="12">
        <v>6</v>
      </c>
      <c r="D378" s="2" t="s">
        <v>649</v>
      </c>
      <c r="E378" s="2" t="s">
        <v>801</v>
      </c>
      <c r="F378" s="50" t="s">
        <v>660</v>
      </c>
      <c r="G378" s="2" t="s">
        <v>968</v>
      </c>
      <c r="H378" s="2" t="s">
        <v>1535</v>
      </c>
      <c r="I378" s="2" t="s">
        <v>661</v>
      </c>
      <c r="J378" s="12" t="s">
        <v>3146</v>
      </c>
      <c r="K378" s="12" t="s">
        <v>3146</v>
      </c>
    </row>
    <row r="379" spans="1:11">
      <c r="A379" s="2" t="s">
        <v>1340</v>
      </c>
      <c r="B379" s="2">
        <f t="shared" si="5"/>
        <v>378</v>
      </c>
      <c r="C379" s="12">
        <v>6</v>
      </c>
      <c r="D379" s="2" t="s">
        <v>649</v>
      </c>
      <c r="E379" s="2" t="s">
        <v>801</v>
      </c>
      <c r="F379" s="50" t="s">
        <v>662</v>
      </c>
      <c r="G379" s="2" t="s">
        <v>969</v>
      </c>
      <c r="H379" s="2" t="s">
        <v>1536</v>
      </c>
      <c r="I379" s="2" t="s">
        <v>663</v>
      </c>
      <c r="J379" s="12" t="s">
        <v>3146</v>
      </c>
      <c r="K379" s="12" t="s">
        <v>3146</v>
      </c>
    </row>
    <row r="380" spans="1:11">
      <c r="A380" s="2" t="s">
        <v>1341</v>
      </c>
      <c r="B380" s="2">
        <f t="shared" si="5"/>
        <v>379</v>
      </c>
      <c r="C380" s="12">
        <v>6</v>
      </c>
      <c r="D380" s="2" t="s">
        <v>649</v>
      </c>
      <c r="E380" s="2" t="s">
        <v>801</v>
      </c>
      <c r="F380" s="50" t="s">
        <v>664</v>
      </c>
      <c r="G380" s="2" t="s">
        <v>970</v>
      </c>
      <c r="H380" s="2" t="s">
        <v>1537</v>
      </c>
      <c r="I380" s="2" t="s">
        <v>665</v>
      </c>
      <c r="J380" s="12" t="s">
        <v>3146</v>
      </c>
      <c r="K380" s="12" t="s">
        <v>3146</v>
      </c>
    </row>
    <row r="381" spans="1:11">
      <c r="A381" s="2" t="s">
        <v>1342</v>
      </c>
      <c r="B381" s="2">
        <f t="shared" si="5"/>
        <v>380</v>
      </c>
      <c r="C381" s="12">
        <v>6</v>
      </c>
      <c r="D381" s="2" t="s">
        <v>649</v>
      </c>
      <c r="E381" s="2" t="s">
        <v>801</v>
      </c>
      <c r="F381" s="50" t="s">
        <v>666</v>
      </c>
      <c r="G381" s="2" t="s">
        <v>971</v>
      </c>
      <c r="H381" s="2" t="s">
        <v>1538</v>
      </c>
      <c r="I381" s="2" t="s">
        <v>667</v>
      </c>
      <c r="J381" s="12" t="s">
        <v>3146</v>
      </c>
      <c r="K381" s="12" t="s">
        <v>3146</v>
      </c>
    </row>
    <row r="382" spans="1:11">
      <c r="A382" s="2" t="s">
        <v>1343</v>
      </c>
      <c r="B382" s="2">
        <f t="shared" si="5"/>
        <v>381</v>
      </c>
      <c r="C382" s="12">
        <v>6</v>
      </c>
      <c r="D382" s="2" t="s">
        <v>649</v>
      </c>
      <c r="E382" s="2" t="s">
        <v>801</v>
      </c>
      <c r="F382" s="50" t="s">
        <v>668</v>
      </c>
      <c r="G382" s="2" t="s">
        <v>972</v>
      </c>
      <c r="H382" s="2" t="s">
        <v>1539</v>
      </c>
      <c r="I382" s="2" t="s">
        <v>669</v>
      </c>
      <c r="J382" s="12" t="s">
        <v>3146</v>
      </c>
      <c r="K382" s="12" t="s">
        <v>3146</v>
      </c>
    </row>
    <row r="383" spans="1:11">
      <c r="A383" s="2" t="s">
        <v>1344</v>
      </c>
      <c r="B383" s="2">
        <f t="shared" si="5"/>
        <v>382</v>
      </c>
      <c r="C383" s="12">
        <v>6</v>
      </c>
      <c r="D383" s="2" t="s">
        <v>649</v>
      </c>
      <c r="E383" s="2" t="s">
        <v>801</v>
      </c>
      <c r="F383" s="50" t="s">
        <v>670</v>
      </c>
      <c r="G383" s="2" t="s">
        <v>973</v>
      </c>
      <c r="H383" s="2" t="s">
        <v>1540</v>
      </c>
      <c r="I383" s="2" t="s">
        <v>671</v>
      </c>
      <c r="J383" s="12" t="s">
        <v>3146</v>
      </c>
      <c r="K383" s="12" t="s">
        <v>3146</v>
      </c>
    </row>
    <row r="384" spans="1:11">
      <c r="A384" s="2" t="s">
        <v>1345</v>
      </c>
      <c r="B384" s="2">
        <f t="shared" si="5"/>
        <v>383</v>
      </c>
      <c r="C384" s="12">
        <v>6</v>
      </c>
      <c r="D384" s="2" t="s">
        <v>649</v>
      </c>
      <c r="E384" s="2" t="s">
        <v>801</v>
      </c>
      <c r="F384" s="50" t="s">
        <v>672</v>
      </c>
      <c r="G384" s="2" t="s">
        <v>974</v>
      </c>
      <c r="H384" s="2" t="s">
        <v>1541</v>
      </c>
      <c r="I384" s="2" t="s">
        <v>673</v>
      </c>
      <c r="J384" s="12" t="s">
        <v>3146</v>
      </c>
      <c r="K384" s="12" t="s">
        <v>3146</v>
      </c>
    </row>
    <row r="385" spans="1:11">
      <c r="A385" s="2" t="s">
        <v>1346</v>
      </c>
      <c r="B385" s="2">
        <f t="shared" si="5"/>
        <v>384</v>
      </c>
      <c r="C385" s="12">
        <v>6</v>
      </c>
      <c r="D385" s="2" t="s">
        <v>649</v>
      </c>
      <c r="E385" s="2" t="s">
        <v>801</v>
      </c>
      <c r="F385" s="50" t="s">
        <v>674</v>
      </c>
      <c r="G385" s="2" t="s">
        <v>975</v>
      </c>
      <c r="H385" s="2" t="s">
        <v>1542</v>
      </c>
      <c r="I385" s="2" t="s">
        <v>675</v>
      </c>
      <c r="J385" s="12" t="s">
        <v>3146</v>
      </c>
      <c r="K385" s="12" t="s">
        <v>3146</v>
      </c>
    </row>
    <row r="386" spans="1:11">
      <c r="A386" s="2" t="s">
        <v>1347</v>
      </c>
      <c r="B386" s="2">
        <f t="shared" si="5"/>
        <v>385</v>
      </c>
      <c r="C386" s="12">
        <v>6</v>
      </c>
      <c r="D386" s="2" t="s">
        <v>649</v>
      </c>
      <c r="E386" s="2" t="s">
        <v>801</v>
      </c>
      <c r="F386" s="50" t="s">
        <v>676</v>
      </c>
      <c r="G386" s="2" t="s">
        <v>976</v>
      </c>
      <c r="H386" s="2" t="s">
        <v>1543</v>
      </c>
      <c r="I386" s="2" t="s">
        <v>677</v>
      </c>
      <c r="J386" s="12" t="s">
        <v>3146</v>
      </c>
      <c r="K386" s="12" t="s">
        <v>3146</v>
      </c>
    </row>
    <row r="387" spans="1:11">
      <c r="A387" s="2" t="s">
        <v>1348</v>
      </c>
      <c r="B387" s="2">
        <f t="shared" ref="B387:B449" si="6">ROW()-1</f>
        <v>386</v>
      </c>
      <c r="C387" s="12">
        <v>6</v>
      </c>
      <c r="D387" s="2" t="s">
        <v>649</v>
      </c>
      <c r="E387" s="2" t="s">
        <v>801</v>
      </c>
      <c r="F387" s="50" t="s">
        <v>678</v>
      </c>
      <c r="G387" s="2" t="s">
        <v>977</v>
      </c>
      <c r="H387" s="2" t="s">
        <v>1544</v>
      </c>
      <c r="I387" s="2" t="s">
        <v>679</v>
      </c>
      <c r="J387" s="12" t="s">
        <v>3146</v>
      </c>
      <c r="K387" s="12" t="s">
        <v>3146</v>
      </c>
    </row>
    <row r="388" spans="1:11">
      <c r="A388" s="2" t="s">
        <v>1349</v>
      </c>
      <c r="B388" s="2">
        <f t="shared" si="6"/>
        <v>387</v>
      </c>
      <c r="C388" s="12">
        <v>6</v>
      </c>
      <c r="D388" s="2" t="s">
        <v>649</v>
      </c>
      <c r="E388" s="2" t="s">
        <v>801</v>
      </c>
      <c r="F388" s="50" t="s">
        <v>680</v>
      </c>
      <c r="G388" s="2" t="s">
        <v>978</v>
      </c>
      <c r="H388" s="2" t="s">
        <v>1545</v>
      </c>
      <c r="I388" s="2" t="s">
        <v>681</v>
      </c>
      <c r="J388" s="12" t="s">
        <v>3146</v>
      </c>
      <c r="K388" s="12" t="s">
        <v>3146</v>
      </c>
    </row>
    <row r="389" spans="1:11">
      <c r="A389" s="2" t="s">
        <v>1350</v>
      </c>
      <c r="B389" s="2">
        <f t="shared" si="6"/>
        <v>388</v>
      </c>
      <c r="C389" s="12">
        <v>6</v>
      </c>
      <c r="D389" s="2" t="s">
        <v>649</v>
      </c>
      <c r="E389" s="2" t="s">
        <v>801</v>
      </c>
      <c r="F389" s="50" t="s">
        <v>682</v>
      </c>
      <c r="G389" s="2" t="s">
        <v>979</v>
      </c>
      <c r="H389" s="2" t="s">
        <v>1546</v>
      </c>
      <c r="I389" s="2" t="s">
        <v>683</v>
      </c>
      <c r="J389" s="12" t="s">
        <v>3146</v>
      </c>
      <c r="K389" s="12" t="s">
        <v>3146</v>
      </c>
    </row>
    <row r="390" spans="1:11">
      <c r="A390" s="2" t="s">
        <v>1351</v>
      </c>
      <c r="B390" s="2">
        <f t="shared" si="6"/>
        <v>389</v>
      </c>
      <c r="C390" s="12">
        <v>6</v>
      </c>
      <c r="D390" s="2" t="s">
        <v>649</v>
      </c>
      <c r="E390" s="2" t="s">
        <v>801</v>
      </c>
      <c r="F390" s="50" t="s">
        <v>684</v>
      </c>
      <c r="G390" s="2" t="s">
        <v>980</v>
      </c>
      <c r="H390" s="2" t="s">
        <v>1547</v>
      </c>
      <c r="I390" s="2" t="s">
        <v>685</v>
      </c>
      <c r="J390" s="12" t="s">
        <v>3146</v>
      </c>
      <c r="K390" s="12" t="s">
        <v>3146</v>
      </c>
    </row>
    <row r="391" spans="1:11">
      <c r="A391" s="2" t="s">
        <v>1352</v>
      </c>
      <c r="B391" s="2">
        <f t="shared" si="6"/>
        <v>390</v>
      </c>
      <c r="C391" s="12">
        <v>6</v>
      </c>
      <c r="D391" s="2" t="s">
        <v>649</v>
      </c>
      <c r="E391" s="2" t="s">
        <v>801</v>
      </c>
      <c r="F391" s="50" t="s">
        <v>686</v>
      </c>
      <c r="G391" s="2" t="s">
        <v>981</v>
      </c>
      <c r="H391" s="2" t="s">
        <v>1548</v>
      </c>
      <c r="I391" s="2" t="s">
        <v>687</v>
      </c>
      <c r="J391" s="12" t="s">
        <v>3146</v>
      </c>
      <c r="K391" s="12" t="s">
        <v>3146</v>
      </c>
    </row>
    <row r="392" spans="1:11">
      <c r="A392" s="2" t="s">
        <v>1353</v>
      </c>
      <c r="B392" s="2">
        <f t="shared" si="6"/>
        <v>391</v>
      </c>
      <c r="C392" s="12">
        <v>6</v>
      </c>
      <c r="D392" s="2" t="s">
        <v>649</v>
      </c>
      <c r="E392" s="2" t="s">
        <v>801</v>
      </c>
      <c r="F392" s="50" t="s">
        <v>688</v>
      </c>
      <c r="G392" s="2" t="s">
        <v>982</v>
      </c>
      <c r="H392" s="2" t="s">
        <v>1549</v>
      </c>
      <c r="I392" s="2" t="s">
        <v>689</v>
      </c>
      <c r="J392" s="12" t="s">
        <v>3146</v>
      </c>
      <c r="K392" s="12" t="s">
        <v>3146</v>
      </c>
    </row>
    <row r="393" spans="1:11">
      <c r="A393" s="2" t="s">
        <v>1354</v>
      </c>
      <c r="B393" s="2">
        <f t="shared" si="6"/>
        <v>392</v>
      </c>
      <c r="C393" s="12">
        <v>6</v>
      </c>
      <c r="D393" s="2" t="s">
        <v>649</v>
      </c>
      <c r="E393" s="2" t="s">
        <v>801</v>
      </c>
      <c r="F393" s="50" t="s">
        <v>690</v>
      </c>
      <c r="G393" s="2" t="s">
        <v>983</v>
      </c>
      <c r="H393" s="2" t="s">
        <v>1550</v>
      </c>
      <c r="I393" s="2" t="s">
        <v>691</v>
      </c>
      <c r="J393" s="12" t="s">
        <v>3146</v>
      </c>
      <c r="K393" s="12" t="s">
        <v>3146</v>
      </c>
    </row>
    <row r="394" spans="1:11">
      <c r="A394" s="2" t="s">
        <v>1355</v>
      </c>
      <c r="B394" s="2">
        <f t="shared" si="6"/>
        <v>393</v>
      </c>
      <c r="C394" s="12">
        <v>6</v>
      </c>
      <c r="D394" s="2" t="s">
        <v>649</v>
      </c>
      <c r="E394" s="2" t="s">
        <v>801</v>
      </c>
      <c r="F394" s="50" t="s">
        <v>692</v>
      </c>
      <c r="G394" s="2" t="s">
        <v>984</v>
      </c>
      <c r="H394" s="2" t="s">
        <v>1551</v>
      </c>
      <c r="I394" s="2" t="s">
        <v>693</v>
      </c>
      <c r="J394" s="12" t="s">
        <v>3146</v>
      </c>
      <c r="K394" s="12" t="s">
        <v>3146</v>
      </c>
    </row>
    <row r="395" spans="1:11">
      <c r="A395" s="2" t="s">
        <v>1356</v>
      </c>
      <c r="B395" s="2">
        <f t="shared" si="6"/>
        <v>394</v>
      </c>
      <c r="C395" s="12">
        <v>6</v>
      </c>
      <c r="D395" s="2" t="s">
        <v>649</v>
      </c>
      <c r="E395" s="2" t="s">
        <v>801</v>
      </c>
      <c r="F395" s="50" t="s">
        <v>694</v>
      </c>
      <c r="G395" s="2" t="s">
        <v>985</v>
      </c>
      <c r="H395" s="2" t="s">
        <v>1552</v>
      </c>
      <c r="I395" s="2" t="s">
        <v>695</v>
      </c>
      <c r="J395" s="12" t="s">
        <v>3146</v>
      </c>
      <c r="K395" s="12" t="s">
        <v>3146</v>
      </c>
    </row>
    <row r="396" spans="1:11">
      <c r="A396" s="2" t="s">
        <v>799</v>
      </c>
      <c r="B396" s="2">
        <f t="shared" si="6"/>
        <v>395</v>
      </c>
      <c r="C396" s="12">
        <v>4</v>
      </c>
      <c r="D396" s="2" t="s">
        <v>16</v>
      </c>
      <c r="E396" s="2" t="s">
        <v>783</v>
      </c>
      <c r="F396" s="48" t="s">
        <v>622</v>
      </c>
      <c r="G396" s="12" t="s">
        <v>3080</v>
      </c>
      <c r="H396" s="2" t="s">
        <v>2578</v>
      </c>
      <c r="I396" s="2" t="s">
        <v>623</v>
      </c>
      <c r="J396" s="2" t="s">
        <v>2579</v>
      </c>
      <c r="K396" s="2" t="s">
        <v>3001</v>
      </c>
    </row>
    <row r="397" spans="1:11">
      <c r="A397" s="2" t="s">
        <v>1322</v>
      </c>
      <c r="B397" s="2">
        <f t="shared" si="6"/>
        <v>396</v>
      </c>
      <c r="C397" s="12">
        <v>5</v>
      </c>
      <c r="D397" s="2" t="s">
        <v>302</v>
      </c>
      <c r="E397" s="2" t="s">
        <v>799</v>
      </c>
      <c r="F397" s="49" t="s">
        <v>624</v>
      </c>
      <c r="G397" s="2" t="s">
        <v>1001</v>
      </c>
      <c r="H397" s="2" t="s">
        <v>2580</v>
      </c>
      <c r="I397" s="2" t="s">
        <v>625</v>
      </c>
      <c r="J397" s="2" t="s">
        <v>2581</v>
      </c>
      <c r="K397" s="2" t="s">
        <v>3002</v>
      </c>
    </row>
    <row r="398" spans="1:11">
      <c r="A398" s="2" t="s">
        <v>1323</v>
      </c>
      <c r="B398" s="2">
        <f t="shared" si="6"/>
        <v>397</v>
      </c>
      <c r="C398" s="12">
        <v>5</v>
      </c>
      <c r="D398" s="2" t="s">
        <v>302</v>
      </c>
      <c r="E398" s="2" t="s">
        <v>799</v>
      </c>
      <c r="F398" s="49" t="s">
        <v>626</v>
      </c>
      <c r="G398" s="2" t="s">
        <v>1002</v>
      </c>
      <c r="H398" s="2" t="s">
        <v>1525</v>
      </c>
      <c r="I398" s="2" t="s">
        <v>627</v>
      </c>
      <c r="J398" s="2" t="s">
        <v>2582</v>
      </c>
      <c r="K398" s="2" t="s">
        <v>3003</v>
      </c>
    </row>
    <row r="399" spans="1:11">
      <c r="A399" s="2" t="s">
        <v>1324</v>
      </c>
      <c r="B399" s="2">
        <f t="shared" si="6"/>
        <v>398</v>
      </c>
      <c r="C399" s="12">
        <v>5</v>
      </c>
      <c r="D399" s="2" t="s">
        <v>302</v>
      </c>
      <c r="E399" s="2" t="s">
        <v>799</v>
      </c>
      <c r="F399" s="49" t="s">
        <v>628</v>
      </c>
      <c r="G399" s="2" t="s">
        <v>1003</v>
      </c>
      <c r="H399" s="2" t="s">
        <v>2583</v>
      </c>
      <c r="I399" s="2" t="s">
        <v>629</v>
      </c>
      <c r="J399" s="2" t="s">
        <v>2584</v>
      </c>
      <c r="K399" s="2" t="s">
        <v>3004</v>
      </c>
    </row>
    <row r="400" spans="1:11">
      <c r="A400" s="2" t="s">
        <v>1325</v>
      </c>
      <c r="B400" s="2">
        <f t="shared" si="6"/>
        <v>399</v>
      </c>
      <c r="C400" s="12">
        <v>5</v>
      </c>
      <c r="D400" s="2" t="s">
        <v>302</v>
      </c>
      <c r="E400" s="2" t="s">
        <v>799</v>
      </c>
      <c r="F400" s="49" t="s">
        <v>630</v>
      </c>
      <c r="G400" s="2" t="s">
        <v>1004</v>
      </c>
      <c r="H400" s="2" t="s">
        <v>1526</v>
      </c>
      <c r="I400" s="2" t="s">
        <v>631</v>
      </c>
      <c r="J400" s="2" t="s">
        <v>2585</v>
      </c>
      <c r="K400" s="2" t="s">
        <v>3005</v>
      </c>
    </row>
    <row r="401" spans="1:11">
      <c r="A401" s="2" t="s">
        <v>1326</v>
      </c>
      <c r="B401" s="2">
        <f t="shared" si="6"/>
        <v>400</v>
      </c>
      <c r="C401" s="12">
        <v>5</v>
      </c>
      <c r="D401" s="2" t="s">
        <v>302</v>
      </c>
      <c r="E401" s="2" t="s">
        <v>799</v>
      </c>
      <c r="F401" s="49" t="s">
        <v>632</v>
      </c>
      <c r="G401" s="2" t="s">
        <v>811</v>
      </c>
      <c r="H401" s="2" t="s">
        <v>1527</v>
      </c>
      <c r="I401" s="2" t="s">
        <v>633</v>
      </c>
      <c r="J401" s="2" t="s">
        <v>2586</v>
      </c>
      <c r="K401" s="2" t="s">
        <v>3006</v>
      </c>
    </row>
    <row r="402" spans="1:11">
      <c r="A402" s="2" t="s">
        <v>800</v>
      </c>
      <c r="B402" s="2">
        <f t="shared" si="6"/>
        <v>401</v>
      </c>
      <c r="C402" s="12">
        <v>4</v>
      </c>
      <c r="D402" s="2" t="s">
        <v>16</v>
      </c>
      <c r="E402" s="2" t="s">
        <v>783</v>
      </c>
      <c r="F402" s="48" t="s">
        <v>2587</v>
      </c>
      <c r="G402" s="12" t="s">
        <v>3080</v>
      </c>
      <c r="H402" s="2" t="s">
        <v>1528</v>
      </c>
      <c r="I402" s="2" t="s">
        <v>634</v>
      </c>
      <c r="J402" s="2" t="s">
        <v>2588</v>
      </c>
      <c r="K402" s="2" t="s">
        <v>3007</v>
      </c>
    </row>
    <row r="403" spans="1:11">
      <c r="A403" s="2" t="s">
        <v>1327</v>
      </c>
      <c r="B403" s="2">
        <f t="shared" si="6"/>
        <v>402</v>
      </c>
      <c r="C403" s="12">
        <v>5</v>
      </c>
      <c r="D403" s="2" t="s">
        <v>16</v>
      </c>
      <c r="E403" s="2" t="s">
        <v>800</v>
      </c>
      <c r="F403" s="49" t="s">
        <v>635</v>
      </c>
      <c r="G403" s="2" t="s">
        <v>905</v>
      </c>
      <c r="H403" s="2" t="s">
        <v>2589</v>
      </c>
      <c r="I403" s="2" t="s">
        <v>3124</v>
      </c>
      <c r="J403" s="2" t="s">
        <v>2590</v>
      </c>
      <c r="K403" s="2" t="s">
        <v>3008</v>
      </c>
    </row>
    <row r="404" spans="1:11">
      <c r="A404" s="2" t="s">
        <v>1328</v>
      </c>
      <c r="B404" s="2">
        <f t="shared" si="6"/>
        <v>403</v>
      </c>
      <c r="C404" s="12">
        <v>5</v>
      </c>
      <c r="D404" s="2" t="s">
        <v>16</v>
      </c>
      <c r="E404" s="2" t="s">
        <v>800</v>
      </c>
      <c r="F404" s="49" t="s">
        <v>636</v>
      </c>
      <c r="G404" s="2" t="s">
        <v>907</v>
      </c>
      <c r="H404" s="2" t="s">
        <v>2591</v>
      </c>
      <c r="I404" s="2" t="s">
        <v>637</v>
      </c>
      <c r="J404" s="2" t="s">
        <v>2592</v>
      </c>
      <c r="K404" s="2" t="s">
        <v>3009</v>
      </c>
    </row>
    <row r="405" spans="1:11">
      <c r="A405" s="2" t="s">
        <v>1329</v>
      </c>
      <c r="B405" s="2">
        <f t="shared" si="6"/>
        <v>404</v>
      </c>
      <c r="C405" s="12">
        <v>5</v>
      </c>
      <c r="D405" s="2" t="s">
        <v>16</v>
      </c>
      <c r="E405" s="2" t="s">
        <v>800</v>
      </c>
      <c r="F405" s="49" t="s">
        <v>638</v>
      </c>
      <c r="G405" s="2" t="s">
        <v>906</v>
      </c>
      <c r="H405" s="2" t="s">
        <v>2593</v>
      </c>
      <c r="I405" s="2" t="s">
        <v>639</v>
      </c>
      <c r="J405" s="2" t="s">
        <v>2594</v>
      </c>
      <c r="K405" s="2" t="s">
        <v>3010</v>
      </c>
    </row>
    <row r="406" spans="1:11">
      <c r="A406" s="2" t="s">
        <v>1330</v>
      </c>
      <c r="B406" s="2">
        <f t="shared" si="6"/>
        <v>405</v>
      </c>
      <c r="C406" s="12">
        <v>5</v>
      </c>
      <c r="D406" s="2" t="s">
        <v>16</v>
      </c>
      <c r="E406" s="2" t="s">
        <v>800</v>
      </c>
      <c r="F406" s="49" t="s">
        <v>640</v>
      </c>
      <c r="G406" s="2" t="s">
        <v>908</v>
      </c>
      <c r="H406" s="2" t="s">
        <v>1979</v>
      </c>
      <c r="I406" s="2" t="s">
        <v>641</v>
      </c>
      <c r="J406" s="2" t="s">
        <v>2595</v>
      </c>
      <c r="K406" s="2" t="s">
        <v>3011</v>
      </c>
    </row>
    <row r="407" spans="1:11">
      <c r="A407" s="2" t="s">
        <v>1331</v>
      </c>
      <c r="B407" s="2">
        <f t="shared" si="6"/>
        <v>406</v>
      </c>
      <c r="C407" s="12">
        <v>5</v>
      </c>
      <c r="D407" s="2" t="s">
        <v>16</v>
      </c>
      <c r="E407" s="2" t="s">
        <v>800</v>
      </c>
      <c r="F407" s="49" t="s">
        <v>642</v>
      </c>
      <c r="G407" s="2" t="s">
        <v>909</v>
      </c>
      <c r="H407" s="2" t="s">
        <v>2596</v>
      </c>
      <c r="I407" s="2" t="s">
        <v>643</v>
      </c>
      <c r="J407" s="2" t="s">
        <v>2597</v>
      </c>
      <c r="K407" s="2" t="s">
        <v>3012</v>
      </c>
    </row>
    <row r="408" spans="1:11">
      <c r="A408" s="2" t="s">
        <v>1332</v>
      </c>
      <c r="B408" s="2">
        <f t="shared" si="6"/>
        <v>407</v>
      </c>
      <c r="C408" s="12">
        <v>5</v>
      </c>
      <c r="D408" s="2" t="s">
        <v>16</v>
      </c>
      <c r="E408" s="2" t="s">
        <v>800</v>
      </c>
      <c r="F408" s="49" t="s">
        <v>644</v>
      </c>
      <c r="G408" s="2" t="s">
        <v>909</v>
      </c>
      <c r="H408" s="2" t="s">
        <v>2598</v>
      </c>
      <c r="I408" s="2" t="s">
        <v>645</v>
      </c>
      <c r="J408" s="2" t="s">
        <v>2599</v>
      </c>
      <c r="K408" s="2" t="s">
        <v>3013</v>
      </c>
    </row>
    <row r="409" spans="1:11">
      <c r="A409" s="2" t="s">
        <v>1333</v>
      </c>
      <c r="B409" s="2">
        <f t="shared" si="6"/>
        <v>408</v>
      </c>
      <c r="C409" s="12">
        <v>5</v>
      </c>
      <c r="D409" s="2" t="s">
        <v>16</v>
      </c>
      <c r="E409" s="2" t="s">
        <v>800</v>
      </c>
      <c r="F409" s="49" t="s">
        <v>646</v>
      </c>
      <c r="G409" s="2" t="s">
        <v>910</v>
      </c>
      <c r="H409" s="2" t="s">
        <v>1473</v>
      </c>
      <c r="I409" s="2" t="s">
        <v>647</v>
      </c>
      <c r="J409" s="2" t="s">
        <v>2600</v>
      </c>
      <c r="K409" s="2" t="s">
        <v>3014</v>
      </c>
    </row>
    <row r="410" spans="1:11">
      <c r="A410" s="2" t="s">
        <v>802</v>
      </c>
      <c r="B410" s="2">
        <f t="shared" si="6"/>
        <v>409</v>
      </c>
      <c r="C410" s="12">
        <v>4</v>
      </c>
      <c r="D410" s="2" t="s">
        <v>0</v>
      </c>
      <c r="E410" s="2" t="s">
        <v>783</v>
      </c>
      <c r="F410" s="48" t="s">
        <v>696</v>
      </c>
      <c r="G410" s="12" t="s">
        <v>3080</v>
      </c>
      <c r="H410" s="2" t="s">
        <v>2602</v>
      </c>
      <c r="I410" s="2" t="s">
        <v>697</v>
      </c>
      <c r="J410" s="2" t="s">
        <v>2603</v>
      </c>
      <c r="K410" s="2" t="s">
        <v>3015</v>
      </c>
    </row>
    <row r="411" spans="1:11">
      <c r="A411" s="2" t="s">
        <v>1357</v>
      </c>
      <c r="B411" s="2">
        <f t="shared" si="6"/>
        <v>410</v>
      </c>
      <c r="C411" s="12">
        <v>5</v>
      </c>
      <c r="D411" s="2" t="s">
        <v>0</v>
      </c>
      <c r="E411" s="2" t="s">
        <v>802</v>
      </c>
      <c r="F411" s="49" t="s">
        <v>698</v>
      </c>
      <c r="G411" s="2" t="s">
        <v>869</v>
      </c>
      <c r="H411" s="2" t="s">
        <v>1553</v>
      </c>
      <c r="I411" s="2" t="s">
        <v>699</v>
      </c>
      <c r="J411" s="2" t="s">
        <v>2604</v>
      </c>
      <c r="K411" s="2" t="s">
        <v>3016</v>
      </c>
    </row>
    <row r="412" spans="1:11">
      <c r="A412" s="2" t="s">
        <v>1358</v>
      </c>
      <c r="B412" s="2">
        <f t="shared" si="6"/>
        <v>411</v>
      </c>
      <c r="C412" s="12">
        <v>5</v>
      </c>
      <c r="D412" s="2" t="s">
        <v>0</v>
      </c>
      <c r="E412" s="2" t="s">
        <v>802</v>
      </c>
      <c r="F412" s="49" t="s">
        <v>700</v>
      </c>
      <c r="G412" s="2" t="s">
        <v>870</v>
      </c>
      <c r="H412" s="2" t="s">
        <v>1554</v>
      </c>
      <c r="I412" s="2" t="s">
        <v>701</v>
      </c>
      <c r="J412" s="2" t="s">
        <v>2605</v>
      </c>
      <c r="K412" s="2" t="s">
        <v>3017</v>
      </c>
    </row>
    <row r="413" spans="1:11">
      <c r="A413" s="2" t="s">
        <v>1359</v>
      </c>
      <c r="B413" s="2">
        <f t="shared" si="6"/>
        <v>412</v>
      </c>
      <c r="C413" s="12">
        <v>5</v>
      </c>
      <c r="D413" s="2" t="s">
        <v>0</v>
      </c>
      <c r="E413" s="2" t="s">
        <v>802</v>
      </c>
      <c r="F413" s="49" t="s">
        <v>702</v>
      </c>
      <c r="G413" s="2" t="s">
        <v>875</v>
      </c>
      <c r="H413" s="2" t="s">
        <v>1555</v>
      </c>
      <c r="I413" s="2" t="s">
        <v>703</v>
      </c>
      <c r="J413" s="2" t="s">
        <v>2606</v>
      </c>
      <c r="K413" s="2" t="s">
        <v>3018</v>
      </c>
    </row>
    <row r="414" spans="1:11">
      <c r="A414" s="2" t="s">
        <v>1360</v>
      </c>
      <c r="B414" s="2">
        <f t="shared" si="6"/>
        <v>413</v>
      </c>
      <c r="C414" s="12">
        <v>5</v>
      </c>
      <c r="D414" s="2" t="s">
        <v>0</v>
      </c>
      <c r="E414" s="2" t="s">
        <v>802</v>
      </c>
      <c r="F414" s="49" t="s">
        <v>704</v>
      </c>
      <c r="G414" s="2" t="s">
        <v>871</v>
      </c>
      <c r="H414" s="2" t="s">
        <v>2607</v>
      </c>
      <c r="I414" s="2" t="s">
        <v>705</v>
      </c>
      <c r="J414" s="2" t="s">
        <v>2608</v>
      </c>
      <c r="K414" s="2" t="s">
        <v>3019</v>
      </c>
    </row>
    <row r="415" spans="1:11">
      <c r="A415" s="2" t="s">
        <v>1361</v>
      </c>
      <c r="B415" s="2">
        <f t="shared" si="6"/>
        <v>414</v>
      </c>
      <c r="C415" s="12">
        <v>5</v>
      </c>
      <c r="D415" s="2" t="s">
        <v>0</v>
      </c>
      <c r="E415" s="2" t="s">
        <v>802</v>
      </c>
      <c r="F415" s="49" t="s">
        <v>706</v>
      </c>
      <c r="G415" s="2" t="s">
        <v>872</v>
      </c>
      <c r="H415" s="2" t="s">
        <v>2609</v>
      </c>
      <c r="I415" s="2" t="s">
        <v>707</v>
      </c>
      <c r="J415" s="2" t="s">
        <v>2610</v>
      </c>
      <c r="K415" s="2" t="s">
        <v>3020</v>
      </c>
    </row>
    <row r="416" spans="1:11">
      <c r="A416" s="2" t="s">
        <v>1362</v>
      </c>
      <c r="B416" s="2">
        <f t="shared" si="6"/>
        <v>415</v>
      </c>
      <c r="C416" s="12">
        <v>5</v>
      </c>
      <c r="D416" s="2" t="s">
        <v>0</v>
      </c>
      <c r="E416" s="2" t="s">
        <v>802</v>
      </c>
      <c r="F416" s="49" t="s">
        <v>708</v>
      </c>
      <c r="G416" s="2" t="s">
        <v>877</v>
      </c>
      <c r="H416" s="2" t="s">
        <v>721</v>
      </c>
      <c r="I416" s="2" t="s">
        <v>3256</v>
      </c>
      <c r="J416" s="2" t="s">
        <v>2611</v>
      </c>
      <c r="K416" s="2" t="s">
        <v>3257</v>
      </c>
    </row>
    <row r="417" spans="1:11">
      <c r="A417" s="2" t="s">
        <v>1363</v>
      </c>
      <c r="B417" s="2">
        <f t="shared" si="6"/>
        <v>416</v>
      </c>
      <c r="C417" s="12">
        <v>5</v>
      </c>
      <c r="D417" s="2" t="s">
        <v>0</v>
      </c>
      <c r="E417" s="2" t="s">
        <v>802</v>
      </c>
      <c r="F417" s="49" t="s">
        <v>709</v>
      </c>
      <c r="G417" s="2" t="s">
        <v>878</v>
      </c>
      <c r="H417" s="2" t="s">
        <v>1556</v>
      </c>
      <c r="I417" s="2" t="s">
        <v>710</v>
      </c>
      <c r="J417" s="2" t="s">
        <v>2612</v>
      </c>
      <c r="K417" s="2" t="s">
        <v>3021</v>
      </c>
    </row>
    <row r="418" spans="1:11">
      <c r="A418" s="2" t="s">
        <v>1364</v>
      </c>
      <c r="B418" s="2">
        <f t="shared" si="6"/>
        <v>417</v>
      </c>
      <c r="C418" s="12">
        <v>5</v>
      </c>
      <c r="D418" s="2" t="s">
        <v>0</v>
      </c>
      <c r="E418" s="2" t="s">
        <v>802</v>
      </c>
      <c r="F418" s="49" t="s">
        <v>711</v>
      </c>
      <c r="G418" s="2" t="s">
        <v>873</v>
      </c>
      <c r="H418" s="2" t="s">
        <v>2613</v>
      </c>
      <c r="I418" s="2" t="s">
        <v>712</v>
      </c>
      <c r="J418" s="2" t="s">
        <v>2614</v>
      </c>
      <c r="K418" s="2" t="s">
        <v>3022</v>
      </c>
    </row>
    <row r="419" spans="1:11">
      <c r="A419" s="2" t="s">
        <v>1365</v>
      </c>
      <c r="B419" s="2">
        <f t="shared" si="6"/>
        <v>418</v>
      </c>
      <c r="C419" s="12">
        <v>5</v>
      </c>
      <c r="D419" s="2" t="s">
        <v>0</v>
      </c>
      <c r="E419" s="2" t="s">
        <v>802</v>
      </c>
      <c r="F419" s="49" t="s">
        <v>713</v>
      </c>
      <c r="G419" s="2" t="s">
        <v>874</v>
      </c>
      <c r="H419" s="2" t="s">
        <v>2615</v>
      </c>
      <c r="I419" s="2" t="s">
        <v>714</v>
      </c>
      <c r="J419" s="2" t="s">
        <v>2616</v>
      </c>
      <c r="K419" s="2" t="s">
        <v>3023</v>
      </c>
    </row>
    <row r="420" spans="1:11">
      <c r="A420" s="2" t="s">
        <v>1366</v>
      </c>
      <c r="B420" s="2">
        <f t="shared" si="6"/>
        <v>419</v>
      </c>
      <c r="C420" s="12">
        <v>5</v>
      </c>
      <c r="D420" s="2" t="s">
        <v>34</v>
      </c>
      <c r="E420" s="2" t="s">
        <v>802</v>
      </c>
      <c r="F420" s="49" t="s">
        <v>715</v>
      </c>
      <c r="G420" s="2" t="s">
        <v>816</v>
      </c>
      <c r="H420" s="2" t="s">
        <v>2617</v>
      </c>
      <c r="I420" s="2" t="s">
        <v>716</v>
      </c>
      <c r="J420" s="2" t="s">
        <v>2618</v>
      </c>
      <c r="K420" s="2" t="s">
        <v>3024</v>
      </c>
    </row>
    <row r="421" spans="1:11">
      <c r="A421" s="2" t="s">
        <v>1367</v>
      </c>
      <c r="B421" s="2">
        <f t="shared" si="6"/>
        <v>420</v>
      </c>
      <c r="C421" s="12">
        <v>5</v>
      </c>
      <c r="D421" s="2" t="s">
        <v>34</v>
      </c>
      <c r="E421" s="2" t="s">
        <v>802</v>
      </c>
      <c r="F421" s="49" t="s">
        <v>717</v>
      </c>
      <c r="G421" s="2" t="s">
        <v>986</v>
      </c>
      <c r="H421" s="2" t="s">
        <v>2619</v>
      </c>
      <c r="I421" s="2" t="s">
        <v>718</v>
      </c>
      <c r="J421" s="2" t="s">
        <v>2620</v>
      </c>
      <c r="K421" s="2" t="s">
        <v>3025</v>
      </c>
    </row>
    <row r="422" spans="1:11">
      <c r="A422" s="2" t="s">
        <v>1368</v>
      </c>
      <c r="B422" s="2">
        <f t="shared" si="6"/>
        <v>421</v>
      </c>
      <c r="C422" s="12">
        <v>5</v>
      </c>
      <c r="D422" s="2" t="s">
        <v>34</v>
      </c>
      <c r="E422" s="2" t="s">
        <v>802</v>
      </c>
      <c r="F422" s="49" t="s">
        <v>719</v>
      </c>
      <c r="G422" s="2" t="s">
        <v>3519</v>
      </c>
      <c r="H422" s="2" t="s">
        <v>1557</v>
      </c>
      <c r="I422" s="2" t="s">
        <v>720</v>
      </c>
      <c r="J422" s="2" t="s">
        <v>2621</v>
      </c>
      <c r="K422" s="2" t="s">
        <v>3026</v>
      </c>
    </row>
    <row r="423" spans="1:11">
      <c r="A423" s="2" t="s">
        <v>3254</v>
      </c>
      <c r="B423" s="2">
        <f t="shared" si="6"/>
        <v>422</v>
      </c>
      <c r="C423" s="12">
        <v>5</v>
      </c>
      <c r="D423" s="2" t="s">
        <v>34</v>
      </c>
      <c r="E423" s="2" t="s">
        <v>802</v>
      </c>
      <c r="F423" s="49" t="s">
        <v>708</v>
      </c>
      <c r="G423" s="2" t="s">
        <v>3255</v>
      </c>
      <c r="H423" s="2" t="s">
        <v>3518</v>
      </c>
      <c r="I423" s="2" t="s">
        <v>3256</v>
      </c>
      <c r="J423" s="2" t="s">
        <v>2622</v>
      </c>
      <c r="K423" s="2" t="s">
        <v>3257</v>
      </c>
    </row>
    <row r="424" spans="1:11">
      <c r="A424" s="2" t="s">
        <v>1369</v>
      </c>
      <c r="B424" s="2">
        <f t="shared" si="6"/>
        <v>423</v>
      </c>
      <c r="C424" s="12">
        <v>5</v>
      </c>
      <c r="D424" s="2" t="s">
        <v>34</v>
      </c>
      <c r="E424" s="2" t="s">
        <v>802</v>
      </c>
      <c r="F424" s="49" t="s">
        <v>722</v>
      </c>
      <c r="G424" s="2" t="s">
        <v>990</v>
      </c>
      <c r="H424" s="2" t="s">
        <v>1558</v>
      </c>
      <c r="I424" s="2" t="s">
        <v>723</v>
      </c>
      <c r="J424" s="2" t="s">
        <v>2623</v>
      </c>
      <c r="K424" s="2" t="s">
        <v>3070</v>
      </c>
    </row>
    <row r="425" spans="1:11">
      <c r="A425" s="2" t="s">
        <v>1370</v>
      </c>
      <c r="B425" s="2">
        <f t="shared" si="6"/>
        <v>424</v>
      </c>
      <c r="C425" s="12">
        <v>5</v>
      </c>
      <c r="D425" s="2" t="s">
        <v>34</v>
      </c>
      <c r="E425" s="2" t="s">
        <v>802</v>
      </c>
      <c r="F425" s="49" t="s">
        <v>724</v>
      </c>
      <c r="G425" s="2" t="s">
        <v>991</v>
      </c>
      <c r="H425" s="2" t="s">
        <v>1559</v>
      </c>
      <c r="I425" s="2" t="s">
        <v>725</v>
      </c>
      <c r="J425" s="2" t="s">
        <v>2624</v>
      </c>
      <c r="K425" s="2" t="s">
        <v>3027</v>
      </c>
    </row>
    <row r="426" spans="1:11">
      <c r="A426" s="2" t="s">
        <v>1371</v>
      </c>
      <c r="B426" s="2">
        <f t="shared" si="6"/>
        <v>425</v>
      </c>
      <c r="C426" s="12">
        <v>5</v>
      </c>
      <c r="D426" s="2" t="s">
        <v>34</v>
      </c>
      <c r="E426" s="2" t="s">
        <v>802</v>
      </c>
      <c r="F426" s="49" t="s">
        <v>726</v>
      </c>
      <c r="G426" s="2" t="s">
        <v>989</v>
      </c>
      <c r="H426" s="2" t="s">
        <v>1560</v>
      </c>
      <c r="I426" s="2" t="s">
        <v>3125</v>
      </c>
      <c r="J426" s="2" t="s">
        <v>2625</v>
      </c>
      <c r="K426" s="2" t="s">
        <v>3028</v>
      </c>
    </row>
    <row r="427" spans="1:11">
      <c r="A427" s="2" t="s">
        <v>1372</v>
      </c>
      <c r="B427" s="2">
        <f t="shared" si="6"/>
        <v>426</v>
      </c>
      <c r="C427" s="12">
        <v>5</v>
      </c>
      <c r="D427" s="2" t="s">
        <v>34</v>
      </c>
      <c r="E427" s="2" t="s">
        <v>802</v>
      </c>
      <c r="F427" s="49" t="s">
        <v>727</v>
      </c>
      <c r="G427" s="2" t="s">
        <v>816</v>
      </c>
      <c r="H427" s="2" t="s">
        <v>2626</v>
      </c>
      <c r="I427" s="2" t="s">
        <v>728</v>
      </c>
      <c r="J427" s="2" t="s">
        <v>2627</v>
      </c>
      <c r="K427" s="2" t="s">
        <v>3029</v>
      </c>
    </row>
    <row r="428" spans="1:11">
      <c r="A428" s="2" t="s">
        <v>1373</v>
      </c>
      <c r="B428" s="2">
        <f t="shared" si="6"/>
        <v>427</v>
      </c>
      <c r="C428" s="12">
        <v>5</v>
      </c>
      <c r="D428" s="2" t="s">
        <v>34</v>
      </c>
      <c r="E428" s="2" t="s">
        <v>802</v>
      </c>
      <c r="F428" s="49" t="s">
        <v>729</v>
      </c>
      <c r="G428" s="2" t="s">
        <v>986</v>
      </c>
      <c r="H428" s="2" t="s">
        <v>1561</v>
      </c>
      <c r="I428" s="2" t="s">
        <v>730</v>
      </c>
      <c r="J428" s="2" t="s">
        <v>2628</v>
      </c>
      <c r="K428" s="2" t="s">
        <v>3030</v>
      </c>
    </row>
    <row r="429" spans="1:11">
      <c r="A429" s="2" t="s">
        <v>1374</v>
      </c>
      <c r="B429" s="2">
        <f t="shared" si="6"/>
        <v>428</v>
      </c>
      <c r="C429" s="12">
        <v>5</v>
      </c>
      <c r="D429" s="2" t="s">
        <v>34</v>
      </c>
      <c r="E429" s="2" t="s">
        <v>802</v>
      </c>
      <c r="F429" s="49" t="s">
        <v>731</v>
      </c>
      <c r="G429" s="2" t="s">
        <v>987</v>
      </c>
      <c r="H429" s="2" t="s">
        <v>2629</v>
      </c>
      <c r="I429" s="2" t="s">
        <v>732</v>
      </c>
      <c r="J429" s="2" t="s">
        <v>2630</v>
      </c>
      <c r="K429" s="2" t="s">
        <v>3031</v>
      </c>
    </row>
    <row r="430" spans="1:11">
      <c r="A430" s="2" t="s">
        <v>1375</v>
      </c>
      <c r="B430" s="2">
        <f t="shared" si="6"/>
        <v>429</v>
      </c>
      <c r="C430" s="12">
        <v>5</v>
      </c>
      <c r="D430" s="2" t="s">
        <v>34</v>
      </c>
      <c r="E430" s="2" t="s">
        <v>802</v>
      </c>
      <c r="F430" s="49" t="s">
        <v>733</v>
      </c>
      <c r="G430" s="2" t="s">
        <v>990</v>
      </c>
      <c r="H430" s="2" t="s">
        <v>2631</v>
      </c>
      <c r="I430" s="2" t="s">
        <v>734</v>
      </c>
      <c r="J430" s="2" t="s">
        <v>2632</v>
      </c>
      <c r="K430" s="2" t="s">
        <v>2704</v>
      </c>
    </row>
    <row r="431" spans="1:11">
      <c r="A431" s="2" t="s">
        <v>1376</v>
      </c>
      <c r="B431" s="2">
        <f t="shared" si="6"/>
        <v>430</v>
      </c>
      <c r="C431" s="12">
        <v>5</v>
      </c>
      <c r="D431" s="2" t="s">
        <v>34</v>
      </c>
      <c r="E431" s="2" t="s">
        <v>802</v>
      </c>
      <c r="F431" s="49" t="s">
        <v>735</v>
      </c>
      <c r="G431" s="2" t="s">
        <v>991</v>
      </c>
      <c r="H431" s="2" t="s">
        <v>2633</v>
      </c>
      <c r="I431" s="2" t="s">
        <v>736</v>
      </c>
      <c r="J431" s="2" t="s">
        <v>2634</v>
      </c>
      <c r="K431" s="2" t="s">
        <v>2705</v>
      </c>
    </row>
    <row r="432" spans="1:11">
      <c r="A432" s="2" t="s">
        <v>1377</v>
      </c>
      <c r="B432" s="2">
        <f t="shared" si="6"/>
        <v>431</v>
      </c>
      <c r="C432" s="12">
        <v>5</v>
      </c>
      <c r="D432" s="2" t="s">
        <v>34</v>
      </c>
      <c r="E432" s="2" t="s">
        <v>802</v>
      </c>
      <c r="F432" s="49" t="s">
        <v>737</v>
      </c>
      <c r="G432" s="2" t="s">
        <v>987</v>
      </c>
      <c r="H432" s="2" t="s">
        <v>2635</v>
      </c>
      <c r="I432" s="2" t="s">
        <v>738</v>
      </c>
      <c r="J432" s="2" t="s">
        <v>2636</v>
      </c>
      <c r="K432" s="2" t="s">
        <v>3032</v>
      </c>
    </row>
    <row r="433" spans="1:11">
      <c r="A433" s="2" t="s">
        <v>1378</v>
      </c>
      <c r="B433" s="2">
        <f t="shared" si="6"/>
        <v>432</v>
      </c>
      <c r="C433" s="12">
        <v>5</v>
      </c>
      <c r="D433" s="2" t="s">
        <v>34</v>
      </c>
      <c r="E433" s="2" t="s">
        <v>802</v>
      </c>
      <c r="F433" s="49" t="s">
        <v>739</v>
      </c>
      <c r="G433" s="2" t="s">
        <v>990</v>
      </c>
      <c r="H433" s="2" t="s">
        <v>2637</v>
      </c>
      <c r="I433" s="2" t="s">
        <v>734</v>
      </c>
      <c r="J433" s="2" t="s">
        <v>2638</v>
      </c>
      <c r="K433" s="2" t="s">
        <v>3071</v>
      </c>
    </row>
    <row r="434" spans="1:11">
      <c r="A434" s="2" t="s">
        <v>1379</v>
      </c>
      <c r="B434" s="2">
        <f t="shared" si="6"/>
        <v>433</v>
      </c>
      <c r="C434" s="12">
        <v>5</v>
      </c>
      <c r="D434" s="2" t="s">
        <v>34</v>
      </c>
      <c r="E434" s="2" t="s">
        <v>802</v>
      </c>
      <c r="F434" s="49" t="s">
        <v>740</v>
      </c>
      <c r="G434" s="2" t="s">
        <v>991</v>
      </c>
      <c r="H434" s="2" t="s">
        <v>2639</v>
      </c>
      <c r="I434" s="2" t="s">
        <v>736</v>
      </c>
      <c r="J434" s="2" t="s">
        <v>2640</v>
      </c>
      <c r="K434" s="2" t="s">
        <v>3033</v>
      </c>
    </row>
    <row r="435" spans="1:11">
      <c r="A435" s="2" t="s">
        <v>1380</v>
      </c>
      <c r="B435" s="2">
        <f t="shared" si="6"/>
        <v>434</v>
      </c>
      <c r="C435" s="12">
        <v>4</v>
      </c>
      <c r="D435" s="2" t="s">
        <v>741</v>
      </c>
      <c r="E435" s="2" t="s">
        <v>783</v>
      </c>
      <c r="F435" s="48" t="s">
        <v>742</v>
      </c>
      <c r="G435" s="2" t="s">
        <v>997</v>
      </c>
      <c r="H435" s="2" t="s">
        <v>1562</v>
      </c>
      <c r="I435" s="2" t="s">
        <v>3126</v>
      </c>
      <c r="J435" s="2" t="s">
        <v>2641</v>
      </c>
      <c r="K435" s="2" t="s">
        <v>3034</v>
      </c>
    </row>
    <row r="436" spans="1:11">
      <c r="A436" s="2" t="s">
        <v>1381</v>
      </c>
      <c r="B436" s="2">
        <f t="shared" si="6"/>
        <v>435</v>
      </c>
      <c r="C436" s="12">
        <v>4</v>
      </c>
      <c r="D436" s="2" t="s">
        <v>741</v>
      </c>
      <c r="E436" s="2" t="s">
        <v>783</v>
      </c>
      <c r="F436" s="48" t="s">
        <v>743</v>
      </c>
      <c r="G436" s="2" t="s">
        <v>998</v>
      </c>
      <c r="H436" s="2" t="s">
        <v>1563</v>
      </c>
      <c r="I436" s="2" t="s">
        <v>744</v>
      </c>
      <c r="J436" s="2" t="s">
        <v>2642</v>
      </c>
      <c r="K436" s="2" t="s">
        <v>3035</v>
      </c>
    </row>
    <row r="437" spans="1:11">
      <c r="A437" s="2" t="s">
        <v>1382</v>
      </c>
      <c r="B437" s="2">
        <f t="shared" si="6"/>
        <v>436</v>
      </c>
      <c r="C437" s="12">
        <v>4</v>
      </c>
      <c r="D437" s="2" t="s">
        <v>741</v>
      </c>
      <c r="E437" s="2" t="s">
        <v>783</v>
      </c>
      <c r="F437" s="48" t="s">
        <v>745</v>
      </c>
      <c r="G437" s="2" t="s">
        <v>992</v>
      </c>
      <c r="H437" s="2" t="s">
        <v>2643</v>
      </c>
      <c r="I437" s="2" t="s">
        <v>746</v>
      </c>
      <c r="J437" s="2" t="s">
        <v>2644</v>
      </c>
      <c r="K437" s="2" t="s">
        <v>3036</v>
      </c>
    </row>
    <row r="438" spans="1:11">
      <c r="A438" s="2" t="s">
        <v>803</v>
      </c>
      <c r="B438" s="2">
        <f t="shared" si="6"/>
        <v>437</v>
      </c>
      <c r="C438" s="12">
        <v>4</v>
      </c>
      <c r="D438" s="2" t="s">
        <v>741</v>
      </c>
      <c r="E438" s="2" t="s">
        <v>783</v>
      </c>
      <c r="F438" s="48" t="s">
        <v>747</v>
      </c>
      <c r="G438" s="12" t="s">
        <v>3080</v>
      </c>
      <c r="H438" s="2" t="s">
        <v>2645</v>
      </c>
      <c r="I438" s="2" t="s">
        <v>748</v>
      </c>
      <c r="J438" s="2" t="s">
        <v>2646</v>
      </c>
      <c r="K438" s="2" t="s">
        <v>3037</v>
      </c>
    </row>
    <row r="439" spans="1:11">
      <c r="A439" s="2" t="s">
        <v>1383</v>
      </c>
      <c r="B439" s="2">
        <f t="shared" si="6"/>
        <v>438</v>
      </c>
      <c r="C439" s="12">
        <v>5</v>
      </c>
      <c r="D439" s="2" t="s">
        <v>741</v>
      </c>
      <c r="E439" s="2" t="s">
        <v>803</v>
      </c>
      <c r="F439" s="49" t="s">
        <v>749</v>
      </c>
      <c r="G439" s="2" t="s">
        <v>828</v>
      </c>
      <c r="H439" s="2" t="s">
        <v>1564</v>
      </c>
      <c r="I439" s="2" t="s">
        <v>2647</v>
      </c>
      <c r="J439" s="2" t="s">
        <v>2648</v>
      </c>
      <c r="K439" s="2" t="s">
        <v>3038</v>
      </c>
    </row>
    <row r="440" spans="1:11">
      <c r="A440" s="2" t="s">
        <v>1384</v>
      </c>
      <c r="B440" s="2">
        <f t="shared" si="6"/>
        <v>439</v>
      </c>
      <c r="C440" s="12">
        <v>5</v>
      </c>
      <c r="D440" s="2" t="s">
        <v>741</v>
      </c>
      <c r="E440" s="2" t="s">
        <v>803</v>
      </c>
      <c r="F440" s="49" t="s">
        <v>750</v>
      </c>
      <c r="G440" s="2" t="s">
        <v>993</v>
      </c>
      <c r="H440" s="2" t="s">
        <v>1565</v>
      </c>
      <c r="I440" s="2" t="s">
        <v>751</v>
      </c>
      <c r="J440" s="2" t="s">
        <v>2649</v>
      </c>
      <c r="K440" s="2" t="s">
        <v>3039</v>
      </c>
    </row>
    <row r="441" spans="1:11">
      <c r="A441" s="2" t="s">
        <v>1385</v>
      </c>
      <c r="B441" s="2">
        <f t="shared" si="6"/>
        <v>440</v>
      </c>
      <c r="C441" s="12">
        <v>5</v>
      </c>
      <c r="D441" s="2" t="s">
        <v>741</v>
      </c>
      <c r="E441" s="2" t="s">
        <v>803</v>
      </c>
      <c r="F441" s="49" t="s">
        <v>752</v>
      </c>
      <c r="G441" s="2" t="s">
        <v>994</v>
      </c>
      <c r="H441" s="2" t="s">
        <v>1566</v>
      </c>
      <c r="I441" s="2" t="s">
        <v>753</v>
      </c>
      <c r="J441" s="2" t="s">
        <v>2650</v>
      </c>
      <c r="K441" s="2" t="s">
        <v>3040</v>
      </c>
    </row>
    <row r="442" spans="1:11">
      <c r="A442" s="2" t="s">
        <v>1386</v>
      </c>
      <c r="B442" s="2">
        <f t="shared" si="6"/>
        <v>441</v>
      </c>
      <c r="C442" s="12">
        <v>5</v>
      </c>
      <c r="D442" s="2" t="s">
        <v>741</v>
      </c>
      <c r="E442" s="2" t="s">
        <v>803</v>
      </c>
      <c r="F442" s="49" t="s">
        <v>754</v>
      </c>
      <c r="G442" s="2" t="s">
        <v>849</v>
      </c>
      <c r="H442" s="2" t="s">
        <v>1567</v>
      </c>
      <c r="I442" s="2" t="s">
        <v>2651</v>
      </c>
      <c r="J442" s="2" t="s">
        <v>2652</v>
      </c>
      <c r="K442" s="2" t="s">
        <v>3041</v>
      </c>
    </row>
    <row r="443" spans="1:11">
      <c r="A443" s="2" t="s">
        <v>1387</v>
      </c>
      <c r="B443" s="2">
        <f t="shared" si="6"/>
        <v>442</v>
      </c>
      <c r="C443" s="12">
        <v>5</v>
      </c>
      <c r="D443" s="2" t="s">
        <v>741</v>
      </c>
      <c r="E443" s="2" t="s">
        <v>803</v>
      </c>
      <c r="F443" s="49" t="s">
        <v>755</v>
      </c>
      <c r="G443" s="2" t="s">
        <v>995</v>
      </c>
      <c r="H443" s="2" t="s">
        <v>1568</v>
      </c>
      <c r="I443" s="2" t="s">
        <v>756</v>
      </c>
      <c r="J443" s="2" t="s">
        <v>2653</v>
      </c>
      <c r="K443" s="2" t="s">
        <v>3042</v>
      </c>
    </row>
    <row r="444" spans="1:11">
      <c r="A444" s="2" t="s">
        <v>1388</v>
      </c>
      <c r="B444" s="2">
        <f t="shared" si="6"/>
        <v>443</v>
      </c>
      <c r="C444" s="12">
        <v>5</v>
      </c>
      <c r="D444" s="2" t="s">
        <v>741</v>
      </c>
      <c r="E444" s="2" t="s">
        <v>803</v>
      </c>
      <c r="F444" s="49" t="s">
        <v>757</v>
      </c>
      <c r="G444" s="2" t="s">
        <v>996</v>
      </c>
      <c r="H444" s="2" t="s">
        <v>1569</v>
      </c>
      <c r="I444" s="2" t="s">
        <v>758</v>
      </c>
      <c r="J444" s="2" t="s">
        <v>2654</v>
      </c>
      <c r="K444" s="2" t="s">
        <v>3043</v>
      </c>
    </row>
    <row r="445" spans="1:11">
      <c r="A445" s="2" t="s">
        <v>3127</v>
      </c>
      <c r="B445" s="2">
        <f t="shared" si="6"/>
        <v>444</v>
      </c>
      <c r="C445" s="12">
        <v>4</v>
      </c>
      <c r="D445" s="2" t="s">
        <v>37</v>
      </c>
      <c r="E445" s="2" t="s">
        <v>783</v>
      </c>
      <c r="F445" s="48" t="s">
        <v>759</v>
      </c>
      <c r="G445" s="12" t="s">
        <v>3080</v>
      </c>
      <c r="H445" s="2" t="s">
        <v>1570</v>
      </c>
      <c r="I445" s="2" t="s">
        <v>2655</v>
      </c>
      <c r="J445" s="2" t="s">
        <v>2656</v>
      </c>
      <c r="K445" s="2" t="s">
        <v>3044</v>
      </c>
    </row>
    <row r="446" spans="1:11">
      <c r="A446" s="2" t="s">
        <v>3128</v>
      </c>
      <c r="B446" s="2">
        <f t="shared" si="6"/>
        <v>445</v>
      </c>
      <c r="C446" s="12">
        <v>5</v>
      </c>
      <c r="D446" s="2" t="s">
        <v>37</v>
      </c>
      <c r="E446" s="2" t="s">
        <v>3127</v>
      </c>
      <c r="F446" s="49" t="s">
        <v>2658</v>
      </c>
      <c r="G446" s="2" t="s">
        <v>2657</v>
      </c>
      <c r="H446" s="2" t="s">
        <v>2659</v>
      </c>
      <c r="I446" s="2" t="s">
        <v>2660</v>
      </c>
      <c r="J446" s="2" t="s">
        <v>2661</v>
      </c>
      <c r="K446" s="2" t="s">
        <v>3072</v>
      </c>
    </row>
    <row r="447" spans="1:11">
      <c r="A447" s="2" t="s">
        <v>3129</v>
      </c>
      <c r="B447" s="2">
        <f t="shared" si="6"/>
        <v>446</v>
      </c>
      <c r="C447" s="12">
        <v>5</v>
      </c>
      <c r="D447" s="2" t="s">
        <v>37</v>
      </c>
      <c r="E447" s="2" t="s">
        <v>3127</v>
      </c>
      <c r="F447" s="49" t="s">
        <v>1016</v>
      </c>
      <c r="G447" s="2" t="s">
        <v>2662</v>
      </c>
      <c r="H447" s="2" t="s">
        <v>2663</v>
      </c>
      <c r="I447" s="2" t="s">
        <v>2664</v>
      </c>
      <c r="J447" s="2" t="s">
        <v>2665</v>
      </c>
      <c r="K447" s="2" t="s">
        <v>3045</v>
      </c>
    </row>
    <row r="448" spans="1:11">
      <c r="A448" s="2" t="s">
        <v>3130</v>
      </c>
      <c r="B448" s="2">
        <f t="shared" si="6"/>
        <v>447</v>
      </c>
      <c r="C448" s="12">
        <v>5</v>
      </c>
      <c r="D448" s="2" t="s">
        <v>37</v>
      </c>
      <c r="E448" s="2" t="s">
        <v>3127</v>
      </c>
      <c r="F448" s="49" t="s">
        <v>1015</v>
      </c>
      <c r="G448" s="2" t="s">
        <v>2666</v>
      </c>
      <c r="H448" s="2" t="s">
        <v>2667</v>
      </c>
      <c r="I448" s="2" t="s">
        <v>2668</v>
      </c>
      <c r="J448" s="2" t="s">
        <v>2669</v>
      </c>
      <c r="K448" s="2" t="s">
        <v>3046</v>
      </c>
    </row>
    <row r="449" spans="1:11">
      <c r="A449" s="2" t="s">
        <v>3131</v>
      </c>
      <c r="B449" s="2">
        <f t="shared" si="6"/>
        <v>448</v>
      </c>
      <c r="C449" s="12">
        <v>5</v>
      </c>
      <c r="D449" s="2" t="s">
        <v>37</v>
      </c>
      <c r="E449" s="2" t="s">
        <v>3127</v>
      </c>
      <c r="F449" s="49" t="s">
        <v>1017</v>
      </c>
      <c r="G449" s="2" t="s">
        <v>2670</v>
      </c>
      <c r="H449" s="2" t="s">
        <v>2671</v>
      </c>
      <c r="I449" s="2" t="s">
        <v>2672</v>
      </c>
      <c r="J449" s="2" t="s">
        <v>2673</v>
      </c>
      <c r="K449" s="2" t="s">
        <v>3047</v>
      </c>
    </row>
  </sheetData>
  <autoFilter ref="A1:K449" xr:uid="{6DBEE19F-990A-374B-A882-F13C09B4D11B}"/>
  <sortState xmlns:xlrd2="http://schemas.microsoft.com/office/spreadsheetml/2017/richdata2" ref="A2:K449">
    <sortCondition ref="B2:B449"/>
  </sortState>
  <phoneticPr fontId="3"/>
  <conditionalFormatting sqref="D1:E3 D25:E25 D187:E187 D4:D24 D26:D186 D188:D449 D450:E1048576">
    <cfRule type="containsText" dxfId="4" priority="10" operator="containsText" text="cen">
      <formula>NOT(ISERROR(SEARCH("cen",D1)))</formula>
    </cfRule>
  </conditionalFormatting>
  <conditionalFormatting sqref="C1:C1048576">
    <cfRule type="containsText" dxfId="3" priority="6" operator="containsText" text="5">
      <formula>NOT(ISERROR(SEARCH("5",C1)))</formula>
    </cfRule>
    <cfRule type="containsText" dxfId="2" priority="7" operator="containsText" text="4">
      <formula>NOT(ISERROR(SEARCH("4",C1)))</formula>
    </cfRule>
    <cfRule type="containsText" dxfId="1" priority="8" operator="containsText" text="3">
      <formula>NOT(ISERROR(SEARCH("3",C1)))</formula>
    </cfRule>
    <cfRule type="containsText" dxfId="0" priority="9" operator="containsText" text="2">
      <formula>NOT(ISERROR(SEARCH("2",C1)))</formula>
    </cfRule>
  </conditionalFormatting>
  <printOptions gridLines="1"/>
  <pageMargins left="0.70866141732283472" right="0.70866141732283472" top="0.74803149606299213" bottom="0.74803149606299213" header="0.31496062992125984" footer="0.31496062992125984"/>
  <pageSetup paperSize="9" scale="52" fitToHeight="10"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54251-146F-D247-AB70-36CF970769D2}">
  <sheetPr codeName="Sheet9">
    <pageSetUpPr fitToPage="1"/>
  </sheetPr>
  <dimension ref="A1:M213"/>
  <sheetViews>
    <sheetView topLeftCell="A105" zoomScaleNormal="100" workbookViewId="0">
      <selection activeCell="J129" sqref="J129"/>
    </sheetView>
  </sheetViews>
  <sheetFormatPr baseColWidth="10" defaultColWidth="7.7109375" defaultRowHeight="16" customHeight="1"/>
  <cols>
    <col min="1" max="1" width="7.42578125" style="7" customWidth="1"/>
    <col min="2" max="2" width="8.85546875" style="7" hidden="1" customWidth="1"/>
    <col min="3" max="3" width="4.140625" style="7" hidden="1" customWidth="1"/>
    <col min="4" max="4" width="2" style="7" customWidth="1"/>
    <col min="5" max="5" width="3.140625" style="7" hidden="1" customWidth="1"/>
    <col min="6" max="6" width="31.85546875" style="42" customWidth="1"/>
    <col min="7" max="7" width="24.7109375" style="8" customWidth="1"/>
    <col min="8" max="9" width="31.85546875" style="8" customWidth="1"/>
    <col min="10" max="10" width="15.42578125" style="7" bestFit="1" customWidth="1"/>
    <col min="11" max="11" width="4.7109375" style="7" customWidth="1"/>
    <col min="12" max="16384" width="7.7109375" style="7"/>
  </cols>
  <sheetData>
    <row r="1" spans="1:12" ht="16" customHeight="1">
      <c r="A1" s="7" t="s">
        <v>3281</v>
      </c>
      <c r="B1" s="7" t="s">
        <v>3610</v>
      </c>
      <c r="C1" s="7" t="s">
        <v>2674</v>
      </c>
      <c r="D1" s="7" t="s">
        <v>3515</v>
      </c>
      <c r="E1" s="7" t="s">
        <v>1977</v>
      </c>
      <c r="F1" s="42" t="s">
        <v>3280</v>
      </c>
      <c r="G1" s="8" t="s">
        <v>1976</v>
      </c>
      <c r="H1" s="8" t="s">
        <v>1972</v>
      </c>
      <c r="I1" s="8" t="s">
        <v>3611</v>
      </c>
      <c r="J1" s="7" t="s">
        <v>3283</v>
      </c>
      <c r="K1" s="7" t="s">
        <v>3282</v>
      </c>
      <c r="L1" s="7" t="s">
        <v>3906</v>
      </c>
    </row>
    <row r="2" spans="1:12" ht="16" customHeight="1">
      <c r="A2" s="10" t="s">
        <v>1572</v>
      </c>
      <c r="B2" s="10" t="str">
        <f>IF("BT"=MID(A2,1,2),"cen-"&amp;MID(A2,4,LEN(A2)-3),"cenG-"&amp;MID(A2,4,LEN(A2)-3))</f>
        <v>cen-1</v>
      </c>
      <c r="C2" s="10"/>
      <c r="D2" s="6">
        <v>1</v>
      </c>
      <c r="E2" s="6" t="s">
        <v>3145</v>
      </c>
      <c r="F2" s="6" t="str">
        <f t="shared" ref="F2:F65" si="0">LOWER(LEFT(H2,1))&amp;MID(SUBSTITUTE(PROPER(H2)," ",""),2,LEN(H2))</f>
        <v>invoiceNumber</v>
      </c>
      <c r="G2" s="6" t="str">
        <f>IF(ISTEXT(J2),LOWER(LEFT(J2,1))&amp;MID(SUBSTITUTE(PROPER(J2)," ",""),2,LEN(J2))&amp;"ItemType","")</f>
        <v>identifierItemType</v>
      </c>
      <c r="H2" s="6" t="s">
        <v>3284</v>
      </c>
      <c r="I2" s="6" t="s">
        <v>3612</v>
      </c>
      <c r="J2" s="6" t="s">
        <v>1574</v>
      </c>
      <c r="K2" s="6" t="s">
        <v>1573</v>
      </c>
    </row>
    <row r="3" spans="1:12" ht="16" customHeight="1">
      <c r="A3" s="10" t="s">
        <v>1576</v>
      </c>
      <c r="B3" s="10" t="str">
        <f t="shared" ref="B3:B66" si="1">IF("BT"=MID(A3,1,2),"cen-"&amp;MID(A3,4,LEN(A3)-3),"cenG-"&amp;MID(A3,4,LEN(A3)-3))</f>
        <v>cen-2</v>
      </c>
      <c r="C3" s="10"/>
      <c r="D3" s="6">
        <v>1</v>
      </c>
      <c r="E3" s="6" t="s">
        <v>3145</v>
      </c>
      <c r="F3" s="6" t="str">
        <f t="shared" si="0"/>
        <v>invoiceIssueDate</v>
      </c>
      <c r="G3" s="6" t="str">
        <f t="shared" ref="G3:G66" si="2">IF(ISTEXT(J3),LOWER(LEFT(J3,1))&amp;MID(SUBSTITUTE(PROPER(J3)," ",""),2,LEN(J3))&amp;"ItemType","")</f>
        <v>dateItemType</v>
      </c>
      <c r="H3" s="6" t="s">
        <v>1578</v>
      </c>
      <c r="I3" s="6" t="s">
        <v>3285</v>
      </c>
      <c r="J3" s="6" t="s">
        <v>1577</v>
      </c>
      <c r="K3" s="6" t="s">
        <v>1573</v>
      </c>
    </row>
    <row r="4" spans="1:12" ht="16" customHeight="1">
      <c r="A4" s="10" t="s">
        <v>1579</v>
      </c>
      <c r="B4" s="10" t="str">
        <f t="shared" si="1"/>
        <v>cen-3</v>
      </c>
      <c r="C4" s="10"/>
      <c r="D4" s="6">
        <v>1</v>
      </c>
      <c r="E4" s="6" t="s">
        <v>3145</v>
      </c>
      <c r="F4" s="6" t="str">
        <f t="shared" si="0"/>
        <v>invoiceTypeCode</v>
      </c>
      <c r="G4" s="6" t="str">
        <f t="shared" si="2"/>
        <v>codeItemType</v>
      </c>
      <c r="H4" s="6" t="s">
        <v>3286</v>
      </c>
      <c r="I4" s="6" t="s">
        <v>3613</v>
      </c>
      <c r="J4" s="6" t="s">
        <v>1580</v>
      </c>
      <c r="K4" s="6" t="s">
        <v>1573</v>
      </c>
    </row>
    <row r="5" spans="1:12" ht="16" customHeight="1">
      <c r="A5" s="10" t="s">
        <v>1582</v>
      </c>
      <c r="B5" s="10" t="str">
        <f t="shared" si="1"/>
        <v>cen-5</v>
      </c>
      <c r="C5" s="10"/>
      <c r="D5" s="6">
        <v>1</v>
      </c>
      <c r="E5" s="6" t="s">
        <v>3145</v>
      </c>
      <c r="F5" s="6" t="str">
        <f t="shared" si="0"/>
        <v>invoiceCurrencyCode</v>
      </c>
      <c r="G5" s="6" t="str">
        <f t="shared" si="2"/>
        <v>codeItemType</v>
      </c>
      <c r="H5" s="6" t="s">
        <v>3287</v>
      </c>
      <c r="I5" s="6" t="s">
        <v>3614</v>
      </c>
      <c r="J5" s="6" t="s">
        <v>1580</v>
      </c>
      <c r="K5" s="6" t="s">
        <v>1573</v>
      </c>
    </row>
    <row r="6" spans="1:12" ht="16" customHeight="1">
      <c r="A6" s="10" t="s">
        <v>1584</v>
      </c>
      <c r="B6" s="10" t="str">
        <f t="shared" si="1"/>
        <v>cen-6</v>
      </c>
      <c r="C6" s="10"/>
      <c r="D6" s="6">
        <v>1</v>
      </c>
      <c r="E6" s="6" t="s">
        <v>3145</v>
      </c>
      <c r="F6" s="6" t="str">
        <f t="shared" si="0"/>
        <v>vatAccountingCurrencyCode</v>
      </c>
      <c r="G6" s="6" t="str">
        <f t="shared" si="2"/>
        <v>codeItemType</v>
      </c>
      <c r="H6" s="6" t="s">
        <v>3288</v>
      </c>
      <c r="I6" s="6" t="s">
        <v>3615</v>
      </c>
      <c r="J6" s="6" t="s">
        <v>1580</v>
      </c>
      <c r="K6" s="6" t="s">
        <v>1585</v>
      </c>
    </row>
    <row r="7" spans="1:12" ht="16" customHeight="1">
      <c r="A7" s="10" t="s">
        <v>1587</v>
      </c>
      <c r="B7" s="10" t="str">
        <f t="shared" si="1"/>
        <v>cen-7</v>
      </c>
      <c r="C7" s="10"/>
      <c r="D7" s="6">
        <v>1</v>
      </c>
      <c r="E7" s="6" t="s">
        <v>3145</v>
      </c>
      <c r="F7" s="6" t="str">
        <f t="shared" si="0"/>
        <v>valueAddedTaxPointDate</v>
      </c>
      <c r="G7" s="6" t="str">
        <f t="shared" si="2"/>
        <v>dateItemType</v>
      </c>
      <c r="H7" s="6" t="s">
        <v>3289</v>
      </c>
      <c r="I7" s="6" t="s">
        <v>3616</v>
      </c>
      <c r="J7" s="6" t="s">
        <v>1577</v>
      </c>
      <c r="K7" s="6" t="s">
        <v>1585</v>
      </c>
    </row>
    <row r="8" spans="1:12" ht="16" customHeight="1">
      <c r="A8" s="10" t="s">
        <v>1589</v>
      </c>
      <c r="B8" s="10" t="str">
        <f t="shared" si="1"/>
        <v>cen-8</v>
      </c>
      <c r="C8" s="10"/>
      <c r="D8" s="6">
        <v>1</v>
      </c>
      <c r="E8" s="6" t="s">
        <v>3145</v>
      </c>
      <c r="F8" s="6" t="str">
        <f t="shared" si="0"/>
        <v>valueAddedTaxPointDateCode</v>
      </c>
      <c r="G8" s="6" t="str">
        <f t="shared" si="2"/>
        <v>codeItemType</v>
      </c>
      <c r="H8" s="6" t="s">
        <v>3290</v>
      </c>
      <c r="I8" s="6" t="s">
        <v>3617</v>
      </c>
      <c r="J8" s="6" t="s">
        <v>1580</v>
      </c>
      <c r="K8" s="6" t="s">
        <v>1585</v>
      </c>
      <c r="L8" s="7" t="s">
        <v>39</v>
      </c>
    </row>
    <row r="9" spans="1:12" ht="16" customHeight="1">
      <c r="A9" s="10" t="s">
        <v>1591</v>
      </c>
      <c r="B9" s="10" t="str">
        <f t="shared" si="1"/>
        <v>cen-9</v>
      </c>
      <c r="C9" s="10"/>
      <c r="D9" s="6">
        <v>1</v>
      </c>
      <c r="E9" s="6" t="s">
        <v>3145</v>
      </c>
      <c r="F9" s="6" t="str">
        <f t="shared" si="0"/>
        <v>paymentDueDate</v>
      </c>
      <c r="G9" s="6" t="str">
        <f t="shared" si="2"/>
        <v>dateItemType</v>
      </c>
      <c r="H9" s="6" t="s">
        <v>3291</v>
      </c>
      <c r="I9" s="6" t="s">
        <v>3618</v>
      </c>
      <c r="J9" s="6" t="s">
        <v>1577</v>
      </c>
      <c r="K9" s="6" t="s">
        <v>1585</v>
      </c>
    </row>
    <row r="10" spans="1:12" ht="16" customHeight="1">
      <c r="A10" s="10" t="s">
        <v>1593</v>
      </c>
      <c r="B10" s="10" t="str">
        <f t="shared" si="1"/>
        <v>cen-10</v>
      </c>
      <c r="C10" s="10"/>
      <c r="D10" s="6">
        <v>1</v>
      </c>
      <c r="E10" s="6" t="s">
        <v>3145</v>
      </c>
      <c r="F10" s="6" t="str">
        <f t="shared" si="0"/>
        <v>buyerReference</v>
      </c>
      <c r="G10" s="6" t="str">
        <f t="shared" si="2"/>
        <v>textItemType</v>
      </c>
      <c r="H10" s="6" t="s">
        <v>3292</v>
      </c>
      <c r="I10" s="6" t="s">
        <v>3619</v>
      </c>
      <c r="J10" s="6" t="s">
        <v>1594</v>
      </c>
      <c r="K10" s="6" t="s">
        <v>1585</v>
      </c>
    </row>
    <row r="11" spans="1:12" ht="16" customHeight="1">
      <c r="A11" s="10" t="s">
        <v>1596</v>
      </c>
      <c r="B11" s="10" t="str">
        <f t="shared" si="1"/>
        <v>cen-11</v>
      </c>
      <c r="C11" s="10"/>
      <c r="D11" s="6">
        <v>1</v>
      </c>
      <c r="E11" s="6" t="s">
        <v>3145</v>
      </c>
      <c r="F11" s="6" t="str">
        <f t="shared" si="0"/>
        <v>projectReference</v>
      </c>
      <c r="G11" s="6" t="str">
        <f t="shared" si="2"/>
        <v>documentReferenceItemType</v>
      </c>
      <c r="H11" s="6" t="s">
        <v>1598</v>
      </c>
      <c r="I11" s="6" t="s">
        <v>3620</v>
      </c>
      <c r="J11" s="6" t="s">
        <v>3293</v>
      </c>
      <c r="K11" s="6" t="s">
        <v>1585</v>
      </c>
    </row>
    <row r="12" spans="1:12" ht="16" customHeight="1">
      <c r="A12" s="10" t="s">
        <v>3294</v>
      </c>
      <c r="B12" s="10" t="str">
        <f t="shared" si="1"/>
        <v>cen-12</v>
      </c>
      <c r="C12" s="10"/>
      <c r="D12" s="6">
        <v>1</v>
      </c>
      <c r="E12" s="6" t="s">
        <v>3145</v>
      </c>
      <c r="F12" s="6" t="str">
        <f t="shared" si="0"/>
        <v>contractReference</v>
      </c>
      <c r="G12" s="6" t="str">
        <f t="shared" si="2"/>
        <v>documentReferenceItemType</v>
      </c>
      <c r="H12" s="6" t="s">
        <v>3295</v>
      </c>
      <c r="I12" s="6" t="s">
        <v>3621</v>
      </c>
      <c r="J12" s="6" t="s">
        <v>3293</v>
      </c>
      <c r="K12" s="6" t="s">
        <v>1585</v>
      </c>
    </row>
    <row r="13" spans="1:12" ht="16" customHeight="1">
      <c r="A13" s="10" t="s">
        <v>1599</v>
      </c>
      <c r="B13" s="10" t="str">
        <f t="shared" si="1"/>
        <v>cen-13</v>
      </c>
      <c r="C13" s="10"/>
      <c r="D13" s="6">
        <v>1</v>
      </c>
      <c r="E13" s="6" t="s">
        <v>3145</v>
      </c>
      <c r="F13" s="6" t="str">
        <f t="shared" si="0"/>
        <v>purchaseOrderReference</v>
      </c>
      <c r="G13" s="6" t="str">
        <f t="shared" si="2"/>
        <v>documentReferenceItemType</v>
      </c>
      <c r="H13" s="6" t="s">
        <v>1600</v>
      </c>
      <c r="I13" s="6" t="s">
        <v>3296</v>
      </c>
      <c r="J13" s="6" t="s">
        <v>3293</v>
      </c>
      <c r="K13" s="6" t="s">
        <v>1585</v>
      </c>
    </row>
    <row r="14" spans="1:12" ht="16" customHeight="1">
      <c r="A14" s="10" t="s">
        <v>3297</v>
      </c>
      <c r="B14" s="10" t="str">
        <f t="shared" si="1"/>
        <v>cen-14</v>
      </c>
      <c r="C14" s="10"/>
      <c r="D14" s="6">
        <v>1</v>
      </c>
      <c r="E14" s="6" t="s">
        <v>3145</v>
      </c>
      <c r="F14" s="6" t="str">
        <f t="shared" si="0"/>
        <v>salesOrderReference</v>
      </c>
      <c r="G14" s="6" t="str">
        <f t="shared" si="2"/>
        <v>documentReferenceItemType</v>
      </c>
      <c r="H14" s="6" t="s">
        <v>3298</v>
      </c>
      <c r="I14" s="6" t="s">
        <v>3299</v>
      </c>
      <c r="J14" s="6" t="s">
        <v>3293</v>
      </c>
      <c r="K14" s="6" t="s">
        <v>1585</v>
      </c>
    </row>
    <row r="15" spans="1:12" ht="16" customHeight="1">
      <c r="A15" s="10" t="s">
        <v>1601</v>
      </c>
      <c r="B15" s="10" t="str">
        <f t="shared" si="1"/>
        <v>cen-15</v>
      </c>
      <c r="C15" s="10"/>
      <c r="D15" s="6">
        <v>1</v>
      </c>
      <c r="E15" s="6" t="s">
        <v>3145</v>
      </c>
      <c r="F15" s="6" t="str">
        <f t="shared" si="0"/>
        <v>receivingAdviceReference</v>
      </c>
      <c r="G15" s="6" t="str">
        <f t="shared" si="2"/>
        <v>documentReferenceItemType</v>
      </c>
      <c r="H15" s="6" t="s">
        <v>1602</v>
      </c>
      <c r="I15" s="6" t="s">
        <v>3300</v>
      </c>
      <c r="J15" s="6" t="s">
        <v>3293</v>
      </c>
      <c r="K15" s="6" t="s">
        <v>1585</v>
      </c>
    </row>
    <row r="16" spans="1:12" ht="16" customHeight="1">
      <c r="A16" s="10" t="s">
        <v>3301</v>
      </c>
      <c r="B16" s="10" t="str">
        <f t="shared" si="1"/>
        <v>cen-16</v>
      </c>
      <c r="C16" s="10"/>
      <c r="D16" s="6">
        <v>1</v>
      </c>
      <c r="E16" s="6" t="s">
        <v>3145</v>
      </c>
      <c r="F16" s="6" t="str">
        <f t="shared" si="0"/>
        <v>despatchAdviceReference</v>
      </c>
      <c r="G16" s="6" t="str">
        <f t="shared" si="2"/>
        <v>documentReferenceItemType</v>
      </c>
      <c r="H16" s="6" t="s">
        <v>3302</v>
      </c>
      <c r="I16" s="6" t="s">
        <v>3303</v>
      </c>
      <c r="J16" s="6" t="s">
        <v>3293</v>
      </c>
      <c r="K16" s="6" t="s">
        <v>1585</v>
      </c>
    </row>
    <row r="17" spans="1:13" ht="16" customHeight="1">
      <c r="A17" s="10" t="s">
        <v>1603</v>
      </c>
      <c r="B17" s="10" t="str">
        <f t="shared" si="1"/>
        <v>cen-17</v>
      </c>
      <c r="C17" s="10"/>
      <c r="D17" s="6">
        <v>1</v>
      </c>
      <c r="E17" s="6" t="s">
        <v>3145</v>
      </c>
      <c r="F17" s="6" t="str">
        <f t="shared" si="0"/>
        <v>tenderOrLotReference</v>
      </c>
      <c r="G17" s="6" t="str">
        <f t="shared" si="2"/>
        <v>documentReferenceItemType</v>
      </c>
      <c r="H17" s="6" t="s">
        <v>1604</v>
      </c>
      <c r="I17" s="6" t="s">
        <v>3622</v>
      </c>
      <c r="J17" s="6" t="s">
        <v>3293</v>
      </c>
      <c r="K17" s="6" t="s">
        <v>1585</v>
      </c>
    </row>
    <row r="18" spans="1:13" ht="16" customHeight="1">
      <c r="A18" s="10" t="s">
        <v>1605</v>
      </c>
      <c r="B18" s="10" t="str">
        <f t="shared" si="1"/>
        <v>cen-18</v>
      </c>
      <c r="C18" s="10"/>
      <c r="D18" s="6">
        <v>1</v>
      </c>
      <c r="E18" s="6" t="s">
        <v>3145</v>
      </c>
      <c r="F18" s="6" t="str">
        <f t="shared" si="0"/>
        <v>invoicedObjectIdentifier</v>
      </c>
      <c r="G18" s="6" t="str">
        <f t="shared" si="2"/>
        <v>identifierItemType</v>
      </c>
      <c r="H18" s="6" t="s">
        <v>3305</v>
      </c>
      <c r="I18" s="6" t="s">
        <v>3623</v>
      </c>
      <c r="J18" s="6" t="s">
        <v>1574</v>
      </c>
      <c r="K18" s="6" t="s">
        <v>3304</v>
      </c>
      <c r="L18" s="7" t="s">
        <v>39</v>
      </c>
    </row>
    <row r="19" spans="1:13" ht="16" customHeight="1">
      <c r="A19" s="10" t="s">
        <v>3306</v>
      </c>
      <c r="B19" s="10" t="str">
        <f t="shared" si="1"/>
        <v>cen-18A</v>
      </c>
      <c r="C19" s="10"/>
      <c r="D19" s="6">
        <v>1</v>
      </c>
      <c r="E19" s="6" t="s">
        <v>3145</v>
      </c>
      <c r="F19" s="6" t="str">
        <f t="shared" si="0"/>
        <v>schemeIdentifier</v>
      </c>
      <c r="G19" s="6" t="str">
        <f t="shared" si="2"/>
        <v/>
      </c>
      <c r="H19" s="6" t="s">
        <v>3307</v>
      </c>
      <c r="I19" s="6" t="s">
        <v>3624</v>
      </c>
      <c r="J19" s="6"/>
      <c r="K19" s="6" t="s">
        <v>3304</v>
      </c>
    </row>
    <row r="20" spans="1:13" ht="16" customHeight="1">
      <c r="A20" s="10" t="s">
        <v>1607</v>
      </c>
      <c r="B20" s="10" t="str">
        <f t="shared" si="1"/>
        <v>cen-19</v>
      </c>
      <c r="C20" s="10"/>
      <c r="D20" s="6">
        <v>1</v>
      </c>
      <c r="E20" s="6" t="s">
        <v>3145</v>
      </c>
      <c r="F20" s="6" t="str">
        <f t="shared" si="0"/>
        <v>buyerAccountingReference</v>
      </c>
      <c r="G20" s="6" t="str">
        <f t="shared" si="2"/>
        <v>textItemType</v>
      </c>
      <c r="H20" s="6" t="s">
        <v>3308</v>
      </c>
      <c r="I20" s="6" t="s">
        <v>3309</v>
      </c>
      <c r="J20" s="6" t="s">
        <v>1594</v>
      </c>
      <c r="K20" s="6" t="s">
        <v>1585</v>
      </c>
    </row>
    <row r="21" spans="1:13" ht="16" customHeight="1">
      <c r="A21" s="10" t="s">
        <v>1609</v>
      </c>
      <c r="B21" s="10" t="str">
        <f t="shared" si="1"/>
        <v>cen-20</v>
      </c>
      <c r="C21" s="10"/>
      <c r="D21" s="6">
        <v>1</v>
      </c>
      <c r="E21" s="6" t="s">
        <v>3145</v>
      </c>
      <c r="F21" s="6" t="str">
        <f t="shared" si="0"/>
        <v>paymentTerms</v>
      </c>
      <c r="G21" s="6" t="str">
        <f t="shared" si="2"/>
        <v>textItemType</v>
      </c>
      <c r="H21" s="6" t="s">
        <v>3310</v>
      </c>
      <c r="I21" s="6" t="s">
        <v>3625</v>
      </c>
      <c r="J21" s="6" t="s">
        <v>1594</v>
      </c>
      <c r="K21" s="6" t="s">
        <v>1585</v>
      </c>
    </row>
    <row r="22" spans="1:13" ht="16" customHeight="1">
      <c r="A22" s="10" t="s">
        <v>1611</v>
      </c>
      <c r="B22" s="10" t="str">
        <f t="shared" si="1"/>
        <v>cenG-1</v>
      </c>
      <c r="C22" s="10"/>
      <c r="D22" s="6">
        <v>1</v>
      </c>
      <c r="E22" s="6" t="s">
        <v>3145</v>
      </c>
      <c r="F22" s="6" t="str">
        <f t="shared" si="0"/>
        <v>invoiceNote</v>
      </c>
      <c r="G22" s="6" t="str">
        <f t="shared" si="2"/>
        <v/>
      </c>
      <c r="H22" s="6" t="s">
        <v>3311</v>
      </c>
      <c r="I22" s="6" t="s">
        <v>3312</v>
      </c>
      <c r="J22" s="9"/>
      <c r="K22" s="6" t="s">
        <v>1612</v>
      </c>
      <c r="L22" s="7" t="s">
        <v>39</v>
      </c>
    </row>
    <row r="23" spans="1:13" ht="16" customHeight="1">
      <c r="A23" s="10" t="s">
        <v>1614</v>
      </c>
      <c r="B23" s="10" t="str">
        <f t="shared" si="1"/>
        <v>cen-21</v>
      </c>
      <c r="C23" s="10"/>
      <c r="D23" s="6">
        <v>2</v>
      </c>
      <c r="E23" s="6" t="s">
        <v>3145</v>
      </c>
      <c r="F23" s="40" t="str">
        <f t="shared" si="0"/>
        <v>invoiceNoteSubjectCode</v>
      </c>
      <c r="G23" s="6" t="str">
        <f t="shared" si="2"/>
        <v>codeItemType</v>
      </c>
      <c r="H23" s="6" t="s">
        <v>1615</v>
      </c>
      <c r="I23" s="6" t="s">
        <v>3626</v>
      </c>
      <c r="J23" s="6" t="s">
        <v>1971</v>
      </c>
      <c r="K23" s="6" t="s">
        <v>1585</v>
      </c>
      <c r="L23" s="7" t="s">
        <v>39</v>
      </c>
    </row>
    <row r="24" spans="1:13" ht="16" customHeight="1">
      <c r="A24" s="10" t="s">
        <v>1616</v>
      </c>
      <c r="B24" s="10" t="str">
        <f t="shared" si="1"/>
        <v>cen-22</v>
      </c>
      <c r="C24" s="10"/>
      <c r="D24" s="6">
        <v>2</v>
      </c>
      <c r="E24" s="6" t="s">
        <v>3145</v>
      </c>
      <c r="F24" s="40" t="str">
        <f t="shared" si="0"/>
        <v>invoiceNote</v>
      </c>
      <c r="G24" s="6" t="str">
        <f t="shared" si="2"/>
        <v>textItemType</v>
      </c>
      <c r="H24" s="6" t="s">
        <v>3313</v>
      </c>
      <c r="I24" s="6" t="s">
        <v>3627</v>
      </c>
      <c r="J24" s="6" t="s">
        <v>1594</v>
      </c>
      <c r="K24" s="6" t="s">
        <v>1573</v>
      </c>
      <c r="L24" s="7" t="s">
        <v>39</v>
      </c>
    </row>
    <row r="25" spans="1:13" ht="16" customHeight="1">
      <c r="A25" s="10" t="s">
        <v>1618</v>
      </c>
      <c r="B25" s="10" t="str">
        <f t="shared" si="1"/>
        <v>cenG-2</v>
      </c>
      <c r="C25" s="10"/>
      <c r="D25" s="6">
        <v>1</v>
      </c>
      <c r="E25" s="6" t="s">
        <v>3145</v>
      </c>
      <c r="F25" s="6" t="str">
        <f t="shared" si="0"/>
        <v>processControl</v>
      </c>
      <c r="G25" s="6" t="str">
        <f t="shared" si="2"/>
        <v/>
      </c>
      <c r="H25" s="6" t="s">
        <v>3314</v>
      </c>
      <c r="I25" s="6" t="s">
        <v>3315</v>
      </c>
      <c r="J25" s="9"/>
      <c r="K25" s="6" t="s">
        <v>1573</v>
      </c>
      <c r="L25" s="7" t="s">
        <v>39</v>
      </c>
    </row>
    <row r="26" spans="1:13" ht="16" customHeight="1">
      <c r="A26" s="10" t="s">
        <v>1620</v>
      </c>
      <c r="B26" s="10" t="str">
        <f t="shared" si="1"/>
        <v>cen-23</v>
      </c>
      <c r="C26" s="10"/>
      <c r="D26" s="6">
        <v>2</v>
      </c>
      <c r="E26" s="6" t="s">
        <v>3145</v>
      </c>
      <c r="F26" s="40" t="str">
        <f t="shared" si="0"/>
        <v>businessProcessType</v>
      </c>
      <c r="G26" s="6" t="str">
        <f t="shared" si="2"/>
        <v>textItemType</v>
      </c>
      <c r="H26" s="6" t="s">
        <v>3316</v>
      </c>
      <c r="I26" s="6" t="s">
        <v>3628</v>
      </c>
      <c r="J26" s="6" t="s">
        <v>1594</v>
      </c>
      <c r="K26" s="6" t="s">
        <v>1585</v>
      </c>
      <c r="L26" s="7" t="s">
        <v>39</v>
      </c>
    </row>
    <row r="27" spans="1:13" ht="16" customHeight="1">
      <c r="A27" s="10" t="s">
        <v>1622</v>
      </c>
      <c r="B27" s="10" t="str">
        <f t="shared" si="1"/>
        <v>cen-24</v>
      </c>
      <c r="C27" s="10"/>
      <c r="D27" s="6">
        <v>2</v>
      </c>
      <c r="E27" s="6" t="s">
        <v>3145</v>
      </c>
      <c r="F27" s="40" t="str">
        <f t="shared" si="0"/>
        <v>specificationIdentifier</v>
      </c>
      <c r="G27" s="6" t="str">
        <f t="shared" si="2"/>
        <v>identifierItemType</v>
      </c>
      <c r="H27" s="6" t="s">
        <v>3317</v>
      </c>
      <c r="I27" s="6" t="s">
        <v>3629</v>
      </c>
      <c r="J27" s="6" t="s">
        <v>1574</v>
      </c>
      <c r="K27" s="6" t="s">
        <v>1573</v>
      </c>
      <c r="L27" s="7" t="s">
        <v>39</v>
      </c>
    </row>
    <row r="28" spans="1:13" ht="16" customHeight="1">
      <c r="A28" s="10" t="s">
        <v>1624</v>
      </c>
      <c r="B28" s="10" t="str">
        <f t="shared" si="1"/>
        <v>cenG-3</v>
      </c>
      <c r="C28" s="10"/>
      <c r="D28" s="6">
        <v>1</v>
      </c>
      <c r="E28" s="6" t="s">
        <v>3145</v>
      </c>
      <c r="F28" s="6" t="str">
        <f t="shared" si="0"/>
        <v>precedingInvoiceReference</v>
      </c>
      <c r="G28" s="6" t="str">
        <f t="shared" si="2"/>
        <v/>
      </c>
      <c r="H28" s="6" t="s">
        <v>3318</v>
      </c>
      <c r="I28" s="6" t="s">
        <v>3630</v>
      </c>
      <c r="J28" s="9"/>
      <c r="K28" s="6" t="s">
        <v>1612</v>
      </c>
      <c r="L28" s="7" t="s">
        <v>39</v>
      </c>
    </row>
    <row r="29" spans="1:13" ht="16" customHeight="1">
      <c r="A29" s="10" t="s">
        <v>1626</v>
      </c>
      <c r="B29" s="10" t="str">
        <f t="shared" si="1"/>
        <v>cen-25</v>
      </c>
      <c r="C29" s="10"/>
      <c r="D29" s="6">
        <v>2</v>
      </c>
      <c r="E29" s="6" t="s">
        <v>3145</v>
      </c>
      <c r="F29" s="40" t="str">
        <f t="shared" si="0"/>
        <v>precedingInvoiceReference</v>
      </c>
      <c r="G29" s="6" t="str">
        <f t="shared" si="2"/>
        <v>documentReferenceItemType</v>
      </c>
      <c r="H29" s="6" t="s">
        <v>1627</v>
      </c>
      <c r="I29" s="6" t="s">
        <v>3319</v>
      </c>
      <c r="J29" s="6" t="s">
        <v>3293</v>
      </c>
      <c r="K29" s="6" t="s">
        <v>1573</v>
      </c>
    </row>
    <row r="30" spans="1:13" ht="16" customHeight="1">
      <c r="A30" s="10" t="s">
        <v>1628</v>
      </c>
      <c r="B30" s="10" t="str">
        <f t="shared" si="1"/>
        <v>cen-26</v>
      </c>
      <c r="C30" s="10"/>
      <c r="D30" s="6">
        <v>2</v>
      </c>
      <c r="E30" s="6" t="s">
        <v>3145</v>
      </c>
      <c r="F30" s="40" t="str">
        <f t="shared" si="0"/>
        <v>precedingInvoiceIssueDate</v>
      </c>
      <c r="G30" s="6" t="str">
        <f t="shared" si="2"/>
        <v>dateItemType</v>
      </c>
      <c r="H30" s="6" t="s">
        <v>3320</v>
      </c>
      <c r="I30" s="6" t="s">
        <v>3631</v>
      </c>
      <c r="J30" s="6" t="s">
        <v>1577</v>
      </c>
      <c r="K30" s="6" t="s">
        <v>1585</v>
      </c>
      <c r="L30" s="7" t="s">
        <v>1385</v>
      </c>
      <c r="M30" s="7" t="str">
        <f>IF(ISTEXT(L30),VLOOKUP(L30,'xbrl-gl'!A:H,7,FALSE),"")</f>
        <v>originatingDocumentDateItemType</v>
      </c>
    </row>
    <row r="31" spans="1:13" ht="16" customHeight="1">
      <c r="A31" s="10" t="s">
        <v>1630</v>
      </c>
      <c r="B31" s="10" t="str">
        <f t="shared" si="1"/>
        <v>cenG-4</v>
      </c>
      <c r="C31" s="10"/>
      <c r="D31" s="6">
        <v>1</v>
      </c>
      <c r="E31" s="6" t="s">
        <v>3145</v>
      </c>
      <c r="F31" s="6" t="str">
        <f t="shared" si="0"/>
        <v>seller</v>
      </c>
      <c r="G31" s="6" t="str">
        <f t="shared" si="2"/>
        <v/>
      </c>
      <c r="H31" s="6" t="s">
        <v>1631</v>
      </c>
      <c r="I31" s="6" t="s">
        <v>3321</v>
      </c>
      <c r="J31" s="9"/>
      <c r="K31" s="6" t="s">
        <v>1573</v>
      </c>
      <c r="L31" s="7" t="s">
        <v>788</v>
      </c>
      <c r="M31" s="7" t="str">
        <f>IF(ISTEXT(L31),VLOOKUP(L31,'xbrl-gl'!A:H,7,FALSE),"")</f>
        <v>_</v>
      </c>
    </row>
    <row r="32" spans="1:13" ht="16" customHeight="1">
      <c r="A32" s="10" t="s">
        <v>1632</v>
      </c>
      <c r="B32" s="10" t="str">
        <f t="shared" si="1"/>
        <v>cen-27</v>
      </c>
      <c r="C32" s="10"/>
      <c r="D32" s="6">
        <v>2</v>
      </c>
      <c r="E32" s="6" t="s">
        <v>3145</v>
      </c>
      <c r="F32" s="40" t="str">
        <f t="shared" si="0"/>
        <v>sellerName</v>
      </c>
      <c r="G32" s="6" t="str">
        <f t="shared" si="2"/>
        <v>textItemType</v>
      </c>
      <c r="H32" s="6" t="s">
        <v>3322</v>
      </c>
      <c r="I32" s="6" t="s">
        <v>3323</v>
      </c>
      <c r="J32" s="6" t="s">
        <v>1594</v>
      </c>
      <c r="K32" s="6" t="s">
        <v>1573</v>
      </c>
      <c r="L32" s="7" t="s">
        <v>1235</v>
      </c>
      <c r="M32" s="7" t="str">
        <f>IF(ISTEXT(L32),VLOOKUP(L32,'xbrl-gl'!A:H,7,FALSE),"")</f>
        <v>identifierDescriptionItemType</v>
      </c>
    </row>
    <row r="33" spans="1:13" ht="16" customHeight="1">
      <c r="A33" s="10" t="s">
        <v>1634</v>
      </c>
      <c r="B33" s="10" t="str">
        <f t="shared" si="1"/>
        <v>cen-28</v>
      </c>
      <c r="C33" s="10"/>
      <c r="D33" s="6">
        <v>2</v>
      </c>
      <c r="E33" s="6" t="s">
        <v>3145</v>
      </c>
      <c r="F33" s="40" t="str">
        <f t="shared" si="0"/>
        <v>sellerTradingName</v>
      </c>
      <c r="G33" s="6" t="str">
        <f t="shared" si="2"/>
        <v>textItemType</v>
      </c>
      <c r="H33" s="6" t="s">
        <v>3324</v>
      </c>
      <c r="I33" s="6" t="s">
        <v>3632</v>
      </c>
      <c r="J33" s="6" t="s">
        <v>1594</v>
      </c>
      <c r="K33" s="6" t="s">
        <v>1585</v>
      </c>
      <c r="M33" s="7" t="str">
        <f>IF(ISTEXT(L33),VLOOKUP(L33,'xbrl-gl'!A:H,7,FALSE),"")</f>
        <v/>
      </c>
    </row>
    <row r="34" spans="1:13" ht="16" customHeight="1">
      <c r="A34" s="10" t="s">
        <v>1636</v>
      </c>
      <c r="B34" s="10" t="str">
        <f t="shared" si="1"/>
        <v>cen-29</v>
      </c>
      <c r="C34" s="10"/>
      <c r="D34" s="6">
        <v>2</v>
      </c>
      <c r="E34" s="6" t="s">
        <v>3145</v>
      </c>
      <c r="F34" s="40" t="str">
        <f t="shared" si="0"/>
        <v>sellerIdentifier</v>
      </c>
      <c r="G34" s="6" t="str">
        <f t="shared" si="2"/>
        <v>identifierItemType</v>
      </c>
      <c r="H34" s="6" t="s">
        <v>3326</v>
      </c>
      <c r="I34" s="6" t="s">
        <v>3633</v>
      </c>
      <c r="J34" s="6" t="s">
        <v>1574</v>
      </c>
      <c r="K34" s="6" t="s">
        <v>3325</v>
      </c>
      <c r="L34" s="7" t="s">
        <v>1229</v>
      </c>
      <c r="M34" s="7" t="str">
        <f>IF(ISTEXT(L34),VLOOKUP(L34,'xbrl-gl'!A:H,7,FALSE),"")</f>
        <v>identifierCodeItemType</v>
      </c>
    </row>
    <row r="35" spans="1:13" ht="16" customHeight="1">
      <c r="A35" s="10" t="s">
        <v>3327</v>
      </c>
      <c r="B35" s="10" t="str">
        <f t="shared" si="1"/>
        <v>cen-29A</v>
      </c>
      <c r="C35" s="10"/>
      <c r="D35" s="6">
        <v>2</v>
      </c>
      <c r="E35" s="6" t="s">
        <v>3145</v>
      </c>
      <c r="F35" s="40" t="str">
        <f t="shared" si="0"/>
        <v>schemeIdentifier</v>
      </c>
      <c r="G35" s="6" t="str">
        <f t="shared" si="2"/>
        <v/>
      </c>
      <c r="H35" s="6" t="s">
        <v>3307</v>
      </c>
      <c r="I35" s="6" t="s">
        <v>3634</v>
      </c>
      <c r="J35" s="6"/>
      <c r="K35" s="6" t="s">
        <v>3304</v>
      </c>
      <c r="M35" s="7" t="str">
        <f>IF(ISTEXT(L35),VLOOKUP(L35,'xbrl-gl'!A:H,7,FALSE),"")</f>
        <v/>
      </c>
    </row>
    <row r="36" spans="1:13" ht="16" customHeight="1">
      <c r="A36" s="10" t="s">
        <v>1638</v>
      </c>
      <c r="B36" s="10" t="str">
        <f t="shared" si="1"/>
        <v>cen-30</v>
      </c>
      <c r="C36" s="10"/>
      <c r="D36" s="6">
        <v>2</v>
      </c>
      <c r="E36" s="6" t="s">
        <v>3145</v>
      </c>
      <c r="F36" s="40" t="str">
        <f t="shared" si="0"/>
        <v>sellerLegalRegistrationIdentifier</v>
      </c>
      <c r="G36" s="6" t="str">
        <f t="shared" si="2"/>
        <v>identifierItemType</v>
      </c>
      <c r="H36" s="6" t="s">
        <v>3328</v>
      </c>
      <c r="I36" s="6" t="s">
        <v>3635</v>
      </c>
      <c r="J36" s="6" t="s">
        <v>1574</v>
      </c>
      <c r="K36" s="6" t="s">
        <v>3304</v>
      </c>
      <c r="L36" s="7" t="s">
        <v>1230</v>
      </c>
      <c r="M36" s="7" t="str">
        <f>IF(ISTEXT(L36),VLOOKUP(L36,'xbrl-gl'!A:H,7,FALSE),"")</f>
        <v>identifierAuthorityCodeItemType</v>
      </c>
    </row>
    <row r="37" spans="1:13" ht="16" customHeight="1">
      <c r="A37" s="10" t="s">
        <v>3329</v>
      </c>
      <c r="B37" s="10" t="str">
        <f t="shared" si="1"/>
        <v>cen-30A</v>
      </c>
      <c r="C37" s="10"/>
      <c r="D37" s="6">
        <v>2</v>
      </c>
      <c r="E37" s="6" t="s">
        <v>3145</v>
      </c>
      <c r="F37" s="40" t="str">
        <f t="shared" si="0"/>
        <v>schemeIdentifier</v>
      </c>
      <c r="G37" s="6" t="str">
        <f t="shared" si="2"/>
        <v/>
      </c>
      <c r="H37" s="6" t="s">
        <v>3307</v>
      </c>
      <c r="I37" s="6" t="s">
        <v>3636</v>
      </c>
      <c r="J37" s="6"/>
      <c r="K37" s="6" t="s">
        <v>1585</v>
      </c>
      <c r="M37" s="7" t="str">
        <f>IF(ISTEXT(L37),VLOOKUP(L37,'xbrl-gl'!A:H,7,FALSE),"")</f>
        <v/>
      </c>
    </row>
    <row r="38" spans="1:13" ht="16" customHeight="1">
      <c r="A38" s="10" t="s">
        <v>1640</v>
      </c>
      <c r="B38" s="10" t="str">
        <f t="shared" si="1"/>
        <v>cen-31</v>
      </c>
      <c r="C38" s="10"/>
      <c r="D38" s="6">
        <v>2</v>
      </c>
      <c r="E38" s="6" t="s">
        <v>3145</v>
      </c>
      <c r="F38" s="40" t="str">
        <f t="shared" si="0"/>
        <v>sellerVatIdentifier</v>
      </c>
      <c r="G38" s="6" t="str">
        <f t="shared" si="2"/>
        <v>identifierItemType</v>
      </c>
      <c r="H38" s="6" t="s">
        <v>3330</v>
      </c>
      <c r="I38" s="6" t="s">
        <v>3637</v>
      </c>
      <c r="J38" s="6" t="s">
        <v>1574</v>
      </c>
      <c r="K38" s="6" t="s">
        <v>1585</v>
      </c>
      <c r="L38" s="7" t="s">
        <v>1230</v>
      </c>
      <c r="M38" s="7" t="str">
        <f>IF(ISTEXT(L38),VLOOKUP(L38,'xbrl-gl'!A:H,7,FALSE),"")</f>
        <v>identifierAuthorityCodeItemType</v>
      </c>
    </row>
    <row r="39" spans="1:13" ht="16" customHeight="1">
      <c r="A39" s="10" t="s">
        <v>1642</v>
      </c>
      <c r="B39" s="10" t="str">
        <f t="shared" si="1"/>
        <v>cen-32</v>
      </c>
      <c r="C39" s="10"/>
      <c r="D39" s="6">
        <v>2</v>
      </c>
      <c r="E39" s="6" t="s">
        <v>3145</v>
      </c>
      <c r="F39" s="40" t="str">
        <f t="shared" si="0"/>
        <v>sellerTaxRegistrationIdentifier</v>
      </c>
      <c r="G39" s="6" t="str">
        <f t="shared" si="2"/>
        <v>identifierItemType</v>
      </c>
      <c r="H39" s="6" t="s">
        <v>3331</v>
      </c>
      <c r="I39" s="6" t="s">
        <v>3638</v>
      </c>
      <c r="J39" s="6" t="s">
        <v>1574</v>
      </c>
      <c r="K39" s="6" t="s">
        <v>1585</v>
      </c>
      <c r="L39" s="7" t="s">
        <v>1230</v>
      </c>
      <c r="M39" s="7" t="str">
        <f>IF(ISTEXT(L39),VLOOKUP(L39,'xbrl-gl'!A:H,7,FALSE),"")</f>
        <v>identifierAuthorityCodeItemType</v>
      </c>
    </row>
    <row r="40" spans="1:13" ht="16" customHeight="1">
      <c r="A40" s="10" t="s">
        <v>1644</v>
      </c>
      <c r="B40" s="10" t="str">
        <f t="shared" si="1"/>
        <v>cen-33</v>
      </c>
      <c r="C40" s="10"/>
      <c r="D40" s="6">
        <v>2</v>
      </c>
      <c r="E40" s="6" t="s">
        <v>3145</v>
      </c>
      <c r="F40" s="40" t="str">
        <f t="shared" si="0"/>
        <v>sellerAdditionalLegalInformation</v>
      </c>
      <c r="G40" s="6" t="str">
        <f t="shared" si="2"/>
        <v>textItemType</v>
      </c>
      <c r="H40" s="6" t="s">
        <v>1645</v>
      </c>
      <c r="I40" s="6" t="s">
        <v>3639</v>
      </c>
      <c r="J40" s="6" t="s">
        <v>1594</v>
      </c>
      <c r="K40" s="6" t="s">
        <v>1585</v>
      </c>
      <c r="M40" s="7" t="str">
        <f>IF(ISTEXT(L40),VLOOKUP(L40,'xbrl-gl'!A:H,7,FALSE),"")</f>
        <v/>
      </c>
    </row>
    <row r="41" spans="1:13" ht="16" customHeight="1">
      <c r="A41" s="10" t="s">
        <v>1646</v>
      </c>
      <c r="B41" s="10" t="str">
        <f t="shared" si="1"/>
        <v>cen-34</v>
      </c>
      <c r="C41" s="10"/>
      <c r="D41" s="6">
        <v>2</v>
      </c>
      <c r="E41" s="6" t="s">
        <v>3145</v>
      </c>
      <c r="F41" s="40" t="str">
        <f t="shared" si="0"/>
        <v>sellerElectronicAddress</v>
      </c>
      <c r="G41" s="6" t="str">
        <f t="shared" si="2"/>
        <v>identifierItemType</v>
      </c>
      <c r="H41" s="6" t="s">
        <v>3332</v>
      </c>
      <c r="I41" s="6" t="s">
        <v>3640</v>
      </c>
      <c r="J41" s="6" t="s">
        <v>1574</v>
      </c>
      <c r="K41" s="6" t="s">
        <v>3304</v>
      </c>
      <c r="M41" s="7" t="str">
        <f>IF(ISTEXT(L41),VLOOKUP(L41,'xbrl-gl'!A:H,7,FALSE),"")</f>
        <v/>
      </c>
    </row>
    <row r="42" spans="1:13" ht="16" customHeight="1">
      <c r="A42" s="10" t="s">
        <v>3333</v>
      </c>
      <c r="B42" s="10" t="str">
        <f t="shared" si="1"/>
        <v>cen-34A</v>
      </c>
      <c r="C42" s="10"/>
      <c r="D42" s="6">
        <v>2</v>
      </c>
      <c r="E42" s="6" t="s">
        <v>3145</v>
      </c>
      <c r="F42" s="40" t="str">
        <f t="shared" si="0"/>
        <v>schemeIdentifier</v>
      </c>
      <c r="G42" s="6" t="str">
        <f t="shared" si="2"/>
        <v/>
      </c>
      <c r="H42" s="6" t="s">
        <v>3307</v>
      </c>
      <c r="I42" s="6" t="s">
        <v>3641</v>
      </c>
      <c r="J42" s="6"/>
      <c r="K42" s="6" t="s">
        <v>3334</v>
      </c>
      <c r="M42" s="7" t="str">
        <f>IF(ISTEXT(L42),VLOOKUP(L42,'xbrl-gl'!A:H,7,FALSE),"")</f>
        <v/>
      </c>
    </row>
    <row r="43" spans="1:13" ht="16" customHeight="1">
      <c r="A43" s="10" t="s">
        <v>1647</v>
      </c>
      <c r="B43" s="10" t="str">
        <f t="shared" si="1"/>
        <v>cenG-5</v>
      </c>
      <c r="C43" s="10"/>
      <c r="D43" s="6">
        <v>2</v>
      </c>
      <c r="E43" s="6" t="s">
        <v>3145</v>
      </c>
      <c r="F43" s="40" t="str">
        <f t="shared" si="0"/>
        <v>sellerPostalAddress</v>
      </c>
      <c r="G43" s="6" t="str">
        <f t="shared" si="2"/>
        <v/>
      </c>
      <c r="H43" s="6" t="s">
        <v>3335</v>
      </c>
      <c r="I43" s="6" t="s">
        <v>3642</v>
      </c>
      <c r="J43" s="9"/>
      <c r="K43" s="6" t="s">
        <v>1573</v>
      </c>
      <c r="L43" s="7" t="s">
        <v>792</v>
      </c>
      <c r="M43" s="7" t="str">
        <f>IF(ISTEXT(L43),VLOOKUP(L43,'xbrl-gl'!A:H,7,FALSE),"")</f>
        <v>_</v>
      </c>
    </row>
    <row r="44" spans="1:13" ht="16" customHeight="1">
      <c r="A44" s="10" t="s">
        <v>1649</v>
      </c>
      <c r="B44" s="10" t="str">
        <f t="shared" si="1"/>
        <v>cen-35</v>
      </c>
      <c r="C44" s="10"/>
      <c r="D44" s="6">
        <v>3</v>
      </c>
      <c r="E44" s="6" t="s">
        <v>3145</v>
      </c>
      <c r="F44" s="41" t="str">
        <f t="shared" si="0"/>
        <v>sellerAddressLine1</v>
      </c>
      <c r="G44" s="6" t="str">
        <f t="shared" si="2"/>
        <v>textItemType</v>
      </c>
      <c r="H44" s="6" t="s">
        <v>1650</v>
      </c>
      <c r="I44" s="6" t="s">
        <v>3643</v>
      </c>
      <c r="J44" s="6" t="s">
        <v>1594</v>
      </c>
      <c r="K44" s="6" t="s">
        <v>1585</v>
      </c>
      <c r="L44" s="7" t="s">
        <v>1248</v>
      </c>
      <c r="M44" s="7" t="str">
        <f>IF(ISTEXT(L44),VLOOKUP(L44,'xbrl-gl'!A:H,7,FALSE),"")</f>
        <v>gl-gen:streetItemType</v>
      </c>
    </row>
    <row r="45" spans="1:13" ht="16" customHeight="1">
      <c r="A45" s="10" t="s">
        <v>1651</v>
      </c>
      <c r="B45" s="10" t="str">
        <f t="shared" si="1"/>
        <v>cen-36</v>
      </c>
      <c r="C45" s="10"/>
      <c r="D45" s="6">
        <v>3</v>
      </c>
      <c r="E45" s="6" t="s">
        <v>3145</v>
      </c>
      <c r="F45" s="41" t="str">
        <f t="shared" si="0"/>
        <v>sellerAddressLine2</v>
      </c>
      <c r="G45" s="6" t="str">
        <f t="shared" si="2"/>
        <v>textItemType</v>
      </c>
      <c r="H45" s="6" t="s">
        <v>3336</v>
      </c>
      <c r="I45" s="6" t="s">
        <v>3337</v>
      </c>
      <c r="J45" s="6" t="s">
        <v>1594</v>
      </c>
      <c r="K45" s="6" t="s">
        <v>1585</v>
      </c>
      <c r="L45" s="7" t="s">
        <v>1249</v>
      </c>
      <c r="M45" s="7" t="str">
        <f>IF(ISTEXT(L45),VLOOKUP(L45,'xbrl-gl'!A:H,7,FALSE),"")</f>
        <v>gl-gen:street2ItemType</v>
      </c>
    </row>
    <row r="46" spans="1:13" ht="16" customHeight="1">
      <c r="A46" s="10" t="s">
        <v>3338</v>
      </c>
      <c r="B46" s="10" t="str">
        <f t="shared" si="1"/>
        <v>cen-162</v>
      </c>
      <c r="C46" s="10"/>
      <c r="D46" s="6">
        <v>3</v>
      </c>
      <c r="E46" s="6" t="s">
        <v>3145</v>
      </c>
      <c r="F46" s="41" t="str">
        <f t="shared" si="0"/>
        <v>sellerAddressLine3</v>
      </c>
      <c r="G46" s="6" t="str">
        <f t="shared" si="2"/>
        <v>textItemType</v>
      </c>
      <c r="H46" s="6" t="s">
        <v>3339</v>
      </c>
      <c r="I46" s="6" t="s">
        <v>3337</v>
      </c>
      <c r="J46" s="6" t="s">
        <v>1594</v>
      </c>
      <c r="K46" s="6" t="s">
        <v>1585</v>
      </c>
      <c r="L46" s="7" t="s">
        <v>3163</v>
      </c>
      <c r="M46" s="7" t="e">
        <f>IF(ISTEXT(L46),VLOOKUP(L46,'xbrl-gl'!A:H,7,FALSE),"")</f>
        <v>#N/A</v>
      </c>
    </row>
    <row r="47" spans="1:13" ht="16" customHeight="1">
      <c r="A47" s="10" t="s">
        <v>1654</v>
      </c>
      <c r="B47" s="10" t="str">
        <f t="shared" si="1"/>
        <v>cen-37</v>
      </c>
      <c r="C47" s="10"/>
      <c r="D47" s="6">
        <v>3</v>
      </c>
      <c r="E47" s="6" t="s">
        <v>3145</v>
      </c>
      <c r="F47" s="41" t="str">
        <f t="shared" si="0"/>
        <v>sellerCity</v>
      </c>
      <c r="G47" s="6" t="str">
        <f t="shared" si="2"/>
        <v>textItemType</v>
      </c>
      <c r="H47" s="6" t="s">
        <v>3340</v>
      </c>
      <c r="I47" s="6" t="s">
        <v>3341</v>
      </c>
      <c r="J47" s="6" t="s">
        <v>1594</v>
      </c>
      <c r="K47" s="6" t="s">
        <v>1585</v>
      </c>
      <c r="L47" s="7" t="s">
        <v>1250</v>
      </c>
      <c r="M47" s="7" t="str">
        <f>IF(ISTEXT(L47),VLOOKUP(L47,'xbrl-gl'!A:H,7,FALSE),"")</f>
        <v>gl-gen:cityItemType</v>
      </c>
    </row>
    <row r="48" spans="1:13" ht="16" customHeight="1">
      <c r="A48" s="10" t="s">
        <v>1656</v>
      </c>
      <c r="B48" s="10" t="str">
        <f t="shared" si="1"/>
        <v>cen-38</v>
      </c>
      <c r="C48" s="10"/>
      <c r="D48" s="6">
        <v>3</v>
      </c>
      <c r="E48" s="6" t="s">
        <v>3145</v>
      </c>
      <c r="F48" s="41" t="str">
        <f t="shared" si="0"/>
        <v>sellerPostCode</v>
      </c>
      <c r="G48" s="6" t="str">
        <f t="shared" si="2"/>
        <v>textItemType</v>
      </c>
      <c r="H48" s="6" t="s">
        <v>3342</v>
      </c>
      <c r="I48" s="6" t="s">
        <v>3644</v>
      </c>
      <c r="J48" s="6" t="s">
        <v>1594</v>
      </c>
      <c r="K48" s="6" t="s">
        <v>1585</v>
      </c>
      <c r="L48" s="7" t="s">
        <v>1253</v>
      </c>
      <c r="M48" s="7" t="str">
        <f>IF(ISTEXT(L48),VLOOKUP(L48,'xbrl-gl'!A:H,7,FALSE),"")</f>
        <v>gl-gen:zipOrPostalCodeItemType</v>
      </c>
    </row>
    <row r="49" spans="1:13" ht="16" customHeight="1">
      <c r="A49" s="10" t="s">
        <v>1658</v>
      </c>
      <c r="B49" s="10" t="str">
        <f t="shared" si="1"/>
        <v>cen-39</v>
      </c>
      <c r="C49" s="10"/>
      <c r="D49" s="6">
        <v>3</v>
      </c>
      <c r="E49" s="6" t="s">
        <v>3145</v>
      </c>
      <c r="F49" s="41" t="str">
        <f t="shared" si="0"/>
        <v>sellerCountrySubdivision</v>
      </c>
      <c r="G49" s="6" t="str">
        <f t="shared" si="2"/>
        <v>textItemType</v>
      </c>
      <c r="H49" s="6" t="s">
        <v>3343</v>
      </c>
      <c r="I49" s="6" t="s">
        <v>3645</v>
      </c>
      <c r="J49" s="6" t="s">
        <v>1594</v>
      </c>
      <c r="K49" s="6" t="s">
        <v>1585</v>
      </c>
      <c r="L49" s="7" t="s">
        <v>1251</v>
      </c>
      <c r="M49" s="7" t="str">
        <f>IF(ISTEXT(L49),VLOOKUP(L49,'xbrl-gl'!A:H,7,FALSE),"")</f>
        <v>gl-gen:stateOrProvinceItemType</v>
      </c>
    </row>
    <row r="50" spans="1:13" ht="16" customHeight="1">
      <c r="A50" s="10" t="s">
        <v>1660</v>
      </c>
      <c r="B50" s="10" t="str">
        <f t="shared" si="1"/>
        <v>cen-40</v>
      </c>
      <c r="C50" s="10"/>
      <c r="D50" s="6">
        <v>3</v>
      </c>
      <c r="E50" s="6" t="s">
        <v>3145</v>
      </c>
      <c r="F50" s="41" t="str">
        <f t="shared" si="0"/>
        <v>sellerCountryCode</v>
      </c>
      <c r="G50" s="6" t="str">
        <f t="shared" si="2"/>
        <v>codeItemType</v>
      </c>
      <c r="H50" s="6" t="s">
        <v>3344</v>
      </c>
      <c r="I50" s="6" t="s">
        <v>3646</v>
      </c>
      <c r="J50" s="6" t="s">
        <v>1580</v>
      </c>
      <c r="K50" s="6" t="s">
        <v>1573</v>
      </c>
      <c r="L50" s="7" t="s">
        <v>1252</v>
      </c>
      <c r="M50" s="7" t="str">
        <f>IF(ISTEXT(L50),VLOOKUP(L50,'xbrl-gl'!A:H,7,FALSE),"")</f>
        <v>gl-gen:countryItemType</v>
      </c>
    </row>
    <row r="51" spans="1:13" ht="16" customHeight="1">
      <c r="A51" s="10" t="s">
        <v>1662</v>
      </c>
      <c r="B51" s="10" t="str">
        <f t="shared" si="1"/>
        <v>cenG-6</v>
      </c>
      <c r="C51" s="10"/>
      <c r="D51" s="6">
        <v>2</v>
      </c>
      <c r="E51" s="6" t="s">
        <v>3145</v>
      </c>
      <c r="F51" s="40" t="str">
        <f t="shared" si="0"/>
        <v>sellerContact</v>
      </c>
      <c r="G51" s="6" t="str">
        <f t="shared" si="2"/>
        <v/>
      </c>
      <c r="H51" s="6" t="s">
        <v>1663</v>
      </c>
      <c r="I51" s="6" t="s">
        <v>3345</v>
      </c>
      <c r="J51" s="9"/>
      <c r="K51" s="6" t="s">
        <v>1585</v>
      </c>
      <c r="L51" s="7" t="s">
        <v>793</v>
      </c>
      <c r="M51" s="7" t="str">
        <f>IF(ISTEXT(L51),VLOOKUP(L51,'xbrl-gl'!A:H,7,FALSE),"")</f>
        <v>_</v>
      </c>
    </row>
    <row r="52" spans="1:13" ht="16" customHeight="1">
      <c r="A52" s="10" t="s">
        <v>1664</v>
      </c>
      <c r="B52" s="10" t="str">
        <f t="shared" si="1"/>
        <v>cen-41</v>
      </c>
      <c r="C52" s="10"/>
      <c r="D52" s="6">
        <v>3</v>
      </c>
      <c r="E52" s="6" t="s">
        <v>3145</v>
      </c>
      <c r="F52" s="41" t="str">
        <f t="shared" si="0"/>
        <v>sellerContactPoint</v>
      </c>
      <c r="G52" s="6" t="str">
        <f t="shared" si="2"/>
        <v>textItemType</v>
      </c>
      <c r="H52" s="6" t="s">
        <v>1665</v>
      </c>
      <c r="I52" s="6" t="s">
        <v>3647</v>
      </c>
      <c r="J52" s="6" t="s">
        <v>1594</v>
      </c>
      <c r="K52" s="6" t="s">
        <v>1585</v>
      </c>
      <c r="L52" s="7" t="s">
        <v>1259</v>
      </c>
      <c r="M52" s="7" t="str">
        <f>IF(ISTEXT(L52),VLOOKUP(L52,'xbrl-gl'!A:H,7,FALSE),"")</f>
        <v>gl-gen:contactAttentionLineItemType</v>
      </c>
    </row>
    <row r="53" spans="1:13" ht="16" customHeight="1">
      <c r="A53" s="10" t="s">
        <v>1666</v>
      </c>
      <c r="B53" s="10" t="str">
        <f t="shared" si="1"/>
        <v>cen-42</v>
      </c>
      <c r="C53" s="10"/>
      <c r="D53" s="6">
        <v>3</v>
      </c>
      <c r="E53" s="6" t="s">
        <v>3145</v>
      </c>
      <c r="F53" s="41" t="str">
        <f t="shared" si="0"/>
        <v>sellerContactTelephoneNumber</v>
      </c>
      <c r="G53" s="6" t="str">
        <f t="shared" si="2"/>
        <v>textItemType</v>
      </c>
      <c r="H53" s="6" t="s">
        <v>1667</v>
      </c>
      <c r="I53" s="6" t="s">
        <v>3346</v>
      </c>
      <c r="J53" s="6" t="s">
        <v>1594</v>
      </c>
      <c r="K53" s="6" t="s">
        <v>1585</v>
      </c>
      <c r="L53" s="7" t="s">
        <v>1262</v>
      </c>
      <c r="M53" s="7" t="str">
        <f>IF(ISTEXT(L53),VLOOKUP(L53,'xbrl-gl'!A:H,7,FALSE),"")</f>
        <v>gl-gen:phoneNumberItemType</v>
      </c>
    </row>
    <row r="54" spans="1:13" ht="16" customHeight="1">
      <c r="A54" s="10" t="s">
        <v>1668</v>
      </c>
      <c r="B54" s="10" t="str">
        <f t="shared" si="1"/>
        <v>cen-43</v>
      </c>
      <c r="C54" s="10"/>
      <c r="D54" s="6">
        <v>3</v>
      </c>
      <c r="E54" s="6" t="s">
        <v>3145</v>
      </c>
      <c r="F54" s="41" t="str">
        <f t="shared" si="0"/>
        <v>sellerContactEmailAddress</v>
      </c>
      <c r="G54" s="6" t="str">
        <f t="shared" si="2"/>
        <v>textItemType</v>
      </c>
      <c r="H54" s="6" t="s">
        <v>1669</v>
      </c>
      <c r="I54" s="6" t="s">
        <v>3347</v>
      </c>
      <c r="J54" s="6" t="s">
        <v>1594</v>
      </c>
      <c r="K54" s="6" t="s">
        <v>1585</v>
      </c>
      <c r="L54" s="7" t="s">
        <v>1266</v>
      </c>
      <c r="M54" s="7" t="str">
        <f>IF(ISTEXT(L54),VLOOKUP(L54,'xbrl-gl'!A:H,7,FALSE),"")</f>
        <v>gl-gen:emailAddressItemType</v>
      </c>
    </row>
    <row r="55" spans="1:13" ht="16" customHeight="1">
      <c r="A55" s="10" t="s">
        <v>1670</v>
      </c>
      <c r="B55" s="10" t="str">
        <f t="shared" si="1"/>
        <v>cenG-7</v>
      </c>
      <c r="C55" s="10"/>
      <c r="D55" s="6">
        <v>1</v>
      </c>
      <c r="E55" s="6" t="s">
        <v>3145</v>
      </c>
      <c r="F55" s="6" t="str">
        <f t="shared" si="0"/>
        <v>buyer</v>
      </c>
      <c r="G55" s="6" t="str">
        <f t="shared" si="2"/>
        <v/>
      </c>
      <c r="H55" s="6" t="s">
        <v>1671</v>
      </c>
      <c r="I55" s="6" t="s">
        <v>3348</v>
      </c>
      <c r="J55" s="9"/>
      <c r="K55" s="6" t="s">
        <v>1573</v>
      </c>
      <c r="L55" s="7" t="s">
        <v>1236</v>
      </c>
      <c r="M55" s="7" t="str">
        <f>IF(ISTEXT(L55),VLOOKUP(L55,'xbrl-gl'!A:H,7,FALSE),"")</f>
        <v>gl-gen:identifierTypeItemType</v>
      </c>
    </row>
    <row r="56" spans="1:13" ht="16" customHeight="1">
      <c r="A56" s="10" t="s">
        <v>1672</v>
      </c>
      <c r="B56" s="10" t="str">
        <f t="shared" si="1"/>
        <v>cen-44</v>
      </c>
      <c r="C56" s="10"/>
      <c r="D56" s="6">
        <v>2</v>
      </c>
      <c r="E56" s="6" t="s">
        <v>3145</v>
      </c>
      <c r="F56" s="40" t="str">
        <f t="shared" si="0"/>
        <v>buyerName</v>
      </c>
      <c r="G56" s="6" t="str">
        <f t="shared" si="2"/>
        <v>textItemType</v>
      </c>
      <c r="H56" s="6" t="s">
        <v>1673</v>
      </c>
      <c r="I56" s="6" t="s">
        <v>3349</v>
      </c>
      <c r="J56" s="6" t="s">
        <v>1594</v>
      </c>
      <c r="K56" s="6" t="s">
        <v>1573</v>
      </c>
      <c r="L56" s="7" t="s">
        <v>1235</v>
      </c>
      <c r="M56" s="7" t="str">
        <f>IF(ISTEXT(L56),VLOOKUP(L56,'xbrl-gl'!A:H,7,FALSE),"")</f>
        <v>identifierDescriptionItemType</v>
      </c>
    </row>
    <row r="57" spans="1:13" ht="16" customHeight="1">
      <c r="A57" s="10" t="s">
        <v>3350</v>
      </c>
      <c r="B57" s="10" t="str">
        <f t="shared" si="1"/>
        <v>cen-45</v>
      </c>
      <c r="C57" s="10"/>
      <c r="D57" s="6">
        <v>2</v>
      </c>
      <c r="E57" s="6" t="s">
        <v>3145</v>
      </c>
      <c r="F57" s="40" t="str">
        <f t="shared" si="0"/>
        <v>buyerTradingName</v>
      </c>
      <c r="G57" s="6" t="str">
        <f t="shared" si="2"/>
        <v>textItemType</v>
      </c>
      <c r="H57" s="6" t="s">
        <v>3351</v>
      </c>
      <c r="I57" s="6" t="s">
        <v>3648</v>
      </c>
      <c r="J57" s="6" t="s">
        <v>1594</v>
      </c>
      <c r="K57" s="6" t="s">
        <v>1585</v>
      </c>
      <c r="L57" s="7" t="s">
        <v>3168</v>
      </c>
      <c r="M57" s="7" t="e">
        <f>IF(ISTEXT(L57),VLOOKUP(L57,'xbrl-gl'!A:H,7,FALSE),"")</f>
        <v>#N/A</v>
      </c>
    </row>
    <row r="58" spans="1:13" ht="16" customHeight="1">
      <c r="A58" s="10" t="s">
        <v>1675</v>
      </c>
      <c r="B58" s="10" t="str">
        <f t="shared" si="1"/>
        <v>cen-46</v>
      </c>
      <c r="C58" s="10"/>
      <c r="D58" s="6">
        <v>2</v>
      </c>
      <c r="E58" s="6" t="s">
        <v>3145</v>
      </c>
      <c r="F58" s="40" t="str">
        <f t="shared" si="0"/>
        <v>buyerIdentifier</v>
      </c>
      <c r="G58" s="6" t="str">
        <f t="shared" si="2"/>
        <v>identifierItemType</v>
      </c>
      <c r="H58" s="6" t="s">
        <v>3352</v>
      </c>
      <c r="I58" s="6" t="s">
        <v>3649</v>
      </c>
      <c r="J58" s="6" t="s">
        <v>1574</v>
      </c>
      <c r="K58" s="6" t="s">
        <v>3304</v>
      </c>
      <c r="L58" s="7" t="s">
        <v>1229</v>
      </c>
      <c r="M58" s="7" t="str">
        <f>IF(ISTEXT(L58),VLOOKUP(L58,'xbrl-gl'!A:H,7,FALSE),"")</f>
        <v>identifierCodeItemType</v>
      </c>
    </row>
    <row r="59" spans="1:13" ht="16" customHeight="1">
      <c r="A59" s="10" t="s">
        <v>3353</v>
      </c>
      <c r="B59" s="10" t="str">
        <f t="shared" si="1"/>
        <v>cen-46A</v>
      </c>
      <c r="C59" s="10"/>
      <c r="D59" s="6">
        <v>2</v>
      </c>
      <c r="E59" s="6" t="s">
        <v>3145</v>
      </c>
      <c r="F59" s="40" t="str">
        <f t="shared" si="0"/>
        <v>schemeIdentifier</v>
      </c>
      <c r="G59" s="6" t="str">
        <f t="shared" si="2"/>
        <v/>
      </c>
      <c r="H59" s="6" t="s">
        <v>3307</v>
      </c>
      <c r="I59" s="6" t="s">
        <v>3650</v>
      </c>
      <c r="J59" s="6"/>
      <c r="K59" s="6" t="s">
        <v>3304</v>
      </c>
      <c r="M59" s="7" t="str">
        <f>IF(ISTEXT(L59),VLOOKUP(L59,'xbrl-gl'!A:H,7,FALSE),"")</f>
        <v/>
      </c>
    </row>
    <row r="60" spans="1:13" ht="16" customHeight="1">
      <c r="A60" s="10" t="s">
        <v>1677</v>
      </c>
      <c r="B60" s="10" t="str">
        <f t="shared" si="1"/>
        <v>cen-47</v>
      </c>
      <c r="C60" s="10"/>
      <c r="D60" s="6">
        <v>2</v>
      </c>
      <c r="E60" s="6" t="s">
        <v>3145</v>
      </c>
      <c r="F60" s="40" t="str">
        <f t="shared" si="0"/>
        <v>buyerLegalRegistrationIdentifier</v>
      </c>
      <c r="G60" s="6" t="str">
        <f t="shared" si="2"/>
        <v>identifierItemType</v>
      </c>
      <c r="H60" s="6" t="s">
        <v>3354</v>
      </c>
      <c r="I60" s="6" t="s">
        <v>3651</v>
      </c>
      <c r="J60" s="6" t="s">
        <v>1574</v>
      </c>
      <c r="K60" s="6" t="s">
        <v>3304</v>
      </c>
      <c r="L60" s="7" t="s">
        <v>1230</v>
      </c>
      <c r="M60" s="7" t="str">
        <f>IF(ISTEXT(L60),VLOOKUP(L60,'xbrl-gl'!A:H,7,FALSE),"")</f>
        <v>identifierAuthorityCodeItemType</v>
      </c>
    </row>
    <row r="61" spans="1:13" ht="16" customHeight="1">
      <c r="A61" s="10" t="s">
        <v>3355</v>
      </c>
      <c r="B61" s="10" t="str">
        <f t="shared" si="1"/>
        <v>cen-47A</v>
      </c>
      <c r="C61" s="10"/>
      <c r="D61" s="6">
        <v>2</v>
      </c>
      <c r="E61" s="6" t="s">
        <v>3145</v>
      </c>
      <c r="F61" s="40" t="str">
        <f t="shared" si="0"/>
        <v>schemeIdentifier</v>
      </c>
      <c r="G61" s="6" t="str">
        <f t="shared" si="2"/>
        <v/>
      </c>
      <c r="H61" s="6" t="s">
        <v>3307</v>
      </c>
      <c r="I61" s="6" t="s">
        <v>3652</v>
      </c>
      <c r="J61" s="6"/>
      <c r="K61" s="6" t="s">
        <v>3304</v>
      </c>
      <c r="L61" s="7" t="s">
        <v>1231</v>
      </c>
      <c r="M61" s="7" t="str">
        <f>IF(ISTEXT(L61),VLOOKUP(L61,'xbrl-gl'!A:H,7,FALSE),"")</f>
        <v>identifierAuthorityItemType</v>
      </c>
    </row>
    <row r="62" spans="1:13" ht="16" customHeight="1">
      <c r="A62" s="10" t="s">
        <v>1680</v>
      </c>
      <c r="B62" s="10" t="str">
        <f t="shared" si="1"/>
        <v>cen-48</v>
      </c>
      <c r="C62" s="10"/>
      <c r="D62" s="6">
        <v>2</v>
      </c>
      <c r="E62" s="6" t="s">
        <v>3145</v>
      </c>
      <c r="F62" s="40" t="str">
        <f t="shared" si="0"/>
        <v>buyerVatIdentifier</v>
      </c>
      <c r="G62" s="6" t="str">
        <f t="shared" si="2"/>
        <v>identifierItemType</v>
      </c>
      <c r="H62" s="6" t="s">
        <v>3356</v>
      </c>
      <c r="I62" s="6" t="s">
        <v>3653</v>
      </c>
      <c r="J62" s="6" t="s">
        <v>1574</v>
      </c>
      <c r="K62" s="6" t="s">
        <v>1585</v>
      </c>
      <c r="L62" s="7" t="s">
        <v>1230</v>
      </c>
      <c r="M62" s="7" t="str">
        <f>IF(ISTEXT(L62),VLOOKUP(L62,'xbrl-gl'!A:H,7,FALSE),"")</f>
        <v>identifierAuthorityCodeItemType</v>
      </c>
    </row>
    <row r="63" spans="1:13" ht="16" customHeight="1">
      <c r="A63" s="10" t="s">
        <v>1682</v>
      </c>
      <c r="B63" s="10" t="str">
        <f t="shared" si="1"/>
        <v>cen-49</v>
      </c>
      <c r="C63" s="10"/>
      <c r="D63" s="6">
        <v>2</v>
      </c>
      <c r="E63" s="6" t="s">
        <v>3145</v>
      </c>
      <c r="F63" s="40" t="str">
        <f t="shared" si="0"/>
        <v>buyerElectronicAddress</v>
      </c>
      <c r="G63" s="6" t="str">
        <f t="shared" si="2"/>
        <v>identifierItemType</v>
      </c>
      <c r="H63" s="6" t="s">
        <v>3357</v>
      </c>
      <c r="I63" s="6" t="s">
        <v>3654</v>
      </c>
      <c r="J63" s="6" t="s">
        <v>1574</v>
      </c>
      <c r="K63" s="6" t="s">
        <v>3304</v>
      </c>
      <c r="M63" s="7" t="str">
        <f>IF(ISTEXT(L63),VLOOKUP(L63,'xbrl-gl'!A:H,7,FALSE),"")</f>
        <v/>
      </c>
    </row>
    <row r="64" spans="1:13" ht="16" customHeight="1">
      <c r="A64" s="10" t="s">
        <v>3358</v>
      </c>
      <c r="B64" s="10" t="str">
        <f t="shared" si="1"/>
        <v>cen-49A</v>
      </c>
      <c r="C64" s="10"/>
      <c r="D64" s="6">
        <v>2</v>
      </c>
      <c r="E64" s="6" t="s">
        <v>3145</v>
      </c>
      <c r="F64" s="40" t="str">
        <f t="shared" si="0"/>
        <v>schemeIdentifier</v>
      </c>
      <c r="G64" s="6" t="str">
        <f t="shared" si="2"/>
        <v/>
      </c>
      <c r="H64" s="6" t="s">
        <v>3307</v>
      </c>
      <c r="I64" s="6" t="s">
        <v>3655</v>
      </c>
      <c r="J64" s="6"/>
      <c r="K64" s="6" t="s">
        <v>3334</v>
      </c>
      <c r="M64" s="7" t="str">
        <f>IF(ISTEXT(L64),VLOOKUP(L64,'xbrl-gl'!A:H,7,FALSE),"")</f>
        <v/>
      </c>
    </row>
    <row r="65" spans="1:13" ht="16" customHeight="1">
      <c r="A65" s="10" t="s">
        <v>1684</v>
      </c>
      <c r="B65" s="10" t="str">
        <f t="shared" si="1"/>
        <v>cenG-8</v>
      </c>
      <c r="C65" s="10"/>
      <c r="D65" s="6">
        <v>2</v>
      </c>
      <c r="E65" s="6" t="s">
        <v>3145</v>
      </c>
      <c r="F65" s="40" t="str">
        <f t="shared" si="0"/>
        <v>buyerPostalAddress</v>
      </c>
      <c r="G65" s="6" t="str">
        <f t="shared" si="2"/>
        <v/>
      </c>
      <c r="H65" s="6" t="s">
        <v>3359</v>
      </c>
      <c r="I65" s="6" t="s">
        <v>3656</v>
      </c>
      <c r="J65" s="9"/>
      <c r="K65" s="6" t="s">
        <v>1573</v>
      </c>
      <c r="L65" s="7" t="s">
        <v>792</v>
      </c>
      <c r="M65" s="7" t="str">
        <f>IF(ISTEXT(L65),VLOOKUP(L65,'xbrl-gl'!A:H,7,FALSE),"")</f>
        <v>_</v>
      </c>
    </row>
    <row r="66" spans="1:13" ht="16" customHeight="1">
      <c r="A66" s="10" t="s">
        <v>1686</v>
      </c>
      <c r="B66" s="10" t="str">
        <f t="shared" si="1"/>
        <v>cen-50</v>
      </c>
      <c r="C66" s="10"/>
      <c r="D66" s="6">
        <v>3</v>
      </c>
      <c r="E66" s="6" t="s">
        <v>3145</v>
      </c>
      <c r="F66" s="41" t="str">
        <f t="shared" ref="F66:F129" si="3">LOWER(LEFT(H66,1))&amp;MID(SUBSTITUTE(PROPER(H66)," ",""),2,LEN(H66))</f>
        <v>buyerAddressLine1</v>
      </c>
      <c r="G66" s="6" t="str">
        <f t="shared" si="2"/>
        <v>textItemType</v>
      </c>
      <c r="H66" s="6" t="s">
        <v>1687</v>
      </c>
      <c r="I66" s="6" t="s">
        <v>3643</v>
      </c>
      <c r="J66" s="6" t="s">
        <v>1594</v>
      </c>
      <c r="K66" s="6" t="s">
        <v>1585</v>
      </c>
      <c r="L66" s="7" t="s">
        <v>1248</v>
      </c>
      <c r="M66" s="7" t="str">
        <f>IF(ISTEXT(L66),VLOOKUP(L66,'xbrl-gl'!A:H,7,FALSE),"")</f>
        <v>gl-gen:streetItemType</v>
      </c>
    </row>
    <row r="67" spans="1:13" ht="16" customHeight="1">
      <c r="A67" s="10" t="s">
        <v>1688</v>
      </c>
      <c r="B67" s="10" t="str">
        <f t="shared" ref="B67:B130" si="4">IF("BT"=MID(A67,1,2),"cen-"&amp;MID(A67,4,LEN(A67)-3),"cenG-"&amp;MID(A67,4,LEN(A67)-3))</f>
        <v>cen-51</v>
      </c>
      <c r="C67" s="10"/>
      <c r="D67" s="6">
        <v>3</v>
      </c>
      <c r="E67" s="6" t="s">
        <v>3145</v>
      </c>
      <c r="F67" s="41" t="str">
        <f t="shared" si="3"/>
        <v>buyerAddressLine2</v>
      </c>
      <c r="G67" s="6" t="str">
        <f t="shared" ref="G67:G130" si="5">IF(ISTEXT(J67),LOWER(LEFT(J67,1))&amp;MID(SUBSTITUTE(PROPER(J67)," ",""),2,LEN(J67))&amp;"ItemType","")</f>
        <v>textItemType</v>
      </c>
      <c r="H67" s="6" t="s">
        <v>3360</v>
      </c>
      <c r="I67" s="6" t="s">
        <v>3337</v>
      </c>
      <c r="J67" s="6" t="s">
        <v>1594</v>
      </c>
      <c r="K67" s="6" t="s">
        <v>1585</v>
      </c>
      <c r="L67" s="7" t="s">
        <v>1249</v>
      </c>
      <c r="M67" s="7" t="str">
        <f>IF(ISTEXT(L67),VLOOKUP(L67,'xbrl-gl'!A:H,7,FALSE),"")</f>
        <v>gl-gen:street2ItemType</v>
      </c>
    </row>
    <row r="68" spans="1:13" ht="16" customHeight="1">
      <c r="A68" s="10" t="s">
        <v>1690</v>
      </c>
      <c r="B68" s="10" t="str">
        <f t="shared" si="4"/>
        <v>cen-163</v>
      </c>
      <c r="C68" s="10"/>
      <c r="D68" s="6">
        <v>3</v>
      </c>
      <c r="E68" s="6" t="s">
        <v>3145</v>
      </c>
      <c r="F68" s="41" t="str">
        <f t="shared" si="3"/>
        <v>buyerAddressLine3</v>
      </c>
      <c r="G68" s="6" t="str">
        <f t="shared" si="5"/>
        <v>textItemType</v>
      </c>
      <c r="H68" s="6" t="s">
        <v>3361</v>
      </c>
      <c r="I68" s="6" t="s">
        <v>3337</v>
      </c>
      <c r="J68" s="6" t="s">
        <v>1594</v>
      </c>
      <c r="K68" s="6" t="s">
        <v>1585</v>
      </c>
      <c r="L68" s="7" t="s">
        <v>3163</v>
      </c>
      <c r="M68" s="7" t="e">
        <f>IF(ISTEXT(L68),VLOOKUP(L68,'xbrl-gl'!A:H,7,FALSE),"")</f>
        <v>#N/A</v>
      </c>
    </row>
    <row r="69" spans="1:13" ht="16" customHeight="1">
      <c r="A69" s="10" t="s">
        <v>1692</v>
      </c>
      <c r="B69" s="10" t="str">
        <f t="shared" si="4"/>
        <v>cen-52</v>
      </c>
      <c r="C69" s="10"/>
      <c r="D69" s="6">
        <v>3</v>
      </c>
      <c r="E69" s="6" t="s">
        <v>3145</v>
      </c>
      <c r="F69" s="41" t="str">
        <f t="shared" si="3"/>
        <v>buyerCity</v>
      </c>
      <c r="G69" s="6" t="str">
        <f t="shared" si="5"/>
        <v>textItemType</v>
      </c>
      <c r="H69" s="6" t="s">
        <v>3362</v>
      </c>
      <c r="I69" s="6" t="s">
        <v>3363</v>
      </c>
      <c r="J69" s="6" t="s">
        <v>1594</v>
      </c>
      <c r="K69" s="6" t="s">
        <v>1585</v>
      </c>
      <c r="L69" s="7" t="s">
        <v>1250</v>
      </c>
      <c r="M69" s="7" t="str">
        <f>IF(ISTEXT(L69),VLOOKUP(L69,'xbrl-gl'!A:H,7,FALSE),"")</f>
        <v>gl-gen:cityItemType</v>
      </c>
    </row>
    <row r="70" spans="1:13" ht="16" customHeight="1">
      <c r="A70" s="10" t="s">
        <v>1694</v>
      </c>
      <c r="B70" s="10" t="str">
        <f t="shared" si="4"/>
        <v>cen-53</v>
      </c>
      <c r="C70" s="10"/>
      <c r="D70" s="6">
        <v>3</v>
      </c>
      <c r="E70" s="6" t="s">
        <v>3145</v>
      </c>
      <c r="F70" s="41" t="str">
        <f t="shared" si="3"/>
        <v>buyerPostCode</v>
      </c>
      <c r="G70" s="6" t="str">
        <f t="shared" si="5"/>
        <v>textItemType</v>
      </c>
      <c r="H70" s="6" t="s">
        <v>3364</v>
      </c>
      <c r="I70" s="6" t="s">
        <v>3644</v>
      </c>
      <c r="J70" s="6" t="s">
        <v>1594</v>
      </c>
      <c r="K70" s="6" t="s">
        <v>1585</v>
      </c>
      <c r="L70" s="7" t="s">
        <v>1253</v>
      </c>
      <c r="M70" s="7" t="str">
        <f>IF(ISTEXT(L70),VLOOKUP(L70,'xbrl-gl'!A:H,7,FALSE),"")</f>
        <v>gl-gen:zipOrPostalCodeItemType</v>
      </c>
    </row>
    <row r="71" spans="1:13" ht="16" customHeight="1">
      <c r="A71" s="10" t="s">
        <v>1696</v>
      </c>
      <c r="B71" s="10" t="str">
        <f t="shared" si="4"/>
        <v>cen-54</v>
      </c>
      <c r="C71" s="10"/>
      <c r="D71" s="6">
        <v>3</v>
      </c>
      <c r="E71" s="6" t="s">
        <v>3145</v>
      </c>
      <c r="F71" s="41" t="str">
        <f t="shared" si="3"/>
        <v>buyerCountrySubdivision</v>
      </c>
      <c r="G71" s="6" t="str">
        <f t="shared" si="5"/>
        <v>textItemType</v>
      </c>
      <c r="H71" s="6" t="s">
        <v>1697</v>
      </c>
      <c r="I71" s="6" t="s">
        <v>3645</v>
      </c>
      <c r="J71" s="6" t="s">
        <v>1594</v>
      </c>
      <c r="K71" s="6" t="s">
        <v>1585</v>
      </c>
      <c r="L71" s="7" t="s">
        <v>1251</v>
      </c>
      <c r="M71" s="7" t="str">
        <f>IF(ISTEXT(L71),VLOOKUP(L71,'xbrl-gl'!A:H,7,FALSE),"")</f>
        <v>gl-gen:stateOrProvinceItemType</v>
      </c>
    </row>
    <row r="72" spans="1:13" ht="16" customHeight="1">
      <c r="A72" s="10" t="s">
        <v>1698</v>
      </c>
      <c r="B72" s="10" t="str">
        <f t="shared" si="4"/>
        <v>cen-55</v>
      </c>
      <c r="C72" s="10"/>
      <c r="D72" s="6">
        <v>3</v>
      </c>
      <c r="E72" s="6" t="s">
        <v>3145</v>
      </c>
      <c r="F72" s="41" t="str">
        <f t="shared" si="3"/>
        <v>buyerCountryCode</v>
      </c>
      <c r="G72" s="6" t="str">
        <f t="shared" si="5"/>
        <v>codeItemType</v>
      </c>
      <c r="H72" s="6" t="s">
        <v>3365</v>
      </c>
      <c r="I72" s="6" t="s">
        <v>3657</v>
      </c>
      <c r="J72" s="6" t="s">
        <v>1580</v>
      </c>
      <c r="K72" s="6" t="s">
        <v>1573</v>
      </c>
      <c r="L72" s="7" t="s">
        <v>1252</v>
      </c>
      <c r="M72" s="7" t="str">
        <f>IF(ISTEXT(L72),VLOOKUP(L72,'xbrl-gl'!A:H,7,FALSE),"")</f>
        <v>gl-gen:countryItemType</v>
      </c>
    </row>
    <row r="73" spans="1:13" ht="16" customHeight="1">
      <c r="A73" s="10" t="s">
        <v>1700</v>
      </c>
      <c r="B73" s="10" t="str">
        <f t="shared" si="4"/>
        <v>cenG-9</v>
      </c>
      <c r="C73" s="10"/>
      <c r="D73" s="6">
        <v>2</v>
      </c>
      <c r="E73" s="6" t="s">
        <v>3145</v>
      </c>
      <c r="F73" s="40" t="str">
        <f t="shared" si="3"/>
        <v>buyerContact</v>
      </c>
      <c r="G73" s="6" t="str">
        <f t="shared" si="5"/>
        <v/>
      </c>
      <c r="H73" s="6" t="s">
        <v>3366</v>
      </c>
      <c r="I73" s="6" t="s">
        <v>3658</v>
      </c>
      <c r="J73" s="9"/>
      <c r="K73" s="6" t="s">
        <v>1585</v>
      </c>
      <c r="L73" s="7" t="s">
        <v>793</v>
      </c>
      <c r="M73" s="7" t="str">
        <f>IF(ISTEXT(L73),VLOOKUP(L73,'xbrl-gl'!A:H,7,FALSE),"")</f>
        <v>_</v>
      </c>
    </row>
    <row r="74" spans="1:13" ht="16" customHeight="1">
      <c r="A74" s="10" t="s">
        <v>1702</v>
      </c>
      <c r="B74" s="10" t="str">
        <f t="shared" si="4"/>
        <v>cen-56</v>
      </c>
      <c r="C74" s="10"/>
      <c r="D74" s="6">
        <v>3</v>
      </c>
      <c r="E74" s="6" t="s">
        <v>3145</v>
      </c>
      <c r="F74" s="41" t="str">
        <f t="shared" si="3"/>
        <v>buyerContactPoint</v>
      </c>
      <c r="G74" s="6" t="str">
        <f t="shared" si="5"/>
        <v>textItemType</v>
      </c>
      <c r="H74" s="6" t="s">
        <v>1703</v>
      </c>
      <c r="I74" s="6" t="s">
        <v>3647</v>
      </c>
      <c r="J74" s="6" t="s">
        <v>1594</v>
      </c>
      <c r="K74" s="6" t="s">
        <v>1585</v>
      </c>
      <c r="L74" s="7" t="s">
        <v>1259</v>
      </c>
      <c r="M74" s="7" t="str">
        <f>IF(ISTEXT(L74),VLOOKUP(L74,'xbrl-gl'!A:H,7,FALSE),"")</f>
        <v>gl-gen:contactAttentionLineItemType</v>
      </c>
    </row>
    <row r="75" spans="1:13" ht="16" customHeight="1">
      <c r="A75" s="10" t="s">
        <v>1704</v>
      </c>
      <c r="B75" s="10" t="str">
        <f t="shared" si="4"/>
        <v>cen-57</v>
      </c>
      <c r="C75" s="10"/>
      <c r="D75" s="6">
        <v>3</v>
      </c>
      <c r="E75" s="6" t="s">
        <v>3145</v>
      </c>
      <c r="F75" s="41" t="str">
        <f t="shared" si="3"/>
        <v>buyerContactTelephoneNumber</v>
      </c>
      <c r="G75" s="6" t="str">
        <f t="shared" si="5"/>
        <v>textItemType</v>
      </c>
      <c r="H75" s="6" t="s">
        <v>1705</v>
      </c>
      <c r="I75" s="6" t="s">
        <v>3346</v>
      </c>
      <c r="J75" s="6" t="s">
        <v>1594</v>
      </c>
      <c r="K75" s="6" t="s">
        <v>1585</v>
      </c>
      <c r="L75" s="7" t="s">
        <v>1262</v>
      </c>
      <c r="M75" s="7" t="str">
        <f>IF(ISTEXT(L75),VLOOKUP(L75,'xbrl-gl'!A:H,7,FALSE),"")</f>
        <v>gl-gen:phoneNumberItemType</v>
      </c>
    </row>
    <row r="76" spans="1:13" ht="16" customHeight="1">
      <c r="A76" s="10" t="s">
        <v>1706</v>
      </c>
      <c r="B76" s="10" t="str">
        <f t="shared" si="4"/>
        <v>cen-58</v>
      </c>
      <c r="C76" s="10"/>
      <c r="D76" s="6">
        <v>3</v>
      </c>
      <c r="E76" s="6" t="s">
        <v>3145</v>
      </c>
      <c r="F76" s="41" t="str">
        <f t="shared" si="3"/>
        <v>buyerContactEmailAddress</v>
      </c>
      <c r="G76" s="6" t="str">
        <f t="shared" si="5"/>
        <v>textItemType</v>
      </c>
      <c r="H76" s="6" t="s">
        <v>1707</v>
      </c>
      <c r="I76" s="6" t="s">
        <v>3347</v>
      </c>
      <c r="J76" s="6" t="s">
        <v>1594</v>
      </c>
      <c r="K76" s="6" t="s">
        <v>1585</v>
      </c>
      <c r="L76" s="7" t="s">
        <v>1266</v>
      </c>
      <c r="M76" s="7" t="str">
        <f>IF(ISTEXT(L76),VLOOKUP(L76,'xbrl-gl'!A:H,7,FALSE),"")</f>
        <v>gl-gen:emailAddressItemType</v>
      </c>
    </row>
    <row r="77" spans="1:13" ht="16" customHeight="1">
      <c r="A77" s="10" t="s">
        <v>1708</v>
      </c>
      <c r="B77" s="10" t="str">
        <f t="shared" si="4"/>
        <v>cenG-10</v>
      </c>
      <c r="C77" s="10"/>
      <c r="D77" s="6">
        <v>1</v>
      </c>
      <c r="E77" s="6" t="s">
        <v>3145</v>
      </c>
      <c r="F77" s="6" t="str">
        <f t="shared" si="3"/>
        <v>payee</v>
      </c>
      <c r="G77" s="6" t="str">
        <f t="shared" si="5"/>
        <v/>
      </c>
      <c r="H77" s="6" t="s">
        <v>3367</v>
      </c>
      <c r="I77" s="6" t="s">
        <v>3659</v>
      </c>
      <c r="J77" s="9"/>
      <c r="K77" s="6" t="s">
        <v>1585</v>
      </c>
      <c r="M77" s="7" t="str">
        <f>IF(ISTEXT(L77),VLOOKUP(L77,'xbrl-gl'!A:H,7,FALSE),"")</f>
        <v/>
      </c>
    </row>
    <row r="78" spans="1:13" ht="16" customHeight="1">
      <c r="A78" s="10" t="s">
        <v>1709</v>
      </c>
      <c r="B78" s="10" t="str">
        <f t="shared" si="4"/>
        <v>cen-59</v>
      </c>
      <c r="C78" s="10"/>
      <c r="D78" s="6">
        <v>2</v>
      </c>
      <c r="E78" s="6" t="s">
        <v>3145</v>
      </c>
      <c r="F78" s="40" t="str">
        <f t="shared" si="3"/>
        <v>payeeName</v>
      </c>
      <c r="G78" s="6" t="str">
        <f t="shared" si="5"/>
        <v>textItemType</v>
      </c>
      <c r="H78" s="6" t="s">
        <v>3368</v>
      </c>
      <c r="I78" s="6" t="s">
        <v>3660</v>
      </c>
      <c r="J78" s="6" t="s">
        <v>1594</v>
      </c>
      <c r="K78" s="6" t="s">
        <v>1573</v>
      </c>
      <c r="L78" s="7" t="s">
        <v>1235</v>
      </c>
      <c r="M78" s="7" t="str">
        <f>IF(ISTEXT(L78),VLOOKUP(L78,'xbrl-gl'!A:H,7,FALSE),"")</f>
        <v>identifierDescriptionItemType</v>
      </c>
    </row>
    <row r="79" spans="1:13" ht="16" customHeight="1">
      <c r="A79" s="10" t="s">
        <v>1711</v>
      </c>
      <c r="B79" s="10" t="str">
        <f t="shared" si="4"/>
        <v>cen-60</v>
      </c>
      <c r="C79" s="10"/>
      <c r="D79" s="6">
        <v>2</v>
      </c>
      <c r="E79" s="6" t="s">
        <v>3145</v>
      </c>
      <c r="F79" s="40" t="str">
        <f t="shared" si="3"/>
        <v>payeeIdentifier</v>
      </c>
      <c r="G79" s="6" t="str">
        <f t="shared" si="5"/>
        <v>identifierItemType</v>
      </c>
      <c r="H79" s="6" t="s">
        <v>3369</v>
      </c>
      <c r="I79" s="6" t="s">
        <v>3661</v>
      </c>
      <c r="J79" s="6" t="s">
        <v>1574</v>
      </c>
      <c r="K79" s="6" t="s">
        <v>3304</v>
      </c>
      <c r="L79" s="7" t="s">
        <v>1229</v>
      </c>
      <c r="M79" s="7" t="str">
        <f>IF(ISTEXT(L79),VLOOKUP(L79,'xbrl-gl'!A:H,7,FALSE),"")</f>
        <v>identifierCodeItemType</v>
      </c>
    </row>
    <row r="80" spans="1:13" ht="16" customHeight="1">
      <c r="A80" s="10" t="s">
        <v>3370</v>
      </c>
      <c r="B80" s="10" t="str">
        <f t="shared" si="4"/>
        <v>cen-60A</v>
      </c>
      <c r="C80" s="10"/>
      <c r="D80" s="6">
        <v>2</v>
      </c>
      <c r="E80" s="6" t="s">
        <v>3145</v>
      </c>
      <c r="F80" s="40" t="str">
        <f t="shared" si="3"/>
        <v>schemeIdentifier</v>
      </c>
      <c r="G80" s="6" t="str">
        <f t="shared" si="5"/>
        <v/>
      </c>
      <c r="H80" s="6" t="s">
        <v>3307</v>
      </c>
      <c r="I80" s="6" t="s">
        <v>3662</v>
      </c>
      <c r="J80" s="6"/>
      <c r="K80" s="6" t="s">
        <v>3304</v>
      </c>
      <c r="M80" s="7" t="str">
        <f>IF(ISTEXT(L80),VLOOKUP(L80,'xbrl-gl'!A:H,7,FALSE),"")</f>
        <v/>
      </c>
    </row>
    <row r="81" spans="1:13" ht="16" customHeight="1">
      <c r="A81" s="10" t="s">
        <v>1713</v>
      </c>
      <c r="B81" s="10" t="str">
        <f t="shared" si="4"/>
        <v>cen-61</v>
      </c>
      <c r="C81" s="10"/>
      <c r="D81" s="6">
        <v>2</v>
      </c>
      <c r="E81" s="6" t="s">
        <v>3145</v>
      </c>
      <c r="F81" s="40" t="str">
        <f t="shared" si="3"/>
        <v>payeeLegalRegistrationIdentifier</v>
      </c>
      <c r="G81" s="6" t="str">
        <f t="shared" si="5"/>
        <v>identifierItemType</v>
      </c>
      <c r="H81" s="6" t="s">
        <v>3371</v>
      </c>
      <c r="I81" s="6" t="s">
        <v>3663</v>
      </c>
      <c r="J81" s="6" t="s">
        <v>1574</v>
      </c>
      <c r="K81" s="6" t="s">
        <v>3304</v>
      </c>
      <c r="L81" s="7" t="s">
        <v>1230</v>
      </c>
      <c r="M81" s="7" t="str">
        <f>IF(ISTEXT(L81),VLOOKUP(L81,'xbrl-gl'!A:H,7,FALSE),"")</f>
        <v>identifierAuthorityCodeItemType</v>
      </c>
    </row>
    <row r="82" spans="1:13" ht="16" customHeight="1">
      <c r="A82" s="10" t="s">
        <v>3372</v>
      </c>
      <c r="B82" s="10" t="str">
        <f t="shared" si="4"/>
        <v>cen-61A</v>
      </c>
      <c r="C82" s="10"/>
      <c r="D82" s="6">
        <v>2</v>
      </c>
      <c r="E82" s="6" t="s">
        <v>3145</v>
      </c>
      <c r="F82" s="40" t="str">
        <f t="shared" si="3"/>
        <v>schemeIdentifier</v>
      </c>
      <c r="G82" s="6" t="str">
        <f t="shared" si="5"/>
        <v/>
      </c>
      <c r="H82" s="6" t="s">
        <v>3307</v>
      </c>
      <c r="I82" s="6" t="s">
        <v>3664</v>
      </c>
      <c r="J82" s="6"/>
      <c r="K82" s="6" t="s">
        <v>3304</v>
      </c>
      <c r="L82" s="7" t="s">
        <v>1231</v>
      </c>
      <c r="M82" s="7" t="str">
        <f>IF(ISTEXT(L82),VLOOKUP(L82,'xbrl-gl'!A:H,7,FALSE),"")</f>
        <v>identifierAuthorityItemType</v>
      </c>
    </row>
    <row r="83" spans="1:13" ht="16" customHeight="1">
      <c r="A83" s="10" t="s">
        <v>1716</v>
      </c>
      <c r="B83" s="10" t="str">
        <f t="shared" si="4"/>
        <v>cenG-11</v>
      </c>
      <c r="C83" s="10"/>
      <c r="D83" s="6">
        <v>1</v>
      </c>
      <c r="E83" s="6" t="s">
        <v>3145</v>
      </c>
      <c r="F83" s="6" t="str">
        <f t="shared" si="3"/>
        <v>sellerTaxRepresentativeParty</v>
      </c>
      <c r="G83" s="6" t="str">
        <f t="shared" si="5"/>
        <v/>
      </c>
      <c r="H83" s="6" t="s">
        <v>1717</v>
      </c>
      <c r="I83" s="6" t="s">
        <v>3373</v>
      </c>
      <c r="J83" s="9"/>
      <c r="K83" s="6" t="s">
        <v>1585</v>
      </c>
      <c r="L83" s="7" t="s">
        <v>1236</v>
      </c>
      <c r="M83" s="7" t="str">
        <f>IF(ISTEXT(L83),VLOOKUP(L83,'xbrl-gl'!A:H,7,FALSE),"")</f>
        <v>gl-gen:identifierTypeItemType</v>
      </c>
    </row>
    <row r="84" spans="1:13" ht="16" customHeight="1">
      <c r="A84" s="10" t="s">
        <v>1718</v>
      </c>
      <c r="B84" s="10" t="str">
        <f t="shared" si="4"/>
        <v>cen-62</v>
      </c>
      <c r="C84" s="10"/>
      <c r="D84" s="6">
        <v>2</v>
      </c>
      <c r="E84" s="6" t="s">
        <v>3145</v>
      </c>
      <c r="F84" s="40" t="str">
        <f t="shared" si="3"/>
        <v>sellerTaxRepresentativeName</v>
      </c>
      <c r="G84" s="6" t="str">
        <f t="shared" si="5"/>
        <v>textItemType</v>
      </c>
      <c r="H84" s="6" t="s">
        <v>1719</v>
      </c>
      <c r="I84" s="6" t="s">
        <v>3374</v>
      </c>
      <c r="J84" s="6" t="s">
        <v>1594</v>
      </c>
      <c r="K84" s="6" t="s">
        <v>1573</v>
      </c>
      <c r="L84" s="7" t="s">
        <v>1235</v>
      </c>
      <c r="M84" s="7" t="str">
        <f>IF(ISTEXT(L84),VLOOKUP(L84,'xbrl-gl'!A:H,7,FALSE),"")</f>
        <v>identifierDescriptionItemType</v>
      </c>
    </row>
    <row r="85" spans="1:13" ht="16" customHeight="1">
      <c r="A85" s="10" t="s">
        <v>1720</v>
      </c>
      <c r="B85" s="10" t="str">
        <f t="shared" si="4"/>
        <v>cen-63</v>
      </c>
      <c r="C85" s="10"/>
      <c r="D85" s="6">
        <v>2</v>
      </c>
      <c r="E85" s="6" t="s">
        <v>3145</v>
      </c>
      <c r="F85" s="40" t="str">
        <f t="shared" si="3"/>
        <v>sellerTaxRepresentativeVatIdentifier</v>
      </c>
      <c r="G85" s="6" t="str">
        <f t="shared" si="5"/>
        <v>identifierItemType</v>
      </c>
      <c r="H85" s="6" t="s">
        <v>3375</v>
      </c>
      <c r="I85" s="6" t="s">
        <v>3665</v>
      </c>
      <c r="J85" s="6" t="s">
        <v>1574</v>
      </c>
      <c r="K85" s="6" t="s">
        <v>1573</v>
      </c>
      <c r="L85" s="7" t="s">
        <v>1230</v>
      </c>
      <c r="M85" s="7" t="str">
        <f>IF(ISTEXT(L85),VLOOKUP(L85,'xbrl-gl'!A:H,7,FALSE),"")</f>
        <v>identifierAuthorityCodeItemType</v>
      </c>
    </row>
    <row r="86" spans="1:13" ht="16" customHeight="1">
      <c r="A86" s="10" t="s">
        <v>1722</v>
      </c>
      <c r="B86" s="10" t="str">
        <f t="shared" si="4"/>
        <v>cenG-12</v>
      </c>
      <c r="C86" s="10"/>
      <c r="D86" s="6">
        <v>2</v>
      </c>
      <c r="E86" s="6" t="s">
        <v>3145</v>
      </c>
      <c r="F86" s="40" t="str">
        <f t="shared" si="3"/>
        <v>sellerTaxRepresentativePostalAddress</v>
      </c>
      <c r="G86" s="6" t="str">
        <f t="shared" si="5"/>
        <v/>
      </c>
      <c r="H86" s="6" t="s">
        <v>3376</v>
      </c>
      <c r="I86" s="6" t="s">
        <v>3666</v>
      </c>
      <c r="J86" s="9"/>
      <c r="K86" s="6" t="s">
        <v>1573</v>
      </c>
      <c r="L86" s="7" t="s">
        <v>792</v>
      </c>
      <c r="M86" s="7" t="str">
        <f>IF(ISTEXT(L86),VLOOKUP(L86,'xbrl-gl'!A:H,7,FALSE),"")</f>
        <v>_</v>
      </c>
    </row>
    <row r="87" spans="1:13" ht="16" customHeight="1">
      <c r="A87" s="10" t="s">
        <v>1724</v>
      </c>
      <c r="B87" s="10" t="str">
        <f t="shared" si="4"/>
        <v>cen-64</v>
      </c>
      <c r="C87" s="10"/>
      <c r="D87" s="6">
        <v>3</v>
      </c>
      <c r="E87" s="6" t="s">
        <v>3145</v>
      </c>
      <c r="F87" s="41" t="str">
        <f t="shared" si="3"/>
        <v>taxRepresentativeAddressLine1</v>
      </c>
      <c r="G87" s="6" t="str">
        <f t="shared" si="5"/>
        <v>textItemType</v>
      </c>
      <c r="H87" s="6" t="s">
        <v>1725</v>
      </c>
      <c r="I87" s="6" t="s">
        <v>3667</v>
      </c>
      <c r="J87" s="6" t="s">
        <v>1594</v>
      </c>
      <c r="K87" s="6" t="s">
        <v>1585</v>
      </c>
      <c r="L87" s="7" t="s">
        <v>1248</v>
      </c>
      <c r="M87" s="7" t="str">
        <f>IF(ISTEXT(L87),VLOOKUP(L87,'xbrl-gl'!A:H,7,FALSE),"")</f>
        <v>gl-gen:streetItemType</v>
      </c>
    </row>
    <row r="88" spans="1:13" ht="16" customHeight="1">
      <c r="A88" s="10" t="s">
        <v>1726</v>
      </c>
      <c r="B88" s="10" t="str">
        <f t="shared" si="4"/>
        <v>cen-65</v>
      </c>
      <c r="C88" s="10"/>
      <c r="D88" s="6">
        <v>3</v>
      </c>
      <c r="E88" s="6" t="s">
        <v>3145</v>
      </c>
      <c r="F88" s="41" t="str">
        <f t="shared" si="3"/>
        <v>taxRepresentativeAddressLine2</v>
      </c>
      <c r="G88" s="6" t="str">
        <f t="shared" si="5"/>
        <v>textItemType</v>
      </c>
      <c r="H88" s="6" t="s">
        <v>3377</v>
      </c>
      <c r="I88" s="6" t="s">
        <v>3337</v>
      </c>
      <c r="J88" s="6" t="s">
        <v>1594</v>
      </c>
      <c r="K88" s="6" t="s">
        <v>1585</v>
      </c>
      <c r="L88" s="7" t="s">
        <v>1249</v>
      </c>
      <c r="M88" s="7" t="str">
        <f>IF(ISTEXT(L88),VLOOKUP(L88,'xbrl-gl'!A:H,7,FALSE),"")</f>
        <v>gl-gen:street2ItemType</v>
      </c>
    </row>
    <row r="89" spans="1:13" ht="16" customHeight="1">
      <c r="A89" s="10" t="s">
        <v>1728</v>
      </c>
      <c r="B89" s="10" t="str">
        <f t="shared" si="4"/>
        <v>cen-164</v>
      </c>
      <c r="C89" s="10"/>
      <c r="D89" s="6">
        <v>3</v>
      </c>
      <c r="E89" s="6" t="s">
        <v>3145</v>
      </c>
      <c r="F89" s="41" t="str">
        <f t="shared" si="3"/>
        <v>taxRepresentativeAddressLine3</v>
      </c>
      <c r="G89" s="6" t="str">
        <f t="shared" si="5"/>
        <v>textItemType</v>
      </c>
      <c r="H89" s="6" t="s">
        <v>3378</v>
      </c>
      <c r="I89" s="6" t="s">
        <v>3337</v>
      </c>
      <c r="J89" s="6" t="s">
        <v>1594</v>
      </c>
      <c r="K89" s="6" t="s">
        <v>1585</v>
      </c>
      <c r="L89" s="7" t="s">
        <v>3163</v>
      </c>
      <c r="M89" s="7" t="e">
        <f>IF(ISTEXT(L89),VLOOKUP(L89,'xbrl-gl'!A:H,7,FALSE),"")</f>
        <v>#N/A</v>
      </c>
    </row>
    <row r="90" spans="1:13" ht="16" customHeight="1">
      <c r="A90" s="10" t="s">
        <v>1730</v>
      </c>
      <c r="B90" s="10" t="str">
        <f t="shared" si="4"/>
        <v>cen-66</v>
      </c>
      <c r="C90" s="10"/>
      <c r="D90" s="6">
        <v>3</v>
      </c>
      <c r="E90" s="6" t="s">
        <v>3145</v>
      </c>
      <c r="F90" s="41" t="str">
        <f t="shared" si="3"/>
        <v>taxRepresentativeCity</v>
      </c>
      <c r="G90" s="6" t="str">
        <f t="shared" si="5"/>
        <v>textItemType</v>
      </c>
      <c r="H90" s="6" t="s">
        <v>3379</v>
      </c>
      <c r="I90" s="6" t="s">
        <v>3380</v>
      </c>
      <c r="J90" s="6" t="s">
        <v>1594</v>
      </c>
      <c r="K90" s="6" t="s">
        <v>1585</v>
      </c>
      <c r="L90" s="7" t="s">
        <v>1250</v>
      </c>
      <c r="M90" s="7" t="str">
        <f>IF(ISTEXT(L90),VLOOKUP(L90,'xbrl-gl'!A:H,7,FALSE),"")</f>
        <v>gl-gen:cityItemType</v>
      </c>
    </row>
    <row r="91" spans="1:13" ht="16" customHeight="1">
      <c r="A91" s="10" t="s">
        <v>1732</v>
      </c>
      <c r="B91" s="10" t="str">
        <f t="shared" si="4"/>
        <v>cen-67</v>
      </c>
      <c r="C91" s="10"/>
      <c r="D91" s="6">
        <v>3</v>
      </c>
      <c r="E91" s="6" t="s">
        <v>3145</v>
      </c>
      <c r="F91" s="41" t="str">
        <f t="shared" si="3"/>
        <v>taxRepresentativePostCode</v>
      </c>
      <c r="G91" s="6" t="str">
        <f t="shared" si="5"/>
        <v>textItemType</v>
      </c>
      <c r="H91" s="6" t="s">
        <v>3381</v>
      </c>
      <c r="I91" s="6" t="s">
        <v>3644</v>
      </c>
      <c r="J91" s="6" t="s">
        <v>1594</v>
      </c>
      <c r="K91" s="6" t="s">
        <v>1585</v>
      </c>
      <c r="L91" s="7" t="s">
        <v>1253</v>
      </c>
      <c r="M91" s="7" t="str">
        <f>IF(ISTEXT(L91),VLOOKUP(L91,'xbrl-gl'!A:H,7,FALSE),"")</f>
        <v>gl-gen:zipOrPostalCodeItemType</v>
      </c>
    </row>
    <row r="92" spans="1:13" ht="16" customHeight="1">
      <c r="A92" s="10" t="s">
        <v>1734</v>
      </c>
      <c r="B92" s="10" t="str">
        <f t="shared" si="4"/>
        <v>cen-68</v>
      </c>
      <c r="C92" s="10"/>
      <c r="D92" s="6">
        <v>3</v>
      </c>
      <c r="E92" s="6" t="s">
        <v>3145</v>
      </c>
      <c r="F92" s="41" t="str">
        <f t="shared" si="3"/>
        <v>taxRepresentativeCountrySubdivision</v>
      </c>
      <c r="G92" s="6" t="str">
        <f t="shared" si="5"/>
        <v>textItemType</v>
      </c>
      <c r="H92" s="6" t="s">
        <v>1735</v>
      </c>
      <c r="I92" s="6" t="s">
        <v>3668</v>
      </c>
      <c r="J92" s="6" t="s">
        <v>1594</v>
      </c>
      <c r="K92" s="6" t="s">
        <v>1585</v>
      </c>
      <c r="L92" s="7" t="s">
        <v>1251</v>
      </c>
      <c r="M92" s="7" t="str">
        <f>IF(ISTEXT(L92),VLOOKUP(L92,'xbrl-gl'!A:H,7,FALSE),"")</f>
        <v>gl-gen:stateOrProvinceItemType</v>
      </c>
    </row>
    <row r="93" spans="1:13" ht="16" customHeight="1">
      <c r="A93" s="10" t="s">
        <v>1736</v>
      </c>
      <c r="B93" s="10" t="str">
        <f t="shared" si="4"/>
        <v>cen-69</v>
      </c>
      <c r="C93" s="10"/>
      <c r="D93" s="6">
        <v>3</v>
      </c>
      <c r="E93" s="6" t="s">
        <v>3145</v>
      </c>
      <c r="F93" s="41" t="str">
        <f t="shared" si="3"/>
        <v>taxRepresentativeCountryCode</v>
      </c>
      <c r="G93" s="6" t="str">
        <f t="shared" si="5"/>
        <v>codeItemType</v>
      </c>
      <c r="H93" s="6" t="s">
        <v>3382</v>
      </c>
      <c r="I93" s="6" t="s">
        <v>3669</v>
      </c>
      <c r="J93" s="6" t="s">
        <v>1580</v>
      </c>
      <c r="K93" s="6" t="s">
        <v>1573</v>
      </c>
      <c r="L93" s="7" t="s">
        <v>1252</v>
      </c>
      <c r="M93" s="7" t="str">
        <f>IF(ISTEXT(L93),VLOOKUP(L93,'xbrl-gl'!A:H,7,FALSE),"")</f>
        <v>gl-gen:countryItemType</v>
      </c>
    </row>
    <row r="94" spans="1:13" ht="16" customHeight="1">
      <c r="A94" s="10" t="s">
        <v>1738</v>
      </c>
      <c r="B94" s="10" t="str">
        <f t="shared" si="4"/>
        <v>cenG-13</v>
      </c>
      <c r="C94" s="10"/>
      <c r="D94" s="6">
        <v>1</v>
      </c>
      <c r="E94" s="6" t="s">
        <v>3145</v>
      </c>
      <c r="F94" s="6" t="str">
        <f t="shared" si="3"/>
        <v>deliveryInformation</v>
      </c>
      <c r="G94" s="6" t="str">
        <f t="shared" si="5"/>
        <v/>
      </c>
      <c r="H94" s="6" t="s">
        <v>3383</v>
      </c>
      <c r="I94" s="6" t="s">
        <v>3384</v>
      </c>
      <c r="J94" s="9"/>
      <c r="K94" s="6" t="s">
        <v>1585</v>
      </c>
      <c r="M94" s="7" t="str">
        <f>IF(ISTEXT(L94),VLOOKUP(L94,'xbrl-gl'!A:H,7,FALSE),"")</f>
        <v/>
      </c>
    </row>
    <row r="95" spans="1:13" ht="16" customHeight="1">
      <c r="A95" s="10" t="s">
        <v>1739</v>
      </c>
      <c r="B95" s="10" t="str">
        <f t="shared" si="4"/>
        <v>cen-70</v>
      </c>
      <c r="C95" s="10"/>
      <c r="D95" s="6">
        <v>2</v>
      </c>
      <c r="E95" s="6" t="s">
        <v>3145</v>
      </c>
      <c r="F95" s="40" t="str">
        <f t="shared" si="3"/>
        <v>deliverToPartyName</v>
      </c>
      <c r="G95" s="6" t="str">
        <f t="shared" si="5"/>
        <v>textItemType</v>
      </c>
      <c r="H95" s="6" t="s">
        <v>1740</v>
      </c>
      <c r="I95" s="6" t="s">
        <v>3670</v>
      </c>
      <c r="J95" s="6" t="s">
        <v>1594</v>
      </c>
      <c r="K95" s="6" t="s">
        <v>1585</v>
      </c>
      <c r="L95" s="7" t="s">
        <v>1235</v>
      </c>
      <c r="M95" s="7" t="str">
        <f>IF(ISTEXT(L95),VLOOKUP(L95,'xbrl-gl'!A:H,7,FALSE),"")</f>
        <v>identifierDescriptionItemType</v>
      </c>
    </row>
    <row r="96" spans="1:13" ht="16" customHeight="1">
      <c r="A96" s="10" t="s">
        <v>1741</v>
      </c>
      <c r="B96" s="10" t="str">
        <f t="shared" si="4"/>
        <v>cen-71</v>
      </c>
      <c r="C96" s="10"/>
      <c r="D96" s="6">
        <v>2</v>
      </c>
      <c r="E96" s="6" t="s">
        <v>3145</v>
      </c>
      <c r="F96" s="40" t="str">
        <f t="shared" si="3"/>
        <v>deliverToLocationIdentifier</v>
      </c>
      <c r="G96" s="6" t="str">
        <f t="shared" si="5"/>
        <v>identifierItemType</v>
      </c>
      <c r="H96" s="6" t="s">
        <v>3385</v>
      </c>
      <c r="I96" s="6" t="s">
        <v>3671</v>
      </c>
      <c r="J96" s="6" t="s">
        <v>1574</v>
      </c>
      <c r="K96" s="6" t="s">
        <v>3304</v>
      </c>
      <c r="L96" s="7" t="s">
        <v>1254</v>
      </c>
      <c r="M96" s="7" t="str">
        <f>IF(ISTEXT(L96),VLOOKUP(L96,'xbrl-gl'!A:H,7,FALSE),"")</f>
        <v>gl-gen:locationIdentifierItemType</v>
      </c>
    </row>
    <row r="97" spans="1:13" ht="16" customHeight="1">
      <c r="A97" s="10" t="s">
        <v>3386</v>
      </c>
      <c r="B97" s="10" t="str">
        <f t="shared" si="4"/>
        <v>cen-71A</v>
      </c>
      <c r="C97" s="10"/>
      <c r="D97" s="6">
        <v>2</v>
      </c>
      <c r="E97" s="6" t="s">
        <v>3145</v>
      </c>
      <c r="F97" s="40" t="str">
        <f t="shared" si="3"/>
        <v>schemeIdentifier</v>
      </c>
      <c r="G97" s="6" t="str">
        <f t="shared" si="5"/>
        <v/>
      </c>
      <c r="H97" s="6" t="s">
        <v>3307</v>
      </c>
      <c r="I97" s="6" t="s">
        <v>3672</v>
      </c>
      <c r="J97" s="6"/>
      <c r="K97" s="6" t="s">
        <v>1585</v>
      </c>
      <c r="M97" s="7" t="str">
        <f>IF(ISTEXT(L97),VLOOKUP(L97,'xbrl-gl'!A:H,7,FALSE),"")</f>
        <v/>
      </c>
    </row>
    <row r="98" spans="1:13" ht="16" customHeight="1">
      <c r="A98" s="10" t="s">
        <v>1743</v>
      </c>
      <c r="B98" s="10" t="str">
        <f t="shared" si="4"/>
        <v>cen-72</v>
      </c>
      <c r="C98" s="10"/>
      <c r="D98" s="6">
        <v>2</v>
      </c>
      <c r="E98" s="6" t="s">
        <v>3145</v>
      </c>
      <c r="F98" s="40" t="str">
        <f t="shared" si="3"/>
        <v>actualDeliveryDate</v>
      </c>
      <c r="G98" s="6" t="str">
        <f t="shared" si="5"/>
        <v>dateItemType</v>
      </c>
      <c r="H98" s="6" t="s">
        <v>3387</v>
      </c>
      <c r="I98" s="6" t="s">
        <v>3388</v>
      </c>
      <c r="J98" s="6" t="s">
        <v>1577</v>
      </c>
      <c r="K98" s="6" t="s">
        <v>1585</v>
      </c>
      <c r="M98" s="7" t="str">
        <f>IF(ISTEXT(L98),VLOOKUP(L98,'xbrl-gl'!A:H,7,FALSE),"")</f>
        <v/>
      </c>
    </row>
    <row r="99" spans="1:13" ht="16" customHeight="1">
      <c r="A99" s="10" t="s">
        <v>1745</v>
      </c>
      <c r="B99" s="10" t="str">
        <f t="shared" si="4"/>
        <v>cenG-14</v>
      </c>
      <c r="C99" s="10"/>
      <c r="D99" s="6">
        <v>2</v>
      </c>
      <c r="E99" s="6" t="s">
        <v>3145</v>
      </c>
      <c r="F99" s="40" t="str">
        <f t="shared" si="3"/>
        <v>invoicingPeriod</v>
      </c>
      <c r="G99" s="6" t="str">
        <f t="shared" si="5"/>
        <v/>
      </c>
      <c r="H99" s="6" t="s">
        <v>3389</v>
      </c>
      <c r="I99" s="6" t="s">
        <v>3673</v>
      </c>
      <c r="J99" s="9"/>
      <c r="K99" s="6" t="s">
        <v>1585</v>
      </c>
      <c r="M99" s="7" t="str">
        <f>IF(ISTEXT(L99),VLOOKUP(L99,'xbrl-gl'!A:H,7,FALSE),"")</f>
        <v/>
      </c>
    </row>
    <row r="100" spans="1:13" ht="16" customHeight="1">
      <c r="A100" s="10" t="s">
        <v>1747</v>
      </c>
      <c r="B100" s="10" t="str">
        <f t="shared" si="4"/>
        <v>cen-73</v>
      </c>
      <c r="C100" s="10"/>
      <c r="D100" s="6">
        <v>3</v>
      </c>
      <c r="E100" s="6" t="s">
        <v>3145</v>
      </c>
      <c r="F100" s="41" t="str">
        <f t="shared" si="3"/>
        <v>invoicingPeriodStartDate</v>
      </c>
      <c r="G100" s="6" t="str">
        <f t="shared" si="5"/>
        <v>dateItemType</v>
      </c>
      <c r="H100" s="6" t="s">
        <v>1748</v>
      </c>
      <c r="I100" s="6" t="s">
        <v>3674</v>
      </c>
      <c r="J100" s="6" t="s">
        <v>1577</v>
      </c>
      <c r="K100" s="6" t="s">
        <v>1585</v>
      </c>
      <c r="M100" s="7" t="str">
        <f>IF(ISTEXT(L100),VLOOKUP(L100,'xbrl-gl'!A:H,7,FALSE),"")</f>
        <v/>
      </c>
    </row>
    <row r="101" spans="1:13" ht="16" customHeight="1">
      <c r="A101" s="10" t="s">
        <v>1749</v>
      </c>
      <c r="B101" s="10" t="str">
        <f t="shared" si="4"/>
        <v>cen-74</v>
      </c>
      <c r="C101" s="10"/>
      <c r="D101" s="6">
        <v>3</v>
      </c>
      <c r="E101" s="6" t="s">
        <v>3145</v>
      </c>
      <c r="F101" s="41" t="str">
        <f t="shared" si="3"/>
        <v>invoicingPeriodEndDate</v>
      </c>
      <c r="G101" s="6" t="str">
        <f t="shared" si="5"/>
        <v>dateItemType</v>
      </c>
      <c r="H101" s="6" t="s">
        <v>1750</v>
      </c>
      <c r="I101" s="6" t="s">
        <v>3675</v>
      </c>
      <c r="J101" s="6" t="s">
        <v>1577</v>
      </c>
      <c r="K101" s="6" t="s">
        <v>1585</v>
      </c>
      <c r="M101" s="7" t="str">
        <f>IF(ISTEXT(L101),VLOOKUP(L101,'xbrl-gl'!A:H,7,FALSE),"")</f>
        <v/>
      </c>
    </row>
    <row r="102" spans="1:13" ht="16" customHeight="1">
      <c r="A102" s="10" t="s">
        <v>1751</v>
      </c>
      <c r="B102" s="10" t="str">
        <f t="shared" si="4"/>
        <v>cenG-15</v>
      </c>
      <c r="C102" s="10"/>
      <c r="D102" s="6">
        <v>2</v>
      </c>
      <c r="E102" s="6" t="s">
        <v>3145</v>
      </c>
      <c r="F102" s="40" t="str">
        <f t="shared" si="3"/>
        <v>deliverToAddress</v>
      </c>
      <c r="G102" s="6" t="str">
        <f t="shared" si="5"/>
        <v/>
      </c>
      <c r="H102" s="6" t="s">
        <v>3390</v>
      </c>
      <c r="I102" s="6" t="s">
        <v>3676</v>
      </c>
      <c r="J102" s="9"/>
      <c r="K102" s="6" t="s">
        <v>1585</v>
      </c>
      <c r="L102" s="7" t="s">
        <v>792</v>
      </c>
      <c r="M102" s="7" t="str">
        <f>IF(ISTEXT(L102),VLOOKUP(L102,'xbrl-gl'!A:H,7,FALSE),"")</f>
        <v>_</v>
      </c>
    </row>
    <row r="103" spans="1:13" ht="16" customHeight="1">
      <c r="A103" s="10" t="s">
        <v>1753</v>
      </c>
      <c r="B103" s="10" t="str">
        <f t="shared" si="4"/>
        <v>cen-75</v>
      </c>
      <c r="C103" s="10"/>
      <c r="D103" s="6">
        <v>3</v>
      </c>
      <c r="E103" s="6" t="s">
        <v>3145</v>
      </c>
      <c r="F103" s="41" t="str">
        <f t="shared" si="3"/>
        <v>deliverToAddressLine1</v>
      </c>
      <c r="G103" s="6" t="str">
        <f t="shared" si="5"/>
        <v>textItemType</v>
      </c>
      <c r="H103" s="6" t="s">
        <v>1754</v>
      </c>
      <c r="I103" s="6" t="s">
        <v>3677</v>
      </c>
      <c r="J103" s="6" t="s">
        <v>1594</v>
      </c>
      <c r="K103" s="6" t="s">
        <v>1585</v>
      </c>
      <c r="L103" s="7" t="s">
        <v>1248</v>
      </c>
      <c r="M103" s="7" t="str">
        <f>IF(ISTEXT(L103),VLOOKUP(L103,'xbrl-gl'!A:H,7,FALSE),"")</f>
        <v>gl-gen:streetItemType</v>
      </c>
    </row>
    <row r="104" spans="1:13" ht="16" customHeight="1">
      <c r="A104" s="10" t="s">
        <v>1755</v>
      </c>
      <c r="B104" s="10" t="str">
        <f t="shared" si="4"/>
        <v>cen-76</v>
      </c>
      <c r="C104" s="10"/>
      <c r="D104" s="6">
        <v>3</v>
      </c>
      <c r="E104" s="6" t="s">
        <v>3145</v>
      </c>
      <c r="F104" s="41" t="str">
        <f t="shared" si="3"/>
        <v>deliverToAddressLine2</v>
      </c>
      <c r="G104" s="6" t="str">
        <f t="shared" si="5"/>
        <v>textItemType</v>
      </c>
      <c r="H104" s="6" t="s">
        <v>3391</v>
      </c>
      <c r="I104" s="6" t="s">
        <v>3337</v>
      </c>
      <c r="J104" s="6" t="s">
        <v>1594</v>
      </c>
      <c r="K104" s="6" t="s">
        <v>1585</v>
      </c>
      <c r="L104" s="7" t="s">
        <v>1249</v>
      </c>
      <c r="M104" s="7" t="str">
        <f>IF(ISTEXT(L104),VLOOKUP(L104,'xbrl-gl'!A:H,7,FALSE),"")</f>
        <v>gl-gen:street2ItemType</v>
      </c>
    </row>
    <row r="105" spans="1:13" ht="16" customHeight="1">
      <c r="A105" s="10" t="s">
        <v>1757</v>
      </c>
      <c r="B105" s="10" t="str">
        <f t="shared" si="4"/>
        <v>cen-165</v>
      </c>
      <c r="C105" s="10"/>
      <c r="D105" s="6">
        <v>3</v>
      </c>
      <c r="E105" s="6" t="s">
        <v>3145</v>
      </c>
      <c r="F105" s="41" t="str">
        <f t="shared" si="3"/>
        <v>deliverToAddressLine3</v>
      </c>
      <c r="G105" s="6" t="str">
        <f t="shared" si="5"/>
        <v>textItemType</v>
      </c>
      <c r="H105" s="6" t="s">
        <v>3392</v>
      </c>
      <c r="I105" s="6" t="s">
        <v>3337</v>
      </c>
      <c r="J105" s="6" t="s">
        <v>1594</v>
      </c>
      <c r="K105" s="6" t="s">
        <v>1585</v>
      </c>
      <c r="L105" s="7" t="s">
        <v>3163</v>
      </c>
      <c r="M105" s="7" t="e">
        <f>IF(ISTEXT(L105),VLOOKUP(L105,'xbrl-gl'!A:H,7,FALSE),"")</f>
        <v>#N/A</v>
      </c>
    </row>
    <row r="106" spans="1:13" ht="16" customHeight="1">
      <c r="A106" s="10" t="s">
        <v>1759</v>
      </c>
      <c r="B106" s="10" t="str">
        <f t="shared" si="4"/>
        <v>cen-77</v>
      </c>
      <c r="C106" s="10"/>
      <c r="D106" s="6">
        <v>3</v>
      </c>
      <c r="E106" s="6" t="s">
        <v>3145</v>
      </c>
      <c r="F106" s="41" t="str">
        <f t="shared" si="3"/>
        <v>deliverToCity</v>
      </c>
      <c r="G106" s="6" t="str">
        <f t="shared" si="5"/>
        <v>textItemType</v>
      </c>
      <c r="H106" s="6" t="s">
        <v>3393</v>
      </c>
      <c r="I106" s="6" t="s">
        <v>3394</v>
      </c>
      <c r="J106" s="6" t="s">
        <v>1594</v>
      </c>
      <c r="K106" s="6" t="s">
        <v>1585</v>
      </c>
      <c r="L106" s="7" t="s">
        <v>1250</v>
      </c>
      <c r="M106" s="7" t="str">
        <f>IF(ISTEXT(L106),VLOOKUP(L106,'xbrl-gl'!A:H,7,FALSE),"")</f>
        <v>gl-gen:cityItemType</v>
      </c>
    </row>
    <row r="107" spans="1:13" ht="16" customHeight="1">
      <c r="A107" s="10" t="s">
        <v>1761</v>
      </c>
      <c r="B107" s="10" t="str">
        <f t="shared" si="4"/>
        <v>cen-78</v>
      </c>
      <c r="C107" s="10"/>
      <c r="D107" s="6">
        <v>3</v>
      </c>
      <c r="E107" s="6" t="s">
        <v>3145</v>
      </c>
      <c r="F107" s="41" t="str">
        <f t="shared" si="3"/>
        <v>deliverToPostCode</v>
      </c>
      <c r="G107" s="6" t="str">
        <f t="shared" si="5"/>
        <v>textItemType</v>
      </c>
      <c r="H107" s="6" t="s">
        <v>3395</v>
      </c>
      <c r="I107" s="6" t="s">
        <v>3644</v>
      </c>
      <c r="J107" s="6" t="s">
        <v>1594</v>
      </c>
      <c r="K107" s="6" t="s">
        <v>1585</v>
      </c>
      <c r="L107" s="7" t="s">
        <v>1253</v>
      </c>
      <c r="M107" s="7" t="str">
        <f>IF(ISTEXT(L107),VLOOKUP(L107,'xbrl-gl'!A:H,7,FALSE),"")</f>
        <v>gl-gen:zipOrPostalCodeItemType</v>
      </c>
    </row>
    <row r="108" spans="1:13" ht="16" customHeight="1">
      <c r="A108" s="10" t="s">
        <v>1763</v>
      </c>
      <c r="B108" s="10" t="str">
        <f t="shared" si="4"/>
        <v>cen-79</v>
      </c>
      <c r="C108" s="10"/>
      <c r="D108" s="6">
        <v>3</v>
      </c>
      <c r="E108" s="6" t="s">
        <v>3145</v>
      </c>
      <c r="F108" s="41" t="str">
        <f t="shared" si="3"/>
        <v>deliverToCountrySubdivision</v>
      </c>
      <c r="G108" s="6" t="str">
        <f t="shared" si="5"/>
        <v>textItemType</v>
      </c>
      <c r="H108" s="6" t="s">
        <v>1764</v>
      </c>
      <c r="I108" s="6" t="s">
        <v>3645</v>
      </c>
      <c r="J108" s="6" t="s">
        <v>1594</v>
      </c>
      <c r="K108" s="6" t="s">
        <v>1585</v>
      </c>
      <c r="L108" s="7" t="s">
        <v>1251</v>
      </c>
      <c r="M108" s="7" t="str">
        <f>IF(ISTEXT(L108),VLOOKUP(L108,'xbrl-gl'!A:H,7,FALSE),"")</f>
        <v>gl-gen:stateOrProvinceItemType</v>
      </c>
    </row>
    <row r="109" spans="1:13" ht="16" customHeight="1">
      <c r="A109" s="10" t="s">
        <v>1765</v>
      </c>
      <c r="B109" s="10" t="str">
        <f t="shared" si="4"/>
        <v>cen-80</v>
      </c>
      <c r="C109" s="10"/>
      <c r="D109" s="6">
        <v>3</v>
      </c>
      <c r="E109" s="6" t="s">
        <v>3145</v>
      </c>
      <c r="F109" s="41" t="str">
        <f t="shared" si="3"/>
        <v>deliverToCountryCode</v>
      </c>
      <c r="G109" s="6" t="str">
        <f t="shared" si="5"/>
        <v>codeItemType</v>
      </c>
      <c r="H109" s="6" t="s">
        <v>3396</v>
      </c>
      <c r="I109" s="6" t="s">
        <v>3657</v>
      </c>
      <c r="J109" s="6" t="s">
        <v>1580</v>
      </c>
      <c r="K109" s="6" t="s">
        <v>1573</v>
      </c>
      <c r="L109" s="7" t="s">
        <v>1252</v>
      </c>
      <c r="M109" s="7" t="str">
        <f>IF(ISTEXT(L109),VLOOKUP(L109,'xbrl-gl'!A:H,7,FALSE),"")</f>
        <v>gl-gen:countryItemType</v>
      </c>
    </row>
    <row r="110" spans="1:13" ht="16" customHeight="1">
      <c r="A110" s="10" t="s">
        <v>1767</v>
      </c>
      <c r="B110" s="10" t="str">
        <f t="shared" si="4"/>
        <v>cenG-16</v>
      </c>
      <c r="C110" s="10"/>
      <c r="D110" s="6">
        <v>1</v>
      </c>
      <c r="E110" s="6" t="s">
        <v>3145</v>
      </c>
      <c r="F110" s="6" t="str">
        <f t="shared" si="3"/>
        <v>paymentInstructions</v>
      </c>
      <c r="G110" s="6" t="str">
        <f t="shared" si="5"/>
        <v/>
      </c>
      <c r="H110" s="6" t="s">
        <v>1768</v>
      </c>
      <c r="I110" s="6" t="s">
        <v>3397</v>
      </c>
      <c r="J110" s="9"/>
      <c r="K110" s="6" t="s">
        <v>1585</v>
      </c>
      <c r="M110" s="7" t="str">
        <f>IF(ISTEXT(L110),VLOOKUP(L110,'xbrl-gl'!A:H,7,FALSE),"")</f>
        <v/>
      </c>
    </row>
    <row r="111" spans="1:13" ht="16" customHeight="1">
      <c r="A111" s="10" t="s">
        <v>1769</v>
      </c>
      <c r="B111" s="10" t="str">
        <f t="shared" si="4"/>
        <v>cen-81</v>
      </c>
      <c r="C111" s="10"/>
      <c r="D111" s="6">
        <v>2</v>
      </c>
      <c r="E111" s="6" t="s">
        <v>3145</v>
      </c>
      <c r="F111" s="40" t="str">
        <f t="shared" si="3"/>
        <v>paymentMeansTypeCode</v>
      </c>
      <c r="G111" s="6" t="str">
        <f t="shared" si="5"/>
        <v>codeItemType</v>
      </c>
      <c r="H111" s="6" t="s">
        <v>3398</v>
      </c>
      <c r="I111" s="6" t="s">
        <v>3678</v>
      </c>
      <c r="J111" s="6" t="s">
        <v>1580</v>
      </c>
      <c r="K111" s="6" t="s">
        <v>1573</v>
      </c>
      <c r="M111" s="7" t="str">
        <f>IF(ISTEXT(L111),VLOOKUP(L111,'xbrl-gl'!A:H,7,FALSE),"")</f>
        <v/>
      </c>
    </row>
    <row r="112" spans="1:13" ht="16" customHeight="1">
      <c r="A112" s="10" t="s">
        <v>1771</v>
      </c>
      <c r="B112" s="10" t="str">
        <f t="shared" si="4"/>
        <v>cen-82</v>
      </c>
      <c r="C112" s="10"/>
      <c r="D112" s="6">
        <v>2</v>
      </c>
      <c r="E112" s="6" t="s">
        <v>3145</v>
      </c>
      <c r="F112" s="40" t="str">
        <f t="shared" si="3"/>
        <v>paymentMeansText</v>
      </c>
      <c r="G112" s="6" t="str">
        <f t="shared" si="5"/>
        <v>textItemType</v>
      </c>
      <c r="H112" s="6" t="s">
        <v>3399</v>
      </c>
      <c r="I112" s="6" t="s">
        <v>3679</v>
      </c>
      <c r="J112" s="6" t="s">
        <v>1594</v>
      </c>
      <c r="K112" s="6" t="s">
        <v>1585</v>
      </c>
      <c r="M112" s="7" t="str">
        <f>IF(ISTEXT(L112),VLOOKUP(L112,'xbrl-gl'!A:H,7,FALSE),"")</f>
        <v/>
      </c>
    </row>
    <row r="113" spans="1:13" ht="16" customHeight="1">
      <c r="A113" s="10" t="s">
        <v>1773</v>
      </c>
      <c r="B113" s="10" t="str">
        <f t="shared" si="4"/>
        <v>cen-83</v>
      </c>
      <c r="C113" s="10"/>
      <c r="D113" s="6">
        <v>2</v>
      </c>
      <c r="E113" s="6" t="s">
        <v>3145</v>
      </c>
      <c r="F113" s="40" t="str">
        <f t="shared" si="3"/>
        <v>remittanceInformation</v>
      </c>
      <c r="G113" s="6" t="str">
        <f t="shared" si="5"/>
        <v>textItemType</v>
      </c>
      <c r="H113" s="6" t="s">
        <v>3400</v>
      </c>
      <c r="I113" s="6" t="s">
        <v>3680</v>
      </c>
      <c r="J113" s="6" t="s">
        <v>1594</v>
      </c>
      <c r="K113" s="6" t="s">
        <v>1585</v>
      </c>
      <c r="M113" s="7" t="str">
        <f>IF(ISTEXT(L113),VLOOKUP(L113,'xbrl-gl'!A:H,7,FALSE),"")</f>
        <v/>
      </c>
    </row>
    <row r="114" spans="1:13" ht="16" customHeight="1">
      <c r="A114" s="10" t="s">
        <v>1775</v>
      </c>
      <c r="B114" s="10" t="str">
        <f t="shared" si="4"/>
        <v>cenG-17</v>
      </c>
      <c r="C114" s="10"/>
      <c r="D114" s="6">
        <v>2</v>
      </c>
      <c r="E114" s="6" t="s">
        <v>3145</v>
      </c>
      <c r="F114" s="40" t="str">
        <f t="shared" si="3"/>
        <v>creditTransfer</v>
      </c>
      <c r="G114" s="6" t="str">
        <f t="shared" si="5"/>
        <v/>
      </c>
      <c r="H114" s="6" t="s">
        <v>1776</v>
      </c>
      <c r="I114" s="6" t="s">
        <v>3401</v>
      </c>
      <c r="J114" s="9"/>
      <c r="K114" s="6" t="s">
        <v>1612</v>
      </c>
      <c r="M114" s="7" t="str">
        <f>IF(ISTEXT(L114),VLOOKUP(L114,'xbrl-gl'!A:H,7,FALSE),"")</f>
        <v/>
      </c>
    </row>
    <row r="115" spans="1:13" ht="16" customHeight="1">
      <c r="A115" s="10" t="s">
        <v>1777</v>
      </c>
      <c r="B115" s="10" t="str">
        <f t="shared" si="4"/>
        <v>cen-84</v>
      </c>
      <c r="C115" s="10"/>
      <c r="D115" s="6">
        <v>3</v>
      </c>
      <c r="E115" s="6" t="s">
        <v>3145</v>
      </c>
      <c r="F115" s="41" t="str">
        <f t="shared" si="3"/>
        <v>paymentAccountIdentifier</v>
      </c>
      <c r="G115" s="6" t="str">
        <f t="shared" si="5"/>
        <v>identifierItemType</v>
      </c>
      <c r="H115" s="6" t="s">
        <v>3402</v>
      </c>
      <c r="I115" s="6" t="s">
        <v>3681</v>
      </c>
      <c r="J115" s="6" t="s">
        <v>1574</v>
      </c>
      <c r="K115" s="6" t="s">
        <v>1573</v>
      </c>
      <c r="M115" s="7" t="str">
        <f>IF(ISTEXT(L115),VLOOKUP(L115,'xbrl-gl'!A:H,7,FALSE),"")</f>
        <v/>
      </c>
    </row>
    <row r="116" spans="1:13" ht="16" customHeight="1">
      <c r="A116" s="10" t="s">
        <v>1779</v>
      </c>
      <c r="B116" s="10" t="str">
        <f t="shared" si="4"/>
        <v>cen-85</v>
      </c>
      <c r="C116" s="10"/>
      <c r="D116" s="6">
        <v>3</v>
      </c>
      <c r="E116" s="6" t="s">
        <v>3145</v>
      </c>
      <c r="F116" s="41" t="str">
        <f t="shared" si="3"/>
        <v>paymentAccountName</v>
      </c>
      <c r="G116" s="6" t="str">
        <f t="shared" si="5"/>
        <v>textItemType</v>
      </c>
      <c r="H116" s="6" t="s">
        <v>1780</v>
      </c>
      <c r="I116" s="6" t="s">
        <v>3403</v>
      </c>
      <c r="J116" s="6" t="s">
        <v>1594</v>
      </c>
      <c r="K116" s="6" t="s">
        <v>1585</v>
      </c>
      <c r="M116" s="7" t="str">
        <f>IF(ISTEXT(L116),VLOOKUP(L116,'xbrl-gl'!A:H,7,FALSE),"")</f>
        <v/>
      </c>
    </row>
    <row r="117" spans="1:13" ht="16" customHeight="1">
      <c r="A117" s="10" t="s">
        <v>1781</v>
      </c>
      <c r="B117" s="10" t="str">
        <f t="shared" si="4"/>
        <v>cen-86</v>
      </c>
      <c r="C117" s="10"/>
      <c r="D117" s="6">
        <v>3</v>
      </c>
      <c r="E117" s="6" t="s">
        <v>3145</v>
      </c>
      <c r="F117" s="41" t="str">
        <f t="shared" si="3"/>
        <v>paymentServiceProviderIdentifier</v>
      </c>
      <c r="G117" s="6" t="str">
        <f t="shared" si="5"/>
        <v>identifierItemType</v>
      </c>
      <c r="H117" s="6" t="s">
        <v>3404</v>
      </c>
      <c r="I117" s="6" t="s">
        <v>3682</v>
      </c>
      <c r="J117" s="6" t="s">
        <v>1574</v>
      </c>
      <c r="K117" s="6" t="s">
        <v>1585</v>
      </c>
      <c r="M117" s="7" t="str">
        <f>IF(ISTEXT(L117),VLOOKUP(L117,'xbrl-gl'!A:H,7,FALSE),"")</f>
        <v/>
      </c>
    </row>
    <row r="118" spans="1:13" ht="16" customHeight="1">
      <c r="A118" s="10" t="s">
        <v>1783</v>
      </c>
      <c r="B118" s="10" t="str">
        <f t="shared" si="4"/>
        <v>cenG-18</v>
      </c>
      <c r="C118" s="10"/>
      <c r="D118" s="6">
        <v>2</v>
      </c>
      <c r="E118" s="6" t="s">
        <v>3145</v>
      </c>
      <c r="F118" s="40" t="str">
        <f t="shared" si="3"/>
        <v>paymentCardInformation</v>
      </c>
      <c r="G118" s="6" t="str">
        <f t="shared" si="5"/>
        <v/>
      </c>
      <c r="H118" s="6" t="s">
        <v>3405</v>
      </c>
      <c r="I118" s="6" t="s">
        <v>3683</v>
      </c>
      <c r="J118" s="9"/>
      <c r="K118" s="6" t="s">
        <v>1585</v>
      </c>
      <c r="M118" s="7" t="str">
        <f>IF(ISTEXT(L118),VLOOKUP(L118,'xbrl-gl'!A:H,7,FALSE),"")</f>
        <v/>
      </c>
    </row>
    <row r="119" spans="1:13" ht="16" customHeight="1">
      <c r="A119" s="10" t="s">
        <v>1785</v>
      </c>
      <c r="B119" s="10" t="str">
        <f t="shared" si="4"/>
        <v>cen-87</v>
      </c>
      <c r="C119" s="10"/>
      <c r="D119" s="6">
        <v>3</v>
      </c>
      <c r="E119" s="6" t="s">
        <v>3145</v>
      </c>
      <c r="F119" s="41" t="str">
        <f t="shared" si="3"/>
        <v>paymentCardPrimaryAccountNumber</v>
      </c>
      <c r="G119" s="6" t="str">
        <f t="shared" si="5"/>
        <v>textItemType</v>
      </c>
      <c r="H119" s="6" t="s">
        <v>3406</v>
      </c>
      <c r="I119" s="6" t="s">
        <v>3684</v>
      </c>
      <c r="J119" s="6" t="s">
        <v>1594</v>
      </c>
      <c r="K119" s="6" t="s">
        <v>1573</v>
      </c>
      <c r="M119" s="7" t="str">
        <f>IF(ISTEXT(L119),VLOOKUP(L119,'xbrl-gl'!A:H,7,FALSE),"")</f>
        <v/>
      </c>
    </row>
    <row r="120" spans="1:13" ht="16" customHeight="1">
      <c r="A120" s="10" t="s">
        <v>1787</v>
      </c>
      <c r="B120" s="10" t="str">
        <f t="shared" si="4"/>
        <v>cen-88</v>
      </c>
      <c r="C120" s="10"/>
      <c r="D120" s="6">
        <v>3</v>
      </c>
      <c r="E120" s="6" t="s">
        <v>3145</v>
      </c>
      <c r="F120" s="41" t="str">
        <f t="shared" si="3"/>
        <v>paymentCardHolderName</v>
      </c>
      <c r="G120" s="6" t="str">
        <f t="shared" si="5"/>
        <v>textItemType</v>
      </c>
      <c r="H120" s="6" t="s">
        <v>1788</v>
      </c>
      <c r="I120" s="6" t="s">
        <v>3407</v>
      </c>
      <c r="J120" s="6" t="s">
        <v>1594</v>
      </c>
      <c r="K120" s="6" t="s">
        <v>1585</v>
      </c>
      <c r="M120" s="7" t="str">
        <f>IF(ISTEXT(L120),VLOOKUP(L120,'xbrl-gl'!A:H,7,FALSE),"")</f>
        <v/>
      </c>
    </row>
    <row r="121" spans="1:13" ht="16" customHeight="1">
      <c r="A121" s="10" t="s">
        <v>1789</v>
      </c>
      <c r="B121" s="10" t="str">
        <f t="shared" si="4"/>
        <v>cenG-19</v>
      </c>
      <c r="C121" s="10"/>
      <c r="D121" s="6">
        <v>2</v>
      </c>
      <c r="E121" s="6" t="s">
        <v>3145</v>
      </c>
      <c r="F121" s="40" t="str">
        <f t="shared" si="3"/>
        <v>directDebit</v>
      </c>
      <c r="G121" s="6" t="str">
        <f t="shared" si="5"/>
        <v/>
      </c>
      <c r="H121" s="6" t="s">
        <v>3408</v>
      </c>
      <c r="I121" s="6" t="s">
        <v>3685</v>
      </c>
      <c r="J121" s="9"/>
      <c r="K121" s="6" t="s">
        <v>1585</v>
      </c>
      <c r="M121" s="7" t="str">
        <f>IF(ISTEXT(L121),VLOOKUP(L121,'xbrl-gl'!A:H,7,FALSE),"")</f>
        <v/>
      </c>
    </row>
    <row r="122" spans="1:13" ht="16" customHeight="1">
      <c r="A122" s="10" t="s">
        <v>1791</v>
      </c>
      <c r="B122" s="10" t="str">
        <f t="shared" si="4"/>
        <v>cen-89</v>
      </c>
      <c r="C122" s="10"/>
      <c r="D122" s="6">
        <v>3</v>
      </c>
      <c r="E122" s="6" t="s">
        <v>3145</v>
      </c>
      <c r="F122" s="41" t="str">
        <f t="shared" si="3"/>
        <v>mandateReferenceIdentifier</v>
      </c>
      <c r="G122" s="6" t="str">
        <f t="shared" si="5"/>
        <v>identifierItemType</v>
      </c>
      <c r="H122" s="6" t="s">
        <v>1792</v>
      </c>
      <c r="I122" s="6" t="s">
        <v>3686</v>
      </c>
      <c r="J122" s="6" t="s">
        <v>1574</v>
      </c>
      <c r="K122" s="6" t="s">
        <v>1585</v>
      </c>
      <c r="M122" s="7" t="str">
        <f>IF(ISTEXT(L122),VLOOKUP(L122,'xbrl-gl'!A:H,7,FALSE),"")</f>
        <v/>
      </c>
    </row>
    <row r="123" spans="1:13" ht="16" customHeight="1">
      <c r="A123" s="10" t="s">
        <v>1793</v>
      </c>
      <c r="B123" s="10" t="str">
        <f t="shared" si="4"/>
        <v>cen-90</v>
      </c>
      <c r="C123" s="10"/>
      <c r="D123" s="6">
        <v>3</v>
      </c>
      <c r="E123" s="6" t="s">
        <v>3145</v>
      </c>
      <c r="F123" s="41" t="str">
        <f t="shared" si="3"/>
        <v>bankAssignedCreditorIdentifier</v>
      </c>
      <c r="G123" s="6" t="str">
        <f t="shared" si="5"/>
        <v>identifierItemType</v>
      </c>
      <c r="H123" s="6" t="s">
        <v>3409</v>
      </c>
      <c r="I123" s="6" t="s">
        <v>3687</v>
      </c>
      <c r="J123" s="6" t="s">
        <v>1574</v>
      </c>
      <c r="K123" s="6" t="s">
        <v>1585</v>
      </c>
      <c r="M123" s="7" t="str">
        <f>IF(ISTEXT(L123),VLOOKUP(L123,'xbrl-gl'!A:H,7,FALSE),"")</f>
        <v/>
      </c>
    </row>
    <row r="124" spans="1:13" ht="16" customHeight="1">
      <c r="A124" s="10" t="s">
        <v>1795</v>
      </c>
      <c r="B124" s="10" t="str">
        <f t="shared" si="4"/>
        <v>cen-91</v>
      </c>
      <c r="C124" s="10"/>
      <c r="D124" s="6">
        <v>3</v>
      </c>
      <c r="E124" s="6" t="s">
        <v>3145</v>
      </c>
      <c r="F124" s="41" t="str">
        <f t="shared" si="3"/>
        <v>debitedAccountIdentifier</v>
      </c>
      <c r="G124" s="6" t="str">
        <f t="shared" si="5"/>
        <v>identifierItemType</v>
      </c>
      <c r="H124" s="6" t="s">
        <v>3410</v>
      </c>
      <c r="I124" s="6" t="s">
        <v>3411</v>
      </c>
      <c r="J124" s="6" t="s">
        <v>1574</v>
      </c>
      <c r="K124" s="6" t="s">
        <v>1585</v>
      </c>
      <c r="M124" s="7" t="str">
        <f>IF(ISTEXT(L124),VLOOKUP(L124,'xbrl-gl'!A:H,7,FALSE),"")</f>
        <v/>
      </c>
    </row>
    <row r="125" spans="1:13" ht="16" customHeight="1">
      <c r="A125" s="10" t="s">
        <v>1797</v>
      </c>
      <c r="B125" s="10" t="str">
        <f t="shared" si="4"/>
        <v>cenG-20</v>
      </c>
      <c r="C125" s="10"/>
      <c r="D125" s="6">
        <v>1</v>
      </c>
      <c r="E125" s="6" t="s">
        <v>3145</v>
      </c>
      <c r="F125" s="6" t="str">
        <f t="shared" si="3"/>
        <v>documentLevelAllowances</v>
      </c>
      <c r="G125" s="6" t="str">
        <f t="shared" si="5"/>
        <v/>
      </c>
      <c r="H125" s="6" t="s">
        <v>3141</v>
      </c>
      <c r="I125" s="6" t="s">
        <v>3688</v>
      </c>
      <c r="J125" s="9"/>
      <c r="K125" s="6" t="s">
        <v>1612</v>
      </c>
      <c r="M125" s="7" t="str">
        <f>IF(ISTEXT(L125),VLOOKUP(L125,'xbrl-gl'!A:H,7,FALSE),"")</f>
        <v/>
      </c>
    </row>
    <row r="126" spans="1:13" ht="16" customHeight="1">
      <c r="A126" s="10" t="s">
        <v>1799</v>
      </c>
      <c r="B126" s="10" t="str">
        <f t="shared" si="4"/>
        <v>cen-92</v>
      </c>
      <c r="C126" s="10"/>
      <c r="D126" s="6">
        <v>2</v>
      </c>
      <c r="E126" s="6" t="s">
        <v>3145</v>
      </c>
      <c r="F126" s="40" t="str">
        <f t="shared" si="3"/>
        <v>documentLevelAllowanceAmount</v>
      </c>
      <c r="G126" s="6" t="str">
        <f t="shared" si="5"/>
        <v>amountItemType</v>
      </c>
      <c r="H126" s="6" t="s">
        <v>1800</v>
      </c>
      <c r="I126" s="6" t="s">
        <v>3412</v>
      </c>
      <c r="J126" s="6" t="s">
        <v>1473</v>
      </c>
      <c r="K126" s="6" t="s">
        <v>1573</v>
      </c>
      <c r="L126" s="7" t="s">
        <v>1193</v>
      </c>
      <c r="M126" s="7" t="str">
        <f>IF(ISTEXT(L126),VLOOKUP(L126,'xbrl-gl'!A:H,7,FALSE),"")</f>
        <v>gl-gen:amountItemType</v>
      </c>
    </row>
    <row r="127" spans="1:13" ht="16" customHeight="1">
      <c r="A127" s="10" t="s">
        <v>3413</v>
      </c>
      <c r="B127" s="10" t="str">
        <f t="shared" si="4"/>
        <v>cen-93</v>
      </c>
      <c r="C127" s="10"/>
      <c r="D127" s="6">
        <v>2</v>
      </c>
      <c r="E127" s="6" t="s">
        <v>3145</v>
      </c>
      <c r="F127" s="40" t="str">
        <f t="shared" si="3"/>
        <v>documentLevelAllowanceBaseAmount</v>
      </c>
      <c r="G127" s="6" t="str">
        <f t="shared" si="5"/>
        <v>amountItemType</v>
      </c>
      <c r="H127" s="6" t="s">
        <v>3414</v>
      </c>
      <c r="I127" s="6" t="s">
        <v>3415</v>
      </c>
      <c r="J127" s="6" t="s">
        <v>1473</v>
      </c>
      <c r="K127" s="6" t="s">
        <v>1585</v>
      </c>
      <c r="M127" s="7" t="str">
        <f>IF(ISTEXT(L127),VLOOKUP(L127,'xbrl-gl'!A:H,7,FALSE),"")</f>
        <v/>
      </c>
    </row>
    <row r="128" spans="1:13" ht="16" customHeight="1">
      <c r="A128" s="10" t="s">
        <v>1802</v>
      </c>
      <c r="B128" s="10" t="str">
        <f t="shared" si="4"/>
        <v>cen-94</v>
      </c>
      <c r="C128" s="10"/>
      <c r="D128" s="6">
        <v>2</v>
      </c>
      <c r="E128" s="6" t="s">
        <v>3145</v>
      </c>
      <c r="F128" s="40" t="str">
        <f t="shared" si="3"/>
        <v>documentLevelAllowancePercentage</v>
      </c>
      <c r="G128" s="6" t="str">
        <f t="shared" si="5"/>
        <v>percentageItemType</v>
      </c>
      <c r="H128" s="6" t="s">
        <v>3416</v>
      </c>
      <c r="I128" s="6" t="s">
        <v>3417</v>
      </c>
      <c r="J128" s="6" t="s">
        <v>1803</v>
      </c>
      <c r="K128" s="6" t="s">
        <v>1585</v>
      </c>
      <c r="M128" s="7" t="str">
        <f>IF(ISTEXT(L128),VLOOKUP(L128,'xbrl-gl'!A:H,7,FALSE),"")</f>
        <v/>
      </c>
    </row>
    <row r="129" spans="1:13" ht="16" customHeight="1">
      <c r="A129" s="10" t="s">
        <v>1805</v>
      </c>
      <c r="B129" s="10" t="str">
        <f t="shared" si="4"/>
        <v>cen-95</v>
      </c>
      <c r="C129" s="10"/>
      <c r="D129" s="6">
        <v>2</v>
      </c>
      <c r="E129" s="6" t="s">
        <v>3145</v>
      </c>
      <c r="F129" s="40" t="str">
        <f t="shared" si="3"/>
        <v>documentLevelAllowanceVatCategoryCode</v>
      </c>
      <c r="G129" s="6" t="str">
        <f t="shared" si="5"/>
        <v>codeItemType</v>
      </c>
      <c r="H129" s="6" t="s">
        <v>3418</v>
      </c>
      <c r="I129" s="6" t="s">
        <v>3689</v>
      </c>
      <c r="J129" s="6" t="s">
        <v>1580</v>
      </c>
      <c r="K129" s="6" t="s">
        <v>1573</v>
      </c>
      <c r="L129" s="7" t="s">
        <v>1364</v>
      </c>
      <c r="M129" s="7" t="str">
        <f>IF(ISTEXT(L129),VLOOKUP(L129,'xbrl-gl'!A:H,7,FALSE),"")</f>
        <v>taxCodeItemType</v>
      </c>
    </row>
    <row r="130" spans="1:13" ht="16" customHeight="1">
      <c r="A130" s="10" t="s">
        <v>1807</v>
      </c>
      <c r="B130" s="10" t="str">
        <f t="shared" si="4"/>
        <v>cen-96</v>
      </c>
      <c r="C130" s="10"/>
      <c r="D130" s="6">
        <v>2</v>
      </c>
      <c r="E130" s="6" t="s">
        <v>3145</v>
      </c>
      <c r="F130" s="40" t="str">
        <f t="shared" ref="F130:F193" si="6">LOWER(LEFT(H130,1))&amp;MID(SUBSTITUTE(PROPER(H130)," ",""),2,LEN(H130))</f>
        <v>documentLevelAllowanceVatRate</v>
      </c>
      <c r="G130" s="6" t="str">
        <f t="shared" si="5"/>
        <v>percentageItemType</v>
      </c>
      <c r="H130" s="6" t="s">
        <v>3419</v>
      </c>
      <c r="I130" s="6" t="s">
        <v>3690</v>
      </c>
      <c r="J130" s="6" t="s">
        <v>1803</v>
      </c>
      <c r="K130" s="6" t="s">
        <v>1585</v>
      </c>
      <c r="L130" s="7" t="s">
        <v>1363</v>
      </c>
      <c r="M130" s="7" t="str">
        <f>IF(ISTEXT(L130),VLOOKUP(L130,'xbrl-gl'!A:H,7,FALSE),"")</f>
        <v>taxPercentageRateItemType</v>
      </c>
    </row>
    <row r="131" spans="1:13" ht="16" customHeight="1">
      <c r="A131" s="10" t="s">
        <v>1809</v>
      </c>
      <c r="B131" s="10" t="str">
        <f t="shared" ref="B131:B194" si="7">IF("BT"=MID(A131,1,2),"cen-"&amp;MID(A131,4,LEN(A131)-3),"cenG-"&amp;MID(A131,4,LEN(A131)-3))</f>
        <v>cen-97</v>
      </c>
      <c r="C131" s="10"/>
      <c r="D131" s="6">
        <v>2</v>
      </c>
      <c r="E131" s="6" t="s">
        <v>3145</v>
      </c>
      <c r="F131" s="40" t="str">
        <f t="shared" si="6"/>
        <v>documentLevelAllowanceReason</v>
      </c>
      <c r="G131" s="6" t="str">
        <f t="shared" ref="G131:G194" si="8">IF(ISTEXT(J131),LOWER(LEFT(J131,1))&amp;MID(SUBSTITUTE(PROPER(J131)," ",""),2,LEN(J131))&amp;"ItemType","")</f>
        <v>textItemType</v>
      </c>
      <c r="H131" s="6" t="s">
        <v>1810</v>
      </c>
      <c r="I131" s="6" t="s">
        <v>3420</v>
      </c>
      <c r="J131" s="6" t="s">
        <v>1594</v>
      </c>
      <c r="K131" s="6" t="s">
        <v>1585</v>
      </c>
      <c r="M131" s="7" t="str">
        <f>IF(ISTEXT(L131),VLOOKUP(L131,'xbrl-gl'!A:H,7,FALSE),"")</f>
        <v/>
      </c>
    </row>
    <row r="132" spans="1:13" ht="16" customHeight="1">
      <c r="A132" s="10" t="s">
        <v>1811</v>
      </c>
      <c r="B132" s="10" t="str">
        <f t="shared" si="7"/>
        <v>cen-98</v>
      </c>
      <c r="C132" s="10"/>
      <c r="D132" s="6">
        <v>2</v>
      </c>
      <c r="E132" s="6" t="s">
        <v>3145</v>
      </c>
      <c r="F132" s="40" t="str">
        <f t="shared" si="6"/>
        <v>documentLevelAllowanceReasonCode</v>
      </c>
      <c r="G132" s="6" t="str">
        <f t="shared" si="8"/>
        <v>codeItemType</v>
      </c>
      <c r="H132" s="6" t="s">
        <v>3421</v>
      </c>
      <c r="I132" s="6" t="s">
        <v>3691</v>
      </c>
      <c r="J132" s="6" t="s">
        <v>1580</v>
      </c>
      <c r="K132" s="6" t="s">
        <v>1585</v>
      </c>
      <c r="M132" s="7" t="str">
        <f>IF(ISTEXT(L132),VLOOKUP(L132,'xbrl-gl'!A:H,7,FALSE),"")</f>
        <v/>
      </c>
    </row>
    <row r="133" spans="1:13" ht="16" customHeight="1">
      <c r="A133" s="10" t="s">
        <v>1813</v>
      </c>
      <c r="B133" s="10" t="str">
        <f t="shared" si="7"/>
        <v>cenG-21</v>
      </c>
      <c r="C133" s="10"/>
      <c r="D133" s="6">
        <v>1</v>
      </c>
      <c r="E133" s="6" t="s">
        <v>3145</v>
      </c>
      <c r="F133" s="6" t="str">
        <f t="shared" si="6"/>
        <v>documentLevelCharges</v>
      </c>
      <c r="G133" s="6" t="str">
        <f t="shared" si="8"/>
        <v/>
      </c>
      <c r="H133" s="6" t="s">
        <v>3422</v>
      </c>
      <c r="I133" s="6" t="s">
        <v>3423</v>
      </c>
      <c r="J133" s="9"/>
      <c r="K133" s="6" t="s">
        <v>1612</v>
      </c>
      <c r="M133" s="7" t="str">
        <f>IF(ISTEXT(L133),VLOOKUP(L133,'xbrl-gl'!A:H,7,FALSE),"")</f>
        <v/>
      </c>
    </row>
    <row r="134" spans="1:13" ht="16" customHeight="1">
      <c r="A134" s="10" t="s">
        <v>1815</v>
      </c>
      <c r="B134" s="10" t="str">
        <f t="shared" si="7"/>
        <v>cen-99</v>
      </c>
      <c r="C134" s="10"/>
      <c r="D134" s="6">
        <v>2</v>
      </c>
      <c r="E134" s="6" t="s">
        <v>3145</v>
      </c>
      <c r="F134" s="40" t="str">
        <f t="shared" si="6"/>
        <v>documentLevelChargeAmount</v>
      </c>
      <c r="G134" s="6" t="str">
        <f t="shared" si="8"/>
        <v>amountItemType</v>
      </c>
      <c r="H134" s="6" t="s">
        <v>3424</v>
      </c>
      <c r="I134" s="6" t="s">
        <v>3482</v>
      </c>
      <c r="J134" s="6" t="s">
        <v>1473</v>
      </c>
      <c r="K134" s="6" t="s">
        <v>1573</v>
      </c>
      <c r="L134" s="7" t="s">
        <v>1193</v>
      </c>
      <c r="M134" s="7" t="str">
        <f>IF(ISTEXT(L134),VLOOKUP(L134,'xbrl-gl'!A:H,7,FALSE),"")</f>
        <v>gl-gen:amountItemType</v>
      </c>
    </row>
    <row r="135" spans="1:13" ht="16" customHeight="1">
      <c r="A135" s="10" t="s">
        <v>1817</v>
      </c>
      <c r="B135" s="10" t="str">
        <f t="shared" si="7"/>
        <v>cen-100</v>
      </c>
      <c r="C135" s="10"/>
      <c r="D135" s="6">
        <v>2</v>
      </c>
      <c r="E135" s="6" t="s">
        <v>3145</v>
      </c>
      <c r="F135" s="40" t="str">
        <f t="shared" si="6"/>
        <v>documentLevelChargeBaseAmount</v>
      </c>
      <c r="G135" s="6" t="str">
        <f t="shared" si="8"/>
        <v>amountItemType</v>
      </c>
      <c r="H135" s="6" t="s">
        <v>3425</v>
      </c>
      <c r="I135" s="6" t="s">
        <v>3426</v>
      </c>
      <c r="J135" s="6" t="s">
        <v>1473</v>
      </c>
      <c r="K135" s="6" t="s">
        <v>1585</v>
      </c>
      <c r="M135" s="7" t="str">
        <f>IF(ISTEXT(L135),VLOOKUP(L135,'xbrl-gl'!A:H,7,FALSE),"")</f>
        <v/>
      </c>
    </row>
    <row r="136" spans="1:13" ht="16" customHeight="1">
      <c r="A136" s="10" t="s">
        <v>1819</v>
      </c>
      <c r="B136" s="10" t="str">
        <f t="shared" si="7"/>
        <v>cen-101</v>
      </c>
      <c r="C136" s="10"/>
      <c r="D136" s="6">
        <v>2</v>
      </c>
      <c r="E136" s="6" t="s">
        <v>3145</v>
      </c>
      <c r="F136" s="40" t="str">
        <f t="shared" si="6"/>
        <v>documentLevelChargePercentage</v>
      </c>
      <c r="G136" s="6" t="str">
        <f t="shared" si="8"/>
        <v>percentageItemType</v>
      </c>
      <c r="H136" s="6" t="s">
        <v>3427</v>
      </c>
      <c r="I136" s="6" t="s">
        <v>3428</v>
      </c>
      <c r="J136" s="6" t="s">
        <v>1803</v>
      </c>
      <c r="K136" s="6" t="s">
        <v>1585</v>
      </c>
      <c r="L136" s="7" t="s">
        <v>39</v>
      </c>
      <c r="M136" s="7" t="e">
        <f>IF(ISTEXT(L136),VLOOKUP(L136,'xbrl-gl'!A:H,7,FALSE),"")</f>
        <v>#N/A</v>
      </c>
    </row>
    <row r="137" spans="1:13" ht="16" customHeight="1">
      <c r="A137" s="10" t="s">
        <v>1821</v>
      </c>
      <c r="B137" s="10" t="str">
        <f t="shared" si="7"/>
        <v>cen-102</v>
      </c>
      <c r="C137" s="10"/>
      <c r="D137" s="6">
        <v>2</v>
      </c>
      <c r="E137" s="6" t="s">
        <v>3145</v>
      </c>
      <c r="F137" s="40" t="str">
        <f t="shared" si="6"/>
        <v>documentLevelChargeVatCategoryCode</v>
      </c>
      <c r="G137" s="6" t="str">
        <f t="shared" si="8"/>
        <v>codeItemType</v>
      </c>
      <c r="H137" s="6" t="s">
        <v>3429</v>
      </c>
      <c r="I137" s="6" t="s">
        <v>3692</v>
      </c>
      <c r="J137" s="6" t="s">
        <v>1580</v>
      </c>
      <c r="K137" s="6" t="s">
        <v>1573</v>
      </c>
      <c r="L137" s="7" t="s">
        <v>1364</v>
      </c>
      <c r="M137" s="7" t="str">
        <f>IF(ISTEXT(L137),VLOOKUP(L137,'xbrl-gl'!A:H,7,FALSE),"")</f>
        <v>taxCodeItemType</v>
      </c>
    </row>
    <row r="138" spans="1:13" ht="16" customHeight="1">
      <c r="A138" s="10" t="s">
        <v>1823</v>
      </c>
      <c r="B138" s="10" t="str">
        <f t="shared" si="7"/>
        <v>cen-103</v>
      </c>
      <c r="C138" s="10"/>
      <c r="D138" s="6">
        <v>2</v>
      </c>
      <c r="E138" s="6" t="s">
        <v>3145</v>
      </c>
      <c r="F138" s="40" t="str">
        <f t="shared" si="6"/>
        <v>documentLevelChargeVatRate</v>
      </c>
      <c r="G138" s="6" t="str">
        <f t="shared" si="8"/>
        <v>percentageItemType</v>
      </c>
      <c r="H138" s="6" t="s">
        <v>3430</v>
      </c>
      <c r="I138" s="6" t="s">
        <v>3431</v>
      </c>
      <c r="J138" s="6" t="s">
        <v>1803</v>
      </c>
      <c r="K138" s="6" t="s">
        <v>1585</v>
      </c>
      <c r="L138" s="7" t="s">
        <v>1363</v>
      </c>
      <c r="M138" s="7" t="str">
        <f>IF(ISTEXT(L138),VLOOKUP(L138,'xbrl-gl'!A:H,7,FALSE),"")</f>
        <v>taxPercentageRateItemType</v>
      </c>
    </row>
    <row r="139" spans="1:13" ht="16" customHeight="1">
      <c r="A139" s="10" t="s">
        <v>1825</v>
      </c>
      <c r="B139" s="10" t="str">
        <f t="shared" si="7"/>
        <v>cen-104</v>
      </c>
      <c r="C139" s="10"/>
      <c r="D139" s="6">
        <v>2</v>
      </c>
      <c r="E139" s="6" t="s">
        <v>3145</v>
      </c>
      <c r="F139" s="40" t="str">
        <f t="shared" si="6"/>
        <v>documentLevelChargeReason</v>
      </c>
      <c r="G139" s="6" t="str">
        <f t="shared" si="8"/>
        <v>textItemType</v>
      </c>
      <c r="H139" s="6" t="s">
        <v>1826</v>
      </c>
      <c r="I139" s="6" t="s">
        <v>3432</v>
      </c>
      <c r="J139" s="6" t="s">
        <v>1594</v>
      </c>
      <c r="K139" s="6" t="s">
        <v>1585</v>
      </c>
      <c r="M139" s="7" t="str">
        <f>IF(ISTEXT(L139),VLOOKUP(L139,'xbrl-gl'!A:H,7,FALSE),"")</f>
        <v/>
      </c>
    </row>
    <row r="140" spans="1:13" ht="16" customHeight="1">
      <c r="A140" s="10" t="s">
        <v>1827</v>
      </c>
      <c r="B140" s="10" t="str">
        <f t="shared" si="7"/>
        <v>cen-105</v>
      </c>
      <c r="C140" s="10"/>
      <c r="D140" s="6">
        <v>2</v>
      </c>
      <c r="E140" s="6" t="s">
        <v>3145</v>
      </c>
      <c r="F140" s="40" t="str">
        <f t="shared" si="6"/>
        <v>documentLevelChargeReasonCode</v>
      </c>
      <c r="G140" s="6" t="str">
        <f t="shared" si="8"/>
        <v>codeItemType</v>
      </c>
      <c r="H140" s="6" t="s">
        <v>3433</v>
      </c>
      <c r="I140" s="6" t="s">
        <v>3693</v>
      </c>
      <c r="J140" s="6" t="s">
        <v>1580</v>
      </c>
      <c r="K140" s="6" t="s">
        <v>1585</v>
      </c>
      <c r="M140" s="7" t="str">
        <f>IF(ISTEXT(L140),VLOOKUP(L140,'xbrl-gl'!A:H,7,FALSE),"")</f>
        <v/>
      </c>
    </row>
    <row r="141" spans="1:13" ht="16" customHeight="1">
      <c r="A141" s="10" t="s">
        <v>1829</v>
      </c>
      <c r="B141" s="10" t="str">
        <f t="shared" si="7"/>
        <v>cenG-22</v>
      </c>
      <c r="C141" s="10"/>
      <c r="D141" s="6">
        <v>1</v>
      </c>
      <c r="E141" s="6" t="s">
        <v>3145</v>
      </c>
      <c r="F141" s="6" t="str">
        <f t="shared" si="6"/>
        <v>documentTotals</v>
      </c>
      <c r="G141" s="6" t="str">
        <f t="shared" si="8"/>
        <v/>
      </c>
      <c r="H141" s="6" t="s">
        <v>1830</v>
      </c>
      <c r="I141" s="6" t="s">
        <v>3434</v>
      </c>
      <c r="J141" s="9"/>
      <c r="K141" s="6" t="s">
        <v>1573</v>
      </c>
      <c r="M141" s="7" t="str">
        <f>IF(ISTEXT(L141),VLOOKUP(L141,'xbrl-gl'!A:H,7,FALSE),"")</f>
        <v/>
      </c>
    </row>
    <row r="142" spans="1:13" ht="16" customHeight="1">
      <c r="A142" s="10" t="s">
        <v>1831</v>
      </c>
      <c r="B142" s="10" t="str">
        <f t="shared" si="7"/>
        <v>cen-106</v>
      </c>
      <c r="C142" s="10"/>
      <c r="D142" s="6">
        <v>2</v>
      </c>
      <c r="E142" s="6" t="s">
        <v>3145</v>
      </c>
      <c r="F142" s="40" t="str">
        <f t="shared" si="6"/>
        <v>sumOfInvoiceLineNetAmount</v>
      </c>
      <c r="G142" s="6" t="str">
        <f t="shared" si="8"/>
        <v>amountItemType</v>
      </c>
      <c r="H142" s="6" t="s">
        <v>1832</v>
      </c>
      <c r="I142" s="6" t="s">
        <v>3435</v>
      </c>
      <c r="J142" s="6" t="s">
        <v>1473</v>
      </c>
      <c r="K142" s="6" t="s">
        <v>1573</v>
      </c>
      <c r="L142" s="7" t="s">
        <v>1193</v>
      </c>
      <c r="M142" s="7" t="str">
        <f>IF(ISTEXT(L142),VLOOKUP(L142,'xbrl-gl'!A:H,7,FALSE),"")</f>
        <v>gl-gen:amountItemType</v>
      </c>
    </row>
    <row r="143" spans="1:13" ht="16" customHeight="1">
      <c r="A143" s="10" t="s">
        <v>1833</v>
      </c>
      <c r="B143" s="10" t="str">
        <f t="shared" si="7"/>
        <v>cen-107</v>
      </c>
      <c r="C143" s="10"/>
      <c r="D143" s="6">
        <v>2</v>
      </c>
      <c r="E143" s="6" t="s">
        <v>3145</v>
      </c>
      <c r="F143" s="40" t="str">
        <f t="shared" si="6"/>
        <v>sumOfAllowancesOnDocumentLevel</v>
      </c>
      <c r="G143" s="6" t="str">
        <f t="shared" si="8"/>
        <v>amountItemType</v>
      </c>
      <c r="H143" s="6" t="s">
        <v>1834</v>
      </c>
      <c r="I143" s="6" t="s">
        <v>3694</v>
      </c>
      <c r="J143" s="6" t="s">
        <v>1473</v>
      </c>
      <c r="K143" s="6" t="s">
        <v>1585</v>
      </c>
      <c r="M143" s="7" t="str">
        <f>IF(ISTEXT(L143),VLOOKUP(L143,'xbrl-gl'!A:H,7,FALSE),"")</f>
        <v/>
      </c>
    </row>
    <row r="144" spans="1:13" ht="16" customHeight="1">
      <c r="A144" s="10" t="s">
        <v>1835</v>
      </c>
      <c r="B144" s="10" t="str">
        <f t="shared" si="7"/>
        <v>cen-108</v>
      </c>
      <c r="C144" s="10"/>
      <c r="D144" s="6">
        <v>2</v>
      </c>
      <c r="E144" s="6" t="s">
        <v>3145</v>
      </c>
      <c r="F144" s="40" t="str">
        <f t="shared" si="6"/>
        <v>sumOfChargesOnDocumentLevel</v>
      </c>
      <c r="G144" s="6" t="str">
        <f t="shared" si="8"/>
        <v>amountItemType</v>
      </c>
      <c r="H144" s="6" t="s">
        <v>3436</v>
      </c>
      <c r="I144" s="6" t="s">
        <v>3695</v>
      </c>
      <c r="J144" s="6" t="s">
        <v>1473</v>
      </c>
      <c r="K144" s="6" t="s">
        <v>1585</v>
      </c>
      <c r="M144" s="7" t="str">
        <f>IF(ISTEXT(L144),VLOOKUP(L144,'xbrl-gl'!A:H,7,FALSE),"")</f>
        <v/>
      </c>
    </row>
    <row r="145" spans="1:13" ht="16" customHeight="1">
      <c r="A145" s="10" t="s">
        <v>1837</v>
      </c>
      <c r="B145" s="10" t="str">
        <f t="shared" si="7"/>
        <v>cen-109</v>
      </c>
      <c r="C145" s="10"/>
      <c r="D145" s="6">
        <v>2</v>
      </c>
      <c r="E145" s="6" t="s">
        <v>3145</v>
      </c>
      <c r="F145" s="40" t="str">
        <f t="shared" si="6"/>
        <v>invoiceTotalAmountWithoutVat</v>
      </c>
      <c r="G145" s="6" t="str">
        <f t="shared" si="8"/>
        <v>amountItemType</v>
      </c>
      <c r="H145" s="6" t="s">
        <v>3437</v>
      </c>
      <c r="I145" s="6" t="s">
        <v>3696</v>
      </c>
      <c r="J145" s="6" t="s">
        <v>1473</v>
      </c>
      <c r="K145" s="6" t="s">
        <v>1573</v>
      </c>
      <c r="M145" s="7" t="str">
        <f>IF(ISTEXT(L145),VLOOKUP(L145,'xbrl-gl'!A:H,7,FALSE),"")</f>
        <v/>
      </c>
    </row>
    <row r="146" spans="1:13" ht="16" customHeight="1">
      <c r="A146" s="10" t="s">
        <v>1839</v>
      </c>
      <c r="B146" s="10" t="str">
        <f t="shared" si="7"/>
        <v>cen-110</v>
      </c>
      <c r="C146" s="10"/>
      <c r="D146" s="6">
        <v>2</v>
      </c>
      <c r="E146" s="6" t="s">
        <v>3145</v>
      </c>
      <c r="F146" s="40" t="str">
        <f t="shared" si="6"/>
        <v>invoiceTotalVatAmount</v>
      </c>
      <c r="G146" s="6" t="str">
        <f t="shared" si="8"/>
        <v>amountItemType</v>
      </c>
      <c r="H146" s="6" t="s">
        <v>1840</v>
      </c>
      <c r="I146" s="6" t="s">
        <v>3697</v>
      </c>
      <c r="J146" s="6" t="s">
        <v>1473</v>
      </c>
      <c r="K146" s="6" t="s">
        <v>1585</v>
      </c>
      <c r="L146" s="7" t="s">
        <v>1360</v>
      </c>
      <c r="M146" s="7" t="str">
        <f>IF(ISTEXT(L146),VLOOKUP(L146,'xbrl-gl'!A:H,7,FALSE),"")</f>
        <v>taxAmountItemType</v>
      </c>
    </row>
    <row r="147" spans="1:13" ht="16" customHeight="1">
      <c r="A147" s="10" t="s">
        <v>3438</v>
      </c>
      <c r="B147" s="10" t="str">
        <f t="shared" si="7"/>
        <v>cen-111</v>
      </c>
      <c r="C147" s="10"/>
      <c r="D147" s="6">
        <v>2</v>
      </c>
      <c r="E147" s="6" t="s">
        <v>3145</v>
      </c>
      <c r="F147" s="40" t="str">
        <f t="shared" si="6"/>
        <v>invoiceTotalVatAmountInAccountingCurrency</v>
      </c>
      <c r="G147" s="6" t="str">
        <f t="shared" si="8"/>
        <v>amountItemType</v>
      </c>
      <c r="H147" s="6" t="s">
        <v>3439</v>
      </c>
      <c r="I147" s="6" t="s">
        <v>3698</v>
      </c>
      <c r="J147" s="6" t="s">
        <v>1473</v>
      </c>
      <c r="K147" s="6" t="s">
        <v>1585</v>
      </c>
      <c r="M147" s="7" t="str">
        <f>IF(ISTEXT(L147),VLOOKUP(L147,'xbrl-gl'!A:H,7,FALSE),"")</f>
        <v/>
      </c>
    </row>
    <row r="148" spans="1:13" ht="16" customHeight="1">
      <c r="A148" s="10" t="s">
        <v>1842</v>
      </c>
      <c r="B148" s="10" t="str">
        <f t="shared" si="7"/>
        <v>cen-112</v>
      </c>
      <c r="C148" s="10"/>
      <c r="D148" s="6">
        <v>2</v>
      </c>
      <c r="E148" s="6" t="s">
        <v>3145</v>
      </c>
      <c r="F148" s="40" t="str">
        <f t="shared" si="6"/>
        <v>invoiceTotalAmountWithVat</v>
      </c>
      <c r="G148" s="6" t="str">
        <f t="shared" si="8"/>
        <v>amountItemType</v>
      </c>
      <c r="H148" s="6" t="s">
        <v>3440</v>
      </c>
      <c r="I148" s="6" t="s">
        <v>3699</v>
      </c>
      <c r="J148" s="6" t="s">
        <v>1473</v>
      </c>
      <c r="K148" s="6" t="s">
        <v>1573</v>
      </c>
      <c r="M148" s="7" t="str">
        <f>IF(ISTEXT(L148),VLOOKUP(L148,'xbrl-gl'!A:H,7,FALSE),"")</f>
        <v/>
      </c>
    </row>
    <row r="149" spans="1:13" ht="16" customHeight="1">
      <c r="A149" s="10" t="s">
        <v>1844</v>
      </c>
      <c r="B149" s="10" t="str">
        <f t="shared" si="7"/>
        <v>cen-113</v>
      </c>
      <c r="C149" s="10"/>
      <c r="D149" s="6">
        <v>2</v>
      </c>
      <c r="E149" s="6" t="s">
        <v>3145</v>
      </c>
      <c r="F149" s="40" t="str">
        <f t="shared" si="6"/>
        <v>paidAmount</v>
      </c>
      <c r="G149" s="6" t="str">
        <f t="shared" si="8"/>
        <v>amountItemType</v>
      </c>
      <c r="H149" s="6" t="s">
        <v>3441</v>
      </c>
      <c r="I149" s="6" t="s">
        <v>3700</v>
      </c>
      <c r="J149" s="6" t="s">
        <v>1473</v>
      </c>
      <c r="K149" s="6" t="s">
        <v>1585</v>
      </c>
      <c r="M149" s="7" t="str">
        <f>IF(ISTEXT(L149),VLOOKUP(L149,'xbrl-gl'!A:H,7,FALSE),"")</f>
        <v/>
      </c>
    </row>
    <row r="150" spans="1:13" ht="16" customHeight="1">
      <c r="A150" s="10" t="s">
        <v>1846</v>
      </c>
      <c r="B150" s="10" t="str">
        <f t="shared" si="7"/>
        <v>cen-114</v>
      </c>
      <c r="C150" s="10"/>
      <c r="D150" s="6">
        <v>2</v>
      </c>
      <c r="E150" s="6" t="s">
        <v>3145</v>
      </c>
      <c r="F150" s="40" t="str">
        <f t="shared" si="6"/>
        <v>roundingAmount</v>
      </c>
      <c r="G150" s="6" t="str">
        <f t="shared" si="8"/>
        <v>amountItemType</v>
      </c>
      <c r="H150" s="6" t="s">
        <v>3442</v>
      </c>
      <c r="I150" s="6" t="s">
        <v>3443</v>
      </c>
      <c r="J150" s="6" t="s">
        <v>1473</v>
      </c>
      <c r="K150" s="6" t="s">
        <v>1585</v>
      </c>
      <c r="M150" s="7" t="str">
        <f>IF(ISTEXT(L150),VLOOKUP(L150,'xbrl-gl'!A:H,7,FALSE),"")</f>
        <v/>
      </c>
    </row>
    <row r="151" spans="1:13" ht="16" customHeight="1">
      <c r="A151" s="10" t="s">
        <v>1848</v>
      </c>
      <c r="B151" s="10" t="str">
        <f t="shared" si="7"/>
        <v>cen-115</v>
      </c>
      <c r="C151" s="10"/>
      <c r="D151" s="6">
        <v>2</v>
      </c>
      <c r="E151" s="6" t="s">
        <v>3145</v>
      </c>
      <c r="F151" s="40" t="str">
        <f t="shared" si="6"/>
        <v>amountDueForPayment</v>
      </c>
      <c r="G151" s="6" t="str">
        <f t="shared" si="8"/>
        <v>amountItemType</v>
      </c>
      <c r="H151" s="6" t="s">
        <v>3444</v>
      </c>
      <c r="I151" s="6" t="s">
        <v>3701</v>
      </c>
      <c r="J151" s="6" t="s">
        <v>1473</v>
      </c>
      <c r="K151" s="6" t="s">
        <v>1573</v>
      </c>
      <c r="M151" s="7" t="str">
        <f>IF(ISTEXT(L151),VLOOKUP(L151,'xbrl-gl'!A:H,7,FALSE),"")</f>
        <v/>
      </c>
    </row>
    <row r="152" spans="1:13" ht="16" customHeight="1">
      <c r="A152" s="10" t="s">
        <v>1850</v>
      </c>
      <c r="B152" s="10" t="str">
        <f t="shared" si="7"/>
        <v>cenG-23</v>
      </c>
      <c r="C152" s="10"/>
      <c r="D152" s="6">
        <v>1</v>
      </c>
      <c r="E152" s="6" t="s">
        <v>3145</v>
      </c>
      <c r="F152" s="6" t="str">
        <f t="shared" si="6"/>
        <v>vatBreakdown</v>
      </c>
      <c r="G152" s="6" t="str">
        <f t="shared" si="8"/>
        <v/>
      </c>
      <c r="H152" s="6" t="s">
        <v>3445</v>
      </c>
      <c r="I152" s="6" t="s">
        <v>3702</v>
      </c>
      <c r="J152" s="9"/>
      <c r="K152" s="6" t="s">
        <v>1851</v>
      </c>
      <c r="M152" s="7" t="str">
        <f>IF(ISTEXT(L152),VLOOKUP(L152,'xbrl-gl'!A:H,7,FALSE),"")</f>
        <v/>
      </c>
    </row>
    <row r="153" spans="1:13" ht="16" customHeight="1">
      <c r="A153" s="10" t="s">
        <v>1853</v>
      </c>
      <c r="B153" s="10" t="str">
        <f t="shared" si="7"/>
        <v>cen-116</v>
      </c>
      <c r="C153" s="10"/>
      <c r="D153" s="6">
        <v>2</v>
      </c>
      <c r="E153" s="6" t="s">
        <v>3145</v>
      </c>
      <c r="F153" s="40" t="str">
        <f t="shared" si="6"/>
        <v>vatCategoryTaxableAmount</v>
      </c>
      <c r="G153" s="6" t="str">
        <f t="shared" si="8"/>
        <v>amountItemType</v>
      </c>
      <c r="H153" s="6" t="s">
        <v>3446</v>
      </c>
      <c r="I153" s="6" t="s">
        <v>3703</v>
      </c>
      <c r="J153" s="6" t="s">
        <v>1473</v>
      </c>
      <c r="K153" s="6" t="s">
        <v>1573</v>
      </c>
      <c r="L153" s="7" t="s">
        <v>1193</v>
      </c>
      <c r="M153" s="7" t="str">
        <f>IF(ISTEXT(L153),VLOOKUP(L153,'xbrl-gl'!A:H,7,FALSE),"")</f>
        <v>gl-gen:amountItemType</v>
      </c>
    </row>
    <row r="154" spans="1:13" ht="16" customHeight="1">
      <c r="A154" s="10" t="s">
        <v>1855</v>
      </c>
      <c r="B154" s="10" t="str">
        <f t="shared" si="7"/>
        <v>cen-117</v>
      </c>
      <c r="C154" s="10"/>
      <c r="D154" s="6">
        <v>2</v>
      </c>
      <c r="E154" s="6" t="s">
        <v>3145</v>
      </c>
      <c r="F154" s="40" t="str">
        <f t="shared" si="6"/>
        <v>vatCategoryTaxAmount</v>
      </c>
      <c r="G154" s="6" t="str">
        <f t="shared" si="8"/>
        <v>amountItemType</v>
      </c>
      <c r="H154" s="6" t="s">
        <v>3447</v>
      </c>
      <c r="I154" s="6" t="s">
        <v>3704</v>
      </c>
      <c r="J154" s="6" t="s">
        <v>1473</v>
      </c>
      <c r="K154" s="6" t="s">
        <v>1573</v>
      </c>
      <c r="L154" s="7" t="s">
        <v>1360</v>
      </c>
      <c r="M154" s="7" t="str">
        <f>IF(ISTEXT(L154),VLOOKUP(L154,'xbrl-gl'!A:H,7,FALSE),"")</f>
        <v>taxAmountItemType</v>
      </c>
    </row>
    <row r="155" spans="1:13" ht="16" customHeight="1">
      <c r="A155" s="10" t="s">
        <v>3448</v>
      </c>
      <c r="B155" s="10" t="str">
        <f t="shared" si="7"/>
        <v>cen-118</v>
      </c>
      <c r="C155" s="10"/>
      <c r="D155" s="6">
        <v>2</v>
      </c>
      <c r="E155" s="6" t="s">
        <v>3145</v>
      </c>
      <c r="F155" s="40" t="str">
        <f t="shared" si="6"/>
        <v>vatCategoryCode</v>
      </c>
      <c r="G155" s="6" t="str">
        <f t="shared" si="8"/>
        <v>codeItemType</v>
      </c>
      <c r="H155" s="6" t="s">
        <v>3449</v>
      </c>
      <c r="I155" s="6" t="s">
        <v>3705</v>
      </c>
      <c r="J155" s="6" t="s">
        <v>1580</v>
      </c>
      <c r="K155" s="6" t="s">
        <v>1573</v>
      </c>
      <c r="L155" s="7" t="s">
        <v>1364</v>
      </c>
      <c r="M155" s="7" t="str">
        <f>IF(ISTEXT(L155),VLOOKUP(L155,'xbrl-gl'!A:H,7,FALSE),"")</f>
        <v>taxCodeItemType</v>
      </c>
    </row>
    <row r="156" spans="1:13" ht="16" customHeight="1">
      <c r="A156" s="10" t="s">
        <v>3450</v>
      </c>
      <c r="B156" s="10" t="str">
        <f t="shared" si="7"/>
        <v>cen-119</v>
      </c>
      <c r="C156" s="10"/>
      <c r="D156" s="6">
        <v>2</v>
      </c>
      <c r="E156" s="6" t="s">
        <v>3145</v>
      </c>
      <c r="F156" s="40" t="str">
        <f t="shared" si="6"/>
        <v>vatCategoryRate</v>
      </c>
      <c r="G156" s="6" t="str">
        <f t="shared" si="8"/>
        <v>percentageItemType</v>
      </c>
      <c r="H156" s="6" t="s">
        <v>3451</v>
      </c>
      <c r="I156" s="6" t="s">
        <v>3706</v>
      </c>
      <c r="J156" s="6" t="s">
        <v>1803</v>
      </c>
      <c r="K156" s="6" t="s">
        <v>1585</v>
      </c>
      <c r="L156" s="7" t="s">
        <v>1363</v>
      </c>
      <c r="M156" s="7" t="str">
        <f>IF(ISTEXT(L156),VLOOKUP(L156,'xbrl-gl'!A:H,7,FALSE),"")</f>
        <v>taxPercentageRateItemType</v>
      </c>
    </row>
    <row r="157" spans="1:13" ht="16" customHeight="1">
      <c r="A157" s="10" t="s">
        <v>1861</v>
      </c>
      <c r="B157" s="10" t="str">
        <f t="shared" si="7"/>
        <v>cen-120</v>
      </c>
      <c r="C157" s="10"/>
      <c r="D157" s="6">
        <v>2</v>
      </c>
      <c r="E157" s="6" t="s">
        <v>3145</v>
      </c>
      <c r="F157" s="40" t="str">
        <f t="shared" si="6"/>
        <v>vatExemptionReasonText</v>
      </c>
      <c r="G157" s="6" t="str">
        <f t="shared" si="8"/>
        <v>textItemType</v>
      </c>
      <c r="H157" s="6" t="s">
        <v>3452</v>
      </c>
      <c r="I157" s="6" t="s">
        <v>3707</v>
      </c>
      <c r="J157" s="6" t="s">
        <v>1594</v>
      </c>
      <c r="K157" s="6" t="s">
        <v>1585</v>
      </c>
      <c r="M157" s="7" t="str">
        <f>IF(ISTEXT(L157),VLOOKUP(L157,'xbrl-gl'!A:H,7,FALSE),"")</f>
        <v/>
      </c>
    </row>
    <row r="158" spans="1:13" ht="16" customHeight="1">
      <c r="A158" s="10" t="s">
        <v>1863</v>
      </c>
      <c r="B158" s="10" t="str">
        <f t="shared" si="7"/>
        <v>cen-121</v>
      </c>
      <c r="C158" s="10"/>
      <c r="D158" s="6">
        <v>2</v>
      </c>
      <c r="E158" s="6" t="s">
        <v>3145</v>
      </c>
      <c r="F158" s="40" t="str">
        <f t="shared" si="6"/>
        <v>vatExemptionReasonCode</v>
      </c>
      <c r="G158" s="6" t="str">
        <f t="shared" si="8"/>
        <v>codeItemType</v>
      </c>
      <c r="H158" s="6" t="s">
        <v>3453</v>
      </c>
      <c r="I158" s="6" t="s">
        <v>3708</v>
      </c>
      <c r="J158" s="6" t="s">
        <v>1580</v>
      </c>
      <c r="K158" s="6" t="s">
        <v>1585</v>
      </c>
      <c r="M158" s="7" t="str">
        <f>IF(ISTEXT(L158),VLOOKUP(L158,'xbrl-gl'!A:H,7,FALSE),"")</f>
        <v/>
      </c>
    </row>
    <row r="159" spans="1:13" ht="16" customHeight="1">
      <c r="A159" s="10" t="s">
        <v>1865</v>
      </c>
      <c r="B159" s="10" t="str">
        <f t="shared" si="7"/>
        <v>cenG-24</v>
      </c>
      <c r="C159" s="10"/>
      <c r="D159" s="6">
        <v>1</v>
      </c>
      <c r="E159" s="6" t="s">
        <v>3145</v>
      </c>
      <c r="F159" s="6" t="str">
        <f t="shared" si="6"/>
        <v>additionalSupportingDocuments</v>
      </c>
      <c r="G159" s="6" t="str">
        <f t="shared" si="8"/>
        <v/>
      </c>
      <c r="H159" s="6" t="s">
        <v>3454</v>
      </c>
      <c r="I159" s="6" t="s">
        <v>3709</v>
      </c>
      <c r="J159" s="9"/>
      <c r="K159" s="6" t="s">
        <v>1612</v>
      </c>
      <c r="M159" s="7" t="str">
        <f>IF(ISTEXT(L159),VLOOKUP(L159,'xbrl-gl'!A:H,7,FALSE),"")</f>
        <v/>
      </c>
    </row>
    <row r="160" spans="1:13" ht="16" customHeight="1">
      <c r="A160" s="10" t="s">
        <v>1867</v>
      </c>
      <c r="B160" s="10" t="str">
        <f t="shared" si="7"/>
        <v>cen-122</v>
      </c>
      <c r="C160" s="10"/>
      <c r="D160" s="6">
        <v>2</v>
      </c>
      <c r="E160" s="6" t="s">
        <v>3145</v>
      </c>
      <c r="F160" s="40" t="str">
        <f t="shared" si="6"/>
        <v>supportingDocumentReference</v>
      </c>
      <c r="G160" s="6" t="str">
        <f t="shared" si="8"/>
        <v>documentReferenceItemType</v>
      </c>
      <c r="H160" s="6" t="s">
        <v>3455</v>
      </c>
      <c r="I160" s="6" t="s">
        <v>3710</v>
      </c>
      <c r="J160" s="6" t="s">
        <v>3293</v>
      </c>
      <c r="K160" s="6" t="s">
        <v>1573</v>
      </c>
      <c r="M160" s="7" t="str">
        <f>IF(ISTEXT(L160),VLOOKUP(L160,'xbrl-gl'!A:H,7,FALSE),"")</f>
        <v/>
      </c>
    </row>
    <row r="161" spans="1:13" ht="16" customHeight="1">
      <c r="A161" s="10" t="s">
        <v>1869</v>
      </c>
      <c r="B161" s="10" t="str">
        <f t="shared" si="7"/>
        <v>cen-123</v>
      </c>
      <c r="C161" s="10"/>
      <c r="D161" s="6">
        <v>2</v>
      </c>
      <c r="E161" s="6" t="s">
        <v>3145</v>
      </c>
      <c r="F161" s="40" t="str">
        <f t="shared" si="6"/>
        <v>supportingDocumentDescription</v>
      </c>
      <c r="G161" s="6" t="str">
        <f t="shared" si="8"/>
        <v>textItemType</v>
      </c>
      <c r="H161" s="6" t="s">
        <v>1870</v>
      </c>
      <c r="I161" s="6" t="s">
        <v>3711</v>
      </c>
      <c r="J161" s="6" t="s">
        <v>1594</v>
      </c>
      <c r="K161" s="6" t="s">
        <v>1585</v>
      </c>
      <c r="M161" s="7" t="str">
        <f>IF(ISTEXT(L161),VLOOKUP(L161,'xbrl-gl'!A:H,7,FALSE),"")</f>
        <v/>
      </c>
    </row>
    <row r="162" spans="1:13" ht="16" customHeight="1">
      <c r="A162" s="10" t="s">
        <v>1871</v>
      </c>
      <c r="B162" s="10" t="str">
        <f t="shared" si="7"/>
        <v>cen-124</v>
      </c>
      <c r="C162" s="10"/>
      <c r="D162" s="6">
        <v>2</v>
      </c>
      <c r="E162" s="6" t="s">
        <v>3145</v>
      </c>
      <c r="F162" s="40" t="str">
        <f t="shared" si="6"/>
        <v>externalDocumentLocation</v>
      </c>
      <c r="G162" s="6" t="str">
        <f t="shared" si="8"/>
        <v>textItemType</v>
      </c>
      <c r="H162" s="6" t="s">
        <v>3456</v>
      </c>
      <c r="I162" s="6" t="s">
        <v>3712</v>
      </c>
      <c r="J162" s="6" t="s">
        <v>1594</v>
      </c>
      <c r="K162" s="6" t="s">
        <v>1585</v>
      </c>
      <c r="M162" s="7" t="str">
        <f>IF(ISTEXT(L162),VLOOKUP(L162,'xbrl-gl'!A:H,7,FALSE),"")</f>
        <v/>
      </c>
    </row>
    <row r="163" spans="1:13" ht="16" customHeight="1">
      <c r="A163" s="10" t="s">
        <v>1873</v>
      </c>
      <c r="B163" s="10" t="str">
        <f t="shared" si="7"/>
        <v>cen-125</v>
      </c>
      <c r="C163" s="10"/>
      <c r="D163" s="6">
        <v>2</v>
      </c>
      <c r="E163" s="6" t="s">
        <v>3145</v>
      </c>
      <c r="F163" s="40" t="str">
        <f t="shared" si="6"/>
        <v>attachedDocument</v>
      </c>
      <c r="G163" s="6" t="str">
        <f t="shared" si="8"/>
        <v>binaryobjectItemType</v>
      </c>
      <c r="H163" s="6" t="s">
        <v>3457</v>
      </c>
      <c r="I163" s="6" t="s">
        <v>3713</v>
      </c>
      <c r="J163" s="6" t="s">
        <v>1874</v>
      </c>
      <c r="K163" s="6" t="s">
        <v>1585</v>
      </c>
      <c r="M163" s="7" t="str">
        <f>IF(ISTEXT(L163),VLOOKUP(L163,'xbrl-gl'!A:H,7,FALSE),"")</f>
        <v/>
      </c>
    </row>
    <row r="164" spans="1:13" ht="16" customHeight="1">
      <c r="A164" s="10" t="s">
        <v>3458</v>
      </c>
      <c r="B164" s="10" t="str">
        <f t="shared" si="7"/>
        <v>cen-125A</v>
      </c>
      <c r="C164" s="10"/>
      <c r="D164" s="6">
        <v>2</v>
      </c>
      <c r="E164" s="6" t="s">
        <v>3145</v>
      </c>
      <c r="F164" s="40" t="str">
        <f t="shared" si="6"/>
        <v>attachedDocumentMimeCode</v>
      </c>
      <c r="G164" s="6" t="str">
        <f t="shared" si="8"/>
        <v/>
      </c>
      <c r="H164" s="6" t="s">
        <v>3459</v>
      </c>
      <c r="I164" s="6" t="s">
        <v>3714</v>
      </c>
      <c r="J164" s="6"/>
      <c r="K164" s="6" t="s">
        <v>1573</v>
      </c>
      <c r="M164" s="7" t="str">
        <f>IF(ISTEXT(L164),VLOOKUP(L164,'xbrl-gl'!A:H,7,FALSE),"")</f>
        <v/>
      </c>
    </row>
    <row r="165" spans="1:13" ht="16" customHeight="1">
      <c r="A165" s="10" t="s">
        <v>3460</v>
      </c>
      <c r="B165" s="10" t="str">
        <f t="shared" si="7"/>
        <v>cen-125B</v>
      </c>
      <c r="C165" s="10"/>
      <c r="D165" s="6">
        <v>2</v>
      </c>
      <c r="E165" s="6" t="s">
        <v>3145</v>
      </c>
      <c r="F165" s="40" t="str">
        <f t="shared" si="6"/>
        <v>attachedDocumentFilename</v>
      </c>
      <c r="G165" s="6" t="str">
        <f t="shared" si="8"/>
        <v/>
      </c>
      <c r="H165" s="6" t="s">
        <v>3461</v>
      </c>
      <c r="I165" s="6" t="s">
        <v>3715</v>
      </c>
      <c r="J165" s="6"/>
      <c r="K165" s="6" t="s">
        <v>1573</v>
      </c>
      <c r="M165" s="7" t="str">
        <f>IF(ISTEXT(L165),VLOOKUP(L165,'xbrl-gl'!A:H,7,FALSE),"")</f>
        <v/>
      </c>
    </row>
    <row r="166" spans="1:13" ht="16" customHeight="1">
      <c r="A166" s="10" t="s">
        <v>1880</v>
      </c>
      <c r="B166" s="10" t="str">
        <f t="shared" si="7"/>
        <v>cenG-25</v>
      </c>
      <c r="C166" s="10"/>
      <c r="D166" s="6">
        <v>1</v>
      </c>
      <c r="E166" s="6" t="s">
        <v>3145</v>
      </c>
      <c r="F166" s="6" t="str">
        <f t="shared" si="6"/>
        <v>invoiceLine</v>
      </c>
      <c r="G166" s="6" t="str">
        <f t="shared" si="8"/>
        <v/>
      </c>
      <c r="H166" s="6" t="s">
        <v>3462</v>
      </c>
      <c r="I166" s="6" t="s">
        <v>3716</v>
      </c>
      <c r="J166" s="9"/>
      <c r="K166" s="6" t="s">
        <v>1851</v>
      </c>
      <c r="M166" s="7" t="str">
        <f>IF(ISTEXT(L166),VLOOKUP(L166,'xbrl-gl'!A:H,7,FALSE),"")</f>
        <v/>
      </c>
    </row>
    <row r="167" spans="1:13" ht="16" customHeight="1">
      <c r="A167" s="10" t="s">
        <v>1882</v>
      </c>
      <c r="B167" s="10" t="str">
        <f t="shared" si="7"/>
        <v>cen-126</v>
      </c>
      <c r="C167" s="10"/>
      <c r="D167" s="6">
        <v>2</v>
      </c>
      <c r="E167" s="6" t="s">
        <v>3145</v>
      </c>
      <c r="F167" s="40" t="str">
        <f t="shared" si="6"/>
        <v>invoiceLineIdentifier</v>
      </c>
      <c r="G167" s="6" t="str">
        <f t="shared" si="8"/>
        <v>identifierItemType</v>
      </c>
      <c r="H167" s="6" t="s">
        <v>1883</v>
      </c>
      <c r="I167" s="6" t="s">
        <v>3463</v>
      </c>
      <c r="J167" s="6" t="s">
        <v>1574</v>
      </c>
      <c r="K167" s="6" t="s">
        <v>1573</v>
      </c>
      <c r="M167" s="7" t="str">
        <f>IF(ISTEXT(L167),VLOOKUP(L167,'xbrl-gl'!A:H,7,FALSE),"")</f>
        <v/>
      </c>
    </row>
    <row r="168" spans="1:13" ht="16" customHeight="1">
      <c r="A168" s="10" t="s">
        <v>1884</v>
      </c>
      <c r="B168" s="10" t="str">
        <f t="shared" si="7"/>
        <v>cen-127</v>
      </c>
      <c r="C168" s="10"/>
      <c r="D168" s="6">
        <v>2</v>
      </c>
      <c r="E168" s="6" t="s">
        <v>3145</v>
      </c>
      <c r="F168" s="40" t="str">
        <f t="shared" si="6"/>
        <v>invoiceLineNote</v>
      </c>
      <c r="G168" s="6" t="str">
        <f t="shared" si="8"/>
        <v>textItemType</v>
      </c>
      <c r="H168" s="6" t="s">
        <v>3464</v>
      </c>
      <c r="I168" s="6" t="s">
        <v>3465</v>
      </c>
      <c r="J168" s="6" t="s">
        <v>1594</v>
      </c>
      <c r="K168" s="6" t="s">
        <v>1585</v>
      </c>
      <c r="M168" s="7" t="str">
        <f>IF(ISTEXT(L168),VLOOKUP(L168,'xbrl-gl'!A:H,7,FALSE),"")</f>
        <v/>
      </c>
    </row>
    <row r="169" spans="1:13" ht="16" customHeight="1">
      <c r="A169" s="10" t="s">
        <v>1886</v>
      </c>
      <c r="B169" s="10" t="str">
        <f t="shared" si="7"/>
        <v>cen-128</v>
      </c>
      <c r="C169" s="10"/>
      <c r="D169" s="6">
        <v>2</v>
      </c>
      <c r="E169" s="6" t="s">
        <v>3145</v>
      </c>
      <c r="F169" s="40" t="str">
        <f t="shared" si="6"/>
        <v>invoiceLineObjectIdentifier</v>
      </c>
      <c r="G169" s="6" t="str">
        <f t="shared" si="8"/>
        <v>identifierItemType</v>
      </c>
      <c r="H169" s="6" t="s">
        <v>3466</v>
      </c>
      <c r="I169" s="6" t="s">
        <v>3717</v>
      </c>
      <c r="J169" s="6" t="s">
        <v>1574</v>
      </c>
      <c r="K169" s="6" t="s">
        <v>1585</v>
      </c>
      <c r="M169" s="7" t="str">
        <f>IF(ISTEXT(L169),VLOOKUP(L169,'xbrl-gl'!A:H,7,FALSE),"")</f>
        <v/>
      </c>
    </row>
    <row r="170" spans="1:13" ht="16" customHeight="1">
      <c r="A170" s="10" t="s">
        <v>3467</v>
      </c>
      <c r="B170" s="10" t="str">
        <f t="shared" si="7"/>
        <v>cen-128A</v>
      </c>
      <c r="C170" s="10"/>
      <c r="D170" s="6">
        <v>2</v>
      </c>
      <c r="E170" s="6" t="s">
        <v>3145</v>
      </c>
      <c r="F170" s="40" t="str">
        <f t="shared" si="6"/>
        <v>schemeIdentifier</v>
      </c>
      <c r="G170" s="6" t="str">
        <f t="shared" si="8"/>
        <v/>
      </c>
      <c r="H170" s="6" t="s">
        <v>3468</v>
      </c>
      <c r="I170" s="6" t="s">
        <v>3718</v>
      </c>
      <c r="J170" s="9"/>
      <c r="K170" s="6" t="s">
        <v>1585</v>
      </c>
      <c r="M170" s="7" t="str">
        <f>IF(ISTEXT(L170),VLOOKUP(L170,'xbrl-gl'!A:H,7,FALSE),"")</f>
        <v/>
      </c>
    </row>
    <row r="171" spans="1:13" ht="16" customHeight="1">
      <c r="A171" s="10" t="s">
        <v>1888</v>
      </c>
      <c r="B171" s="10" t="str">
        <f t="shared" si="7"/>
        <v>cen-129</v>
      </c>
      <c r="C171" s="10"/>
      <c r="D171" s="6">
        <v>2</v>
      </c>
      <c r="E171" s="6" t="s">
        <v>3145</v>
      </c>
      <c r="F171" s="40" t="str">
        <f t="shared" si="6"/>
        <v>invoicedQuantity</v>
      </c>
      <c r="G171" s="6" t="str">
        <f t="shared" si="8"/>
        <v>quantityItemType</v>
      </c>
      <c r="H171" s="6" t="s">
        <v>3469</v>
      </c>
      <c r="I171" s="6" t="s">
        <v>3470</v>
      </c>
      <c r="J171" s="6" t="s">
        <v>1889</v>
      </c>
      <c r="K171" s="6" t="s">
        <v>1573</v>
      </c>
      <c r="L171" s="7" t="s">
        <v>1315</v>
      </c>
      <c r="M171" s="7" t="str">
        <f>IF(ISTEXT(L171),VLOOKUP(L171,'xbrl-gl'!A:H,7,FALSE),"")</f>
        <v>measurableQuantityItemType</v>
      </c>
    </row>
    <row r="172" spans="1:13" ht="16" customHeight="1">
      <c r="A172" s="10" t="s">
        <v>1891</v>
      </c>
      <c r="B172" s="10" t="str">
        <f t="shared" si="7"/>
        <v>cen-130</v>
      </c>
      <c r="C172" s="10"/>
      <c r="D172" s="6">
        <v>2</v>
      </c>
      <c r="E172" s="6" t="s">
        <v>3145</v>
      </c>
      <c r="F172" s="40" t="str">
        <f t="shared" si="6"/>
        <v>invoicedQuantityUnitOfMeasureCode</v>
      </c>
      <c r="G172" s="6" t="str">
        <f t="shared" si="8"/>
        <v>codeItemType</v>
      </c>
      <c r="H172" s="6" t="s">
        <v>3471</v>
      </c>
      <c r="I172" s="6" t="s">
        <v>3719</v>
      </c>
      <c r="J172" s="6" t="s">
        <v>1580</v>
      </c>
      <c r="K172" s="6" t="s">
        <v>1573</v>
      </c>
      <c r="L172" s="7" t="s">
        <v>1317</v>
      </c>
      <c r="M172" s="7" t="str">
        <f>IF(ISTEXT(L172),VLOOKUP(L172,'xbrl-gl'!A:H,7,FALSE),"")</f>
        <v>measurableUnitOfMeasureItemType</v>
      </c>
    </row>
    <row r="173" spans="1:13" ht="16" customHeight="1">
      <c r="A173" s="10" t="s">
        <v>1893</v>
      </c>
      <c r="B173" s="10" t="str">
        <f t="shared" si="7"/>
        <v>cen-131</v>
      </c>
      <c r="C173" s="10"/>
      <c r="D173" s="6">
        <v>2</v>
      </c>
      <c r="E173" s="6" t="s">
        <v>3145</v>
      </c>
      <c r="F173" s="40" t="str">
        <f t="shared" si="6"/>
        <v>invoiceLineNetAmount</v>
      </c>
      <c r="G173" s="6" t="str">
        <f t="shared" si="8"/>
        <v>amountItemType</v>
      </c>
      <c r="H173" s="6" t="s">
        <v>1894</v>
      </c>
      <c r="I173" s="6" t="s">
        <v>3720</v>
      </c>
      <c r="J173" s="6" t="s">
        <v>1473</v>
      </c>
      <c r="K173" s="6" t="s">
        <v>1573</v>
      </c>
      <c r="L173" s="7" t="s">
        <v>1193</v>
      </c>
      <c r="M173" s="7" t="str">
        <f>IF(ISTEXT(L173),VLOOKUP(L173,'xbrl-gl'!A:H,7,FALSE),"")</f>
        <v>gl-gen:amountItemType</v>
      </c>
    </row>
    <row r="174" spans="1:13" ht="16" customHeight="1">
      <c r="A174" s="10" t="s">
        <v>1895</v>
      </c>
      <c r="B174" s="10" t="str">
        <f t="shared" si="7"/>
        <v>cen-132</v>
      </c>
      <c r="C174" s="10"/>
      <c r="D174" s="6">
        <v>2</v>
      </c>
      <c r="E174" s="6" t="s">
        <v>3145</v>
      </c>
      <c r="F174" s="40" t="str">
        <f t="shared" si="6"/>
        <v>referencedPurchaseOrderLineReference</v>
      </c>
      <c r="G174" s="6" t="str">
        <f t="shared" si="8"/>
        <v>documentReferenceItemType</v>
      </c>
      <c r="H174" s="6" t="s">
        <v>1896</v>
      </c>
      <c r="I174" s="6" t="s">
        <v>3721</v>
      </c>
      <c r="J174" s="6" t="s">
        <v>3293</v>
      </c>
      <c r="K174" s="6" t="s">
        <v>1585</v>
      </c>
      <c r="L174" s="7" t="s">
        <v>1384</v>
      </c>
      <c r="M174" s="7" t="str">
        <f>IF(ISTEXT(L174),VLOOKUP(L174,'xbrl-gl'!A:H,7,FALSE),"")</f>
        <v>originatingDocumentNumberItemType</v>
      </c>
    </row>
    <row r="175" spans="1:13" ht="16" customHeight="1">
      <c r="A175" s="10" t="s">
        <v>1897</v>
      </c>
      <c r="B175" s="10" t="str">
        <f t="shared" si="7"/>
        <v>cen-133</v>
      </c>
      <c r="C175" s="10"/>
      <c r="D175" s="6">
        <v>2</v>
      </c>
      <c r="E175" s="6" t="s">
        <v>3145</v>
      </c>
      <c r="F175" s="40" t="str">
        <f t="shared" si="6"/>
        <v>invoiceLineBuyerAccountingReference</v>
      </c>
      <c r="G175" s="6" t="str">
        <f t="shared" si="8"/>
        <v>textItemType</v>
      </c>
      <c r="H175" s="6" t="s">
        <v>1898</v>
      </c>
      <c r="I175" s="6" t="s">
        <v>3722</v>
      </c>
      <c r="J175" s="6" t="s">
        <v>1594</v>
      </c>
      <c r="K175" s="6" t="s">
        <v>1585</v>
      </c>
      <c r="L175" s="7" t="s">
        <v>1383</v>
      </c>
      <c r="M175" s="7" t="str">
        <f>IF(ISTEXT(L175),VLOOKUP(L175,'xbrl-gl'!A:H,7,FALSE),"")</f>
        <v>gl-gen:documentTypeItemType</v>
      </c>
    </row>
    <row r="176" spans="1:13" ht="16" customHeight="1">
      <c r="A176" s="10" t="s">
        <v>1899</v>
      </c>
      <c r="B176" s="10" t="str">
        <f t="shared" si="7"/>
        <v>cenG-26</v>
      </c>
      <c r="C176" s="10"/>
      <c r="D176" s="6">
        <v>2</v>
      </c>
      <c r="E176" s="6" t="s">
        <v>3145</v>
      </c>
      <c r="F176" s="40" t="str">
        <f t="shared" si="6"/>
        <v>invoiceLinePeriod</v>
      </c>
      <c r="G176" s="6" t="str">
        <f t="shared" si="8"/>
        <v/>
      </c>
      <c r="H176" s="6" t="s">
        <v>3472</v>
      </c>
      <c r="I176" s="6" t="s">
        <v>3723</v>
      </c>
      <c r="J176" s="9"/>
      <c r="K176" s="6" t="s">
        <v>1585</v>
      </c>
      <c r="M176" s="7" t="str">
        <f>IF(ISTEXT(L176),VLOOKUP(L176,'xbrl-gl'!A:H,7,FALSE),"")</f>
        <v/>
      </c>
    </row>
    <row r="177" spans="1:13" ht="16" customHeight="1">
      <c r="A177" s="10" t="s">
        <v>1901</v>
      </c>
      <c r="B177" s="10" t="str">
        <f t="shared" si="7"/>
        <v>cen-134</v>
      </c>
      <c r="C177" s="10"/>
      <c r="D177" s="6">
        <v>3</v>
      </c>
      <c r="E177" s="6" t="s">
        <v>3145</v>
      </c>
      <c r="F177" s="41" t="str">
        <f t="shared" si="6"/>
        <v>invoiceLinePeriodStartDate</v>
      </c>
      <c r="G177" s="6" t="str">
        <f t="shared" si="8"/>
        <v>dateItemType</v>
      </c>
      <c r="H177" s="6" t="s">
        <v>1902</v>
      </c>
      <c r="I177" s="6" t="s">
        <v>3724</v>
      </c>
      <c r="J177" s="6" t="s">
        <v>1577</v>
      </c>
      <c r="K177" s="6" t="s">
        <v>1585</v>
      </c>
      <c r="M177" s="7" t="str">
        <f>IF(ISTEXT(L177),VLOOKUP(L177,'xbrl-gl'!A:H,7,FALSE),"")</f>
        <v/>
      </c>
    </row>
    <row r="178" spans="1:13" ht="16" customHeight="1">
      <c r="A178" s="10" t="s">
        <v>1903</v>
      </c>
      <c r="B178" s="10" t="str">
        <f t="shared" si="7"/>
        <v>cen-135</v>
      </c>
      <c r="C178" s="10"/>
      <c r="D178" s="6">
        <v>3</v>
      </c>
      <c r="E178" s="6" t="s">
        <v>3145</v>
      </c>
      <c r="F178" s="41" t="str">
        <f t="shared" si="6"/>
        <v>invoiceLinePeriodEndDate</v>
      </c>
      <c r="G178" s="6" t="str">
        <f t="shared" si="8"/>
        <v>dateItemType</v>
      </c>
      <c r="H178" s="6" t="s">
        <v>1904</v>
      </c>
      <c r="I178" s="6" t="s">
        <v>3725</v>
      </c>
      <c r="J178" s="6" t="s">
        <v>1577</v>
      </c>
      <c r="K178" s="6" t="s">
        <v>1585</v>
      </c>
      <c r="M178" s="7" t="str">
        <f>IF(ISTEXT(L178),VLOOKUP(L178,'xbrl-gl'!A:H,7,FALSE),"")</f>
        <v/>
      </c>
    </row>
    <row r="179" spans="1:13" ht="16" customHeight="1">
      <c r="A179" s="10" t="s">
        <v>1905</v>
      </c>
      <c r="B179" s="10" t="str">
        <f t="shared" si="7"/>
        <v>cenG-27</v>
      </c>
      <c r="C179" s="10"/>
      <c r="D179" s="6">
        <v>2</v>
      </c>
      <c r="E179" s="6" t="s">
        <v>3145</v>
      </c>
      <c r="F179" s="40" t="str">
        <f t="shared" si="6"/>
        <v>invoiceLineAllowances</v>
      </c>
      <c r="G179" s="6" t="str">
        <f t="shared" si="8"/>
        <v/>
      </c>
      <c r="H179" s="6" t="s">
        <v>3473</v>
      </c>
      <c r="I179" s="6" t="s">
        <v>3474</v>
      </c>
      <c r="J179" s="9"/>
      <c r="K179" s="6" t="s">
        <v>1612</v>
      </c>
      <c r="M179" s="7" t="str">
        <f>IF(ISTEXT(L179),VLOOKUP(L179,'xbrl-gl'!A:H,7,FALSE),"")</f>
        <v/>
      </c>
    </row>
    <row r="180" spans="1:13" ht="16" customHeight="1">
      <c r="A180" s="10" t="s">
        <v>1907</v>
      </c>
      <c r="B180" s="10" t="str">
        <f t="shared" si="7"/>
        <v>cen-136</v>
      </c>
      <c r="C180" s="10"/>
      <c r="D180" s="6">
        <v>3</v>
      </c>
      <c r="E180" s="6" t="s">
        <v>3145</v>
      </c>
      <c r="F180" s="41" t="str">
        <f t="shared" si="6"/>
        <v>invoiceLineAllowanceAmount</v>
      </c>
      <c r="G180" s="6" t="str">
        <f t="shared" si="8"/>
        <v>amountItemType</v>
      </c>
      <c r="H180" s="6" t="s">
        <v>1908</v>
      </c>
      <c r="I180" s="6" t="s">
        <v>3412</v>
      </c>
      <c r="J180" s="6" t="s">
        <v>1473</v>
      </c>
      <c r="K180" s="6" t="s">
        <v>1573</v>
      </c>
      <c r="L180" s="7" t="s">
        <v>1193</v>
      </c>
      <c r="M180" s="7" t="str">
        <f>IF(ISTEXT(L180),VLOOKUP(L180,'xbrl-gl'!A:H,7,FALSE),"")</f>
        <v>gl-gen:amountItemType</v>
      </c>
    </row>
    <row r="181" spans="1:13" ht="16" customHeight="1">
      <c r="A181" s="10" t="s">
        <v>1909</v>
      </c>
      <c r="B181" s="10" t="str">
        <f t="shared" si="7"/>
        <v>cen-137</v>
      </c>
      <c r="C181" s="10"/>
      <c r="D181" s="6">
        <v>3</v>
      </c>
      <c r="E181" s="6" t="s">
        <v>3145</v>
      </c>
      <c r="F181" s="41" t="str">
        <f t="shared" si="6"/>
        <v>invoiceLineAllowanceBaseAmount</v>
      </c>
      <c r="G181" s="6" t="str">
        <f t="shared" si="8"/>
        <v>amountItemType</v>
      </c>
      <c r="H181" s="6" t="s">
        <v>3475</v>
      </c>
      <c r="I181" s="6" t="s">
        <v>3476</v>
      </c>
      <c r="J181" s="6" t="s">
        <v>1473</v>
      </c>
      <c r="K181" s="6" t="s">
        <v>1585</v>
      </c>
      <c r="M181" s="7" t="str">
        <f>IF(ISTEXT(L181),VLOOKUP(L181,'xbrl-gl'!A:H,7,FALSE),"")</f>
        <v/>
      </c>
    </row>
    <row r="182" spans="1:13" ht="16" customHeight="1">
      <c r="A182" s="10" t="s">
        <v>1911</v>
      </c>
      <c r="B182" s="10" t="str">
        <f t="shared" si="7"/>
        <v>cen-138</v>
      </c>
      <c r="C182" s="10"/>
      <c r="D182" s="6">
        <v>3</v>
      </c>
      <c r="E182" s="6" t="s">
        <v>3145</v>
      </c>
      <c r="F182" s="41" t="str">
        <f t="shared" si="6"/>
        <v>invoiceLineAllowancePercentage</v>
      </c>
      <c r="G182" s="6" t="str">
        <f t="shared" si="8"/>
        <v>percentageItemType</v>
      </c>
      <c r="H182" s="6" t="s">
        <v>3477</v>
      </c>
      <c r="I182" s="6" t="s">
        <v>3478</v>
      </c>
      <c r="J182" s="6" t="s">
        <v>1803</v>
      </c>
      <c r="K182" s="6" t="s">
        <v>1585</v>
      </c>
      <c r="M182" s="7" t="str">
        <f>IF(ISTEXT(L182),VLOOKUP(L182,'xbrl-gl'!A:H,7,FALSE),"")</f>
        <v/>
      </c>
    </row>
    <row r="183" spans="1:13" ht="16" customHeight="1">
      <c r="A183" s="10" t="s">
        <v>1913</v>
      </c>
      <c r="B183" s="10" t="str">
        <f t="shared" si="7"/>
        <v>cen-139</v>
      </c>
      <c r="C183" s="10"/>
      <c r="D183" s="6">
        <v>3</v>
      </c>
      <c r="E183" s="6" t="s">
        <v>3145</v>
      </c>
      <c r="F183" s="41" t="str">
        <f t="shared" si="6"/>
        <v>invoiceLineAllowanceReason</v>
      </c>
      <c r="G183" s="6" t="str">
        <f t="shared" si="8"/>
        <v>textItemType</v>
      </c>
      <c r="H183" s="6" t="s">
        <v>1914</v>
      </c>
      <c r="I183" s="6" t="s">
        <v>3479</v>
      </c>
      <c r="J183" s="6" t="s">
        <v>1594</v>
      </c>
      <c r="K183" s="6" t="s">
        <v>1585</v>
      </c>
      <c r="M183" s="7" t="str">
        <f>IF(ISTEXT(L183),VLOOKUP(L183,'xbrl-gl'!A:H,7,FALSE),"")</f>
        <v/>
      </c>
    </row>
    <row r="184" spans="1:13" ht="16" customHeight="1">
      <c r="A184" s="10" t="s">
        <v>1915</v>
      </c>
      <c r="B184" s="10" t="str">
        <f t="shared" si="7"/>
        <v>cen-140</v>
      </c>
      <c r="C184" s="10"/>
      <c r="D184" s="6">
        <v>3</v>
      </c>
      <c r="E184" s="6" t="s">
        <v>3145</v>
      </c>
      <c r="F184" s="41" t="str">
        <f t="shared" si="6"/>
        <v>invoiceLineAllowanceReasonCode</v>
      </c>
      <c r="G184" s="6" t="str">
        <f t="shared" si="8"/>
        <v>codeItemType</v>
      </c>
      <c r="H184" s="6" t="s">
        <v>3480</v>
      </c>
      <c r="I184" s="6" t="s">
        <v>3726</v>
      </c>
      <c r="J184" s="6" t="s">
        <v>1580</v>
      </c>
      <c r="K184" s="6" t="s">
        <v>1585</v>
      </c>
      <c r="M184" s="7" t="str">
        <f>IF(ISTEXT(L184),VLOOKUP(L184,'xbrl-gl'!A:H,7,FALSE),"")</f>
        <v/>
      </c>
    </row>
    <row r="185" spans="1:13" ht="16" customHeight="1">
      <c r="A185" s="10" t="s">
        <v>1917</v>
      </c>
      <c r="B185" s="10" t="str">
        <f t="shared" si="7"/>
        <v>cenG-28</v>
      </c>
      <c r="C185" s="10"/>
      <c r="D185" s="6">
        <v>2</v>
      </c>
      <c r="E185" s="6" t="s">
        <v>3145</v>
      </c>
      <c r="F185" s="40" t="str">
        <f t="shared" si="6"/>
        <v>invoiceLineCharges</v>
      </c>
      <c r="G185" s="6" t="str">
        <f t="shared" si="8"/>
        <v/>
      </c>
      <c r="H185" s="6" t="s">
        <v>3481</v>
      </c>
      <c r="I185" s="6" t="s">
        <v>3727</v>
      </c>
      <c r="J185" s="9"/>
      <c r="K185" s="6" t="s">
        <v>1612</v>
      </c>
      <c r="M185" s="7" t="str">
        <f>IF(ISTEXT(L185),VLOOKUP(L185,'xbrl-gl'!A:H,7,FALSE),"")</f>
        <v/>
      </c>
    </row>
    <row r="186" spans="1:13" ht="16" customHeight="1">
      <c r="A186" s="10" t="s">
        <v>1919</v>
      </c>
      <c r="B186" s="10" t="str">
        <f t="shared" si="7"/>
        <v>cen-141</v>
      </c>
      <c r="C186" s="10"/>
      <c r="D186" s="6">
        <v>3</v>
      </c>
      <c r="E186" s="6" t="s">
        <v>3145</v>
      </c>
      <c r="F186" s="41" t="str">
        <f t="shared" si="6"/>
        <v>invoiceLineChargeAmount</v>
      </c>
      <c r="G186" s="6" t="str">
        <f t="shared" si="8"/>
        <v>amountItemType</v>
      </c>
      <c r="H186" s="6" t="s">
        <v>1920</v>
      </c>
      <c r="I186" s="6" t="s">
        <v>3482</v>
      </c>
      <c r="J186" s="6" t="s">
        <v>1473</v>
      </c>
      <c r="K186" s="6" t="s">
        <v>1573</v>
      </c>
      <c r="L186" s="7" t="s">
        <v>1193</v>
      </c>
      <c r="M186" s="7" t="str">
        <f>IF(ISTEXT(L186),VLOOKUP(L186,'xbrl-gl'!A:H,7,FALSE),"")</f>
        <v>gl-gen:amountItemType</v>
      </c>
    </row>
    <row r="187" spans="1:13" ht="16" customHeight="1">
      <c r="A187" s="10" t="s">
        <v>1921</v>
      </c>
      <c r="B187" s="10" t="str">
        <f t="shared" si="7"/>
        <v>cen-142</v>
      </c>
      <c r="C187" s="10"/>
      <c r="D187" s="6">
        <v>3</v>
      </c>
      <c r="E187" s="6" t="s">
        <v>3145</v>
      </c>
      <c r="F187" s="41" t="str">
        <f t="shared" si="6"/>
        <v>invoiceLineChargeBaseAmount</v>
      </c>
      <c r="G187" s="6" t="str">
        <f t="shared" si="8"/>
        <v>amountItemType</v>
      </c>
      <c r="H187" s="6" t="s">
        <v>3483</v>
      </c>
      <c r="I187" s="6" t="s">
        <v>3484</v>
      </c>
      <c r="J187" s="6" t="s">
        <v>1473</v>
      </c>
      <c r="K187" s="6" t="s">
        <v>1585</v>
      </c>
      <c r="M187" s="7" t="str">
        <f>IF(ISTEXT(L187),VLOOKUP(L187,'xbrl-gl'!A:H,7,FALSE),"")</f>
        <v/>
      </c>
    </row>
    <row r="188" spans="1:13" ht="16" customHeight="1">
      <c r="A188" s="10" t="s">
        <v>1923</v>
      </c>
      <c r="B188" s="10" t="str">
        <f t="shared" si="7"/>
        <v>cen-143</v>
      </c>
      <c r="C188" s="10"/>
      <c r="D188" s="6">
        <v>3</v>
      </c>
      <c r="E188" s="6" t="s">
        <v>3145</v>
      </c>
      <c r="F188" s="41" t="str">
        <f t="shared" si="6"/>
        <v>invoiceLineChargePercentage</v>
      </c>
      <c r="G188" s="6" t="str">
        <f t="shared" si="8"/>
        <v>percentageItemType</v>
      </c>
      <c r="H188" s="6" t="s">
        <v>3485</v>
      </c>
      <c r="I188" s="6" t="s">
        <v>3486</v>
      </c>
      <c r="J188" s="6" t="s">
        <v>1803</v>
      </c>
      <c r="K188" s="6" t="s">
        <v>1585</v>
      </c>
      <c r="M188" s="7" t="str">
        <f>IF(ISTEXT(L188),VLOOKUP(L188,'xbrl-gl'!A:H,7,FALSE),"")</f>
        <v/>
      </c>
    </row>
    <row r="189" spans="1:13" ht="16" customHeight="1">
      <c r="A189" s="10" t="s">
        <v>1925</v>
      </c>
      <c r="B189" s="10" t="str">
        <f t="shared" si="7"/>
        <v>cen-144</v>
      </c>
      <c r="C189" s="10"/>
      <c r="D189" s="6">
        <v>3</v>
      </c>
      <c r="E189" s="6" t="s">
        <v>3145</v>
      </c>
      <c r="F189" s="41" t="str">
        <f t="shared" si="6"/>
        <v>invoiceLineChargeReason</v>
      </c>
      <c r="G189" s="6" t="str">
        <f t="shared" si="8"/>
        <v>textItemType</v>
      </c>
      <c r="H189" s="6" t="s">
        <v>1926</v>
      </c>
      <c r="I189" s="6" t="s">
        <v>3487</v>
      </c>
      <c r="J189" s="6" t="s">
        <v>1594</v>
      </c>
      <c r="K189" s="6" t="s">
        <v>1585</v>
      </c>
      <c r="M189" s="7" t="str">
        <f>IF(ISTEXT(L189),VLOOKUP(L189,'xbrl-gl'!A:H,7,FALSE),"")</f>
        <v/>
      </c>
    </row>
    <row r="190" spans="1:13" ht="16" customHeight="1">
      <c r="A190" s="10" t="s">
        <v>1927</v>
      </c>
      <c r="B190" s="10" t="str">
        <f t="shared" si="7"/>
        <v>cen-145</v>
      </c>
      <c r="C190" s="10"/>
      <c r="D190" s="6">
        <v>3</v>
      </c>
      <c r="E190" s="6" t="s">
        <v>3145</v>
      </c>
      <c r="F190" s="41" t="str">
        <f t="shared" si="6"/>
        <v>invoiceLineChargeReasonCode</v>
      </c>
      <c r="G190" s="6" t="str">
        <f t="shared" si="8"/>
        <v>codeItemType</v>
      </c>
      <c r="H190" s="6" t="s">
        <v>3488</v>
      </c>
      <c r="I190" s="6" t="s">
        <v>3728</v>
      </c>
      <c r="J190" s="6" t="s">
        <v>1580</v>
      </c>
      <c r="K190" s="6" t="s">
        <v>1585</v>
      </c>
      <c r="M190" s="7" t="str">
        <f>IF(ISTEXT(L190),VLOOKUP(L190,'xbrl-gl'!A:H,7,FALSE),"")</f>
        <v/>
      </c>
    </row>
    <row r="191" spans="1:13" ht="16" customHeight="1">
      <c r="A191" s="10" t="s">
        <v>1929</v>
      </c>
      <c r="B191" s="10" t="str">
        <f t="shared" si="7"/>
        <v>cenG-29</v>
      </c>
      <c r="C191" s="10"/>
      <c r="D191" s="6">
        <v>2</v>
      </c>
      <c r="E191" s="6" t="s">
        <v>3145</v>
      </c>
      <c r="F191" s="40" t="str">
        <f t="shared" si="6"/>
        <v>priceDetails</v>
      </c>
      <c r="G191" s="6" t="str">
        <f t="shared" si="8"/>
        <v/>
      </c>
      <c r="H191" s="6" t="s">
        <v>3489</v>
      </c>
      <c r="I191" s="6" t="s">
        <v>3490</v>
      </c>
      <c r="J191" s="9"/>
      <c r="K191" s="6" t="s">
        <v>1573</v>
      </c>
      <c r="L191" s="7" t="s">
        <v>798</v>
      </c>
      <c r="M191" s="7" t="str">
        <f>IF(ISTEXT(L191),VLOOKUP(L191,'xbrl-gl'!A:H,7,FALSE),"")</f>
        <v>_</v>
      </c>
    </row>
    <row r="192" spans="1:13" ht="16" customHeight="1">
      <c r="A192" s="10" t="s">
        <v>1931</v>
      </c>
      <c r="B192" s="10" t="str">
        <f t="shared" si="7"/>
        <v>cen-146</v>
      </c>
      <c r="C192" s="10"/>
      <c r="D192" s="6">
        <v>3</v>
      </c>
      <c r="E192" s="6" t="s">
        <v>3145</v>
      </c>
      <c r="F192" s="41" t="str">
        <f t="shared" si="6"/>
        <v>itemNetPrice</v>
      </c>
      <c r="G192" s="6" t="str">
        <f t="shared" si="8"/>
        <v>unitPriceAmountItemType</v>
      </c>
      <c r="H192" s="6" t="s">
        <v>3491</v>
      </c>
      <c r="I192" s="6" t="s">
        <v>3729</v>
      </c>
      <c r="J192" s="6" t="s">
        <v>3492</v>
      </c>
      <c r="K192" s="6" t="s">
        <v>1573</v>
      </c>
      <c r="M192" s="7" t="str">
        <f>IF(ISTEXT(L192),VLOOKUP(L192,'xbrl-gl'!A:H,7,FALSE),"")</f>
        <v/>
      </c>
    </row>
    <row r="193" spans="1:13" ht="16" customHeight="1">
      <c r="A193" s="10" t="s">
        <v>1934</v>
      </c>
      <c r="B193" s="10" t="str">
        <f t="shared" si="7"/>
        <v>cen-147</v>
      </c>
      <c r="C193" s="10"/>
      <c r="D193" s="6">
        <v>3</v>
      </c>
      <c r="E193" s="6" t="s">
        <v>3145</v>
      </c>
      <c r="F193" s="41" t="str">
        <f t="shared" si="6"/>
        <v>itemPriceDiscount</v>
      </c>
      <c r="G193" s="6" t="str">
        <f t="shared" si="8"/>
        <v>unitPriceAmountItemType</v>
      </c>
      <c r="H193" s="6" t="s">
        <v>3493</v>
      </c>
      <c r="I193" s="6" t="s">
        <v>3730</v>
      </c>
      <c r="J193" s="6" t="s">
        <v>3492</v>
      </c>
      <c r="K193" s="6" t="s">
        <v>1585</v>
      </c>
      <c r="M193" s="7" t="str">
        <f>IF(ISTEXT(L193),VLOOKUP(L193,'xbrl-gl'!A:H,7,FALSE),"")</f>
        <v/>
      </c>
    </row>
    <row r="194" spans="1:13" ht="16" customHeight="1">
      <c r="A194" s="10" t="s">
        <v>1936</v>
      </c>
      <c r="B194" s="10" t="str">
        <f t="shared" si="7"/>
        <v>cen-148</v>
      </c>
      <c r="C194" s="10"/>
      <c r="D194" s="6">
        <v>3</v>
      </c>
      <c r="E194" s="6" t="s">
        <v>3145</v>
      </c>
      <c r="F194" s="41" t="str">
        <f t="shared" ref="F194:F213" si="9">LOWER(LEFT(H194,1))&amp;MID(SUBSTITUTE(PROPER(H194)," ",""),2,LEN(H194))</f>
        <v>itemGrossPrice</v>
      </c>
      <c r="G194" s="6" t="str">
        <f t="shared" si="8"/>
        <v>unitPriceAmountItemType</v>
      </c>
      <c r="H194" s="6" t="s">
        <v>3494</v>
      </c>
      <c r="I194" s="6" t="s">
        <v>3495</v>
      </c>
      <c r="J194" s="6" t="s">
        <v>3492</v>
      </c>
      <c r="K194" s="6" t="s">
        <v>1585</v>
      </c>
      <c r="M194" s="7" t="str">
        <f>IF(ISTEXT(L194),VLOOKUP(L194,'xbrl-gl'!A:H,7,FALSE),"")</f>
        <v/>
      </c>
    </row>
    <row r="195" spans="1:13" ht="16" customHeight="1">
      <c r="A195" s="10" t="s">
        <v>1938</v>
      </c>
      <c r="B195" s="10" t="str">
        <f t="shared" ref="B195:B213" si="10">IF("BT"=MID(A195,1,2),"cen-"&amp;MID(A195,4,LEN(A195)-3),"cenG-"&amp;MID(A195,4,LEN(A195)-3))</f>
        <v>cen-149</v>
      </c>
      <c r="C195" s="10"/>
      <c r="D195" s="6">
        <v>3</v>
      </c>
      <c r="E195" s="6" t="s">
        <v>3145</v>
      </c>
      <c r="F195" s="41" t="str">
        <f t="shared" si="9"/>
        <v>itemPriceBaseQuantity</v>
      </c>
      <c r="G195" s="6" t="str">
        <f t="shared" ref="G195:G213" si="11">IF(ISTEXT(J195),LOWER(LEFT(J195,1))&amp;MID(SUBSTITUTE(PROPER(J195)," ",""),2,LEN(J195))&amp;"ItemType","")</f>
        <v>quantityItemType</v>
      </c>
      <c r="H195" s="6" t="s">
        <v>1939</v>
      </c>
      <c r="I195" s="6" t="s">
        <v>3496</v>
      </c>
      <c r="J195" s="6" t="s">
        <v>1889</v>
      </c>
      <c r="K195" s="6" t="s">
        <v>1585</v>
      </c>
      <c r="L195" s="7" t="s">
        <v>1315</v>
      </c>
      <c r="M195" s="7" t="str">
        <f>IF(ISTEXT(L195),VLOOKUP(L195,'xbrl-gl'!A:H,7,FALSE),"")</f>
        <v>measurableQuantityItemType</v>
      </c>
    </row>
    <row r="196" spans="1:13" ht="16" customHeight="1">
      <c r="A196" s="10" t="s">
        <v>1940</v>
      </c>
      <c r="B196" s="10" t="str">
        <f t="shared" si="10"/>
        <v>cen-150</v>
      </c>
      <c r="C196" s="10"/>
      <c r="D196" s="6">
        <v>3</v>
      </c>
      <c r="E196" s="6" t="s">
        <v>3145</v>
      </c>
      <c r="F196" s="41" t="str">
        <f t="shared" si="9"/>
        <v>itemPriceBaseQuantityUnitOfMeasureCode</v>
      </c>
      <c r="G196" s="6" t="str">
        <f t="shared" si="11"/>
        <v>codeItemType</v>
      </c>
      <c r="H196" s="6" t="s">
        <v>1941</v>
      </c>
      <c r="I196" s="6" t="s">
        <v>3731</v>
      </c>
      <c r="J196" s="6" t="s">
        <v>1580</v>
      </c>
      <c r="K196" s="6" t="s">
        <v>1585</v>
      </c>
      <c r="L196" s="7" t="s">
        <v>1317</v>
      </c>
      <c r="M196" s="7" t="str">
        <f>IF(ISTEXT(L196),VLOOKUP(L196,'xbrl-gl'!A:H,7,FALSE),"")</f>
        <v>measurableUnitOfMeasureItemType</v>
      </c>
    </row>
    <row r="197" spans="1:13" ht="16" customHeight="1">
      <c r="A197" s="10" t="s">
        <v>1942</v>
      </c>
      <c r="B197" s="10" t="str">
        <f t="shared" si="10"/>
        <v>cenG-30</v>
      </c>
      <c r="C197" s="10"/>
      <c r="D197" s="6">
        <v>2</v>
      </c>
      <c r="E197" s="6" t="s">
        <v>3145</v>
      </c>
      <c r="F197" s="40" t="str">
        <f t="shared" si="9"/>
        <v>lineVatInformation</v>
      </c>
      <c r="G197" s="6" t="str">
        <f t="shared" si="11"/>
        <v/>
      </c>
      <c r="H197" s="6" t="s">
        <v>3497</v>
      </c>
      <c r="I197" s="6" t="s">
        <v>3498</v>
      </c>
      <c r="J197" s="9"/>
      <c r="K197" s="6" t="s">
        <v>1573</v>
      </c>
      <c r="M197" s="7" t="str">
        <f>IF(ISTEXT(L197),VLOOKUP(L197,'xbrl-gl'!A:H,7,FALSE),"")</f>
        <v/>
      </c>
    </row>
    <row r="198" spans="1:13" ht="16" customHeight="1">
      <c r="A198" s="10" t="s">
        <v>1944</v>
      </c>
      <c r="B198" s="10" t="str">
        <f t="shared" si="10"/>
        <v>cen-151</v>
      </c>
      <c r="C198" s="10"/>
      <c r="D198" s="6">
        <v>3</v>
      </c>
      <c r="E198" s="6" t="s">
        <v>3145</v>
      </c>
      <c r="F198" s="41" t="str">
        <f t="shared" si="9"/>
        <v>invoicedItemVatCategoryCode</v>
      </c>
      <c r="G198" s="6" t="str">
        <f t="shared" si="11"/>
        <v>codeItemType</v>
      </c>
      <c r="H198" s="6" t="s">
        <v>3499</v>
      </c>
      <c r="I198" s="6" t="s">
        <v>3732</v>
      </c>
      <c r="J198" s="6" t="s">
        <v>1580</v>
      </c>
      <c r="K198" s="6" t="s">
        <v>1573</v>
      </c>
      <c r="L198" s="7" t="s">
        <v>1364</v>
      </c>
      <c r="M198" s="7" t="str">
        <f>IF(ISTEXT(L198),VLOOKUP(L198,'xbrl-gl'!A:H,7,FALSE),"")</f>
        <v>taxCodeItemType</v>
      </c>
    </row>
    <row r="199" spans="1:13" ht="16" customHeight="1">
      <c r="A199" s="10" t="s">
        <v>1945</v>
      </c>
      <c r="B199" s="10" t="str">
        <f t="shared" si="10"/>
        <v>cen-152</v>
      </c>
      <c r="C199" s="10"/>
      <c r="D199" s="6">
        <v>3</v>
      </c>
      <c r="E199" s="6" t="s">
        <v>3145</v>
      </c>
      <c r="F199" s="41" t="str">
        <f t="shared" si="9"/>
        <v>invoicedItemVatRate</v>
      </c>
      <c r="G199" s="6" t="str">
        <f t="shared" si="11"/>
        <v>percentItemType</v>
      </c>
      <c r="H199" s="6" t="s">
        <v>1947</v>
      </c>
      <c r="I199" s="6" t="s">
        <v>3500</v>
      </c>
      <c r="J199" s="6" t="s">
        <v>1946</v>
      </c>
      <c r="K199" s="6" t="s">
        <v>1585</v>
      </c>
      <c r="L199" s="7" t="s">
        <v>1363</v>
      </c>
      <c r="M199" s="7" t="str">
        <f>IF(ISTEXT(L199),VLOOKUP(L199,'xbrl-gl'!A:H,7,FALSE),"")</f>
        <v>taxPercentageRateItemType</v>
      </c>
    </row>
    <row r="200" spans="1:13" ht="16" customHeight="1">
      <c r="A200" s="10" t="s">
        <v>1948</v>
      </c>
      <c r="B200" s="10" t="str">
        <f t="shared" si="10"/>
        <v>cenG-31</v>
      </c>
      <c r="C200" s="10"/>
      <c r="D200" s="6">
        <v>2</v>
      </c>
      <c r="E200" s="6" t="s">
        <v>3145</v>
      </c>
      <c r="F200" s="40" t="str">
        <f t="shared" si="9"/>
        <v>itemInformation</v>
      </c>
      <c r="G200" s="6" t="str">
        <f t="shared" si="11"/>
        <v/>
      </c>
      <c r="H200" s="6" t="s">
        <v>3501</v>
      </c>
      <c r="I200" s="6" t="s">
        <v>3733</v>
      </c>
      <c r="J200" s="9"/>
      <c r="K200" s="6" t="s">
        <v>1573</v>
      </c>
      <c r="L200" s="7" t="s">
        <v>798</v>
      </c>
      <c r="M200" s="7" t="str">
        <f>IF(ISTEXT(L200),VLOOKUP(L200,'xbrl-gl'!A:H,7,FALSE),"")</f>
        <v>_</v>
      </c>
    </row>
    <row r="201" spans="1:13" ht="16" customHeight="1">
      <c r="A201" s="10" t="s">
        <v>1950</v>
      </c>
      <c r="B201" s="10" t="str">
        <f t="shared" si="10"/>
        <v>cen-153</v>
      </c>
      <c r="C201" s="10"/>
      <c r="D201" s="6">
        <v>3</v>
      </c>
      <c r="E201" s="6" t="s">
        <v>3145</v>
      </c>
      <c r="F201" s="41" t="str">
        <f t="shared" si="9"/>
        <v>itemName</v>
      </c>
      <c r="G201" s="6" t="str">
        <f t="shared" si="11"/>
        <v>textItemType</v>
      </c>
      <c r="H201" s="6" t="s">
        <v>1951</v>
      </c>
      <c r="I201" s="6" t="s">
        <v>3502</v>
      </c>
      <c r="J201" s="6" t="s">
        <v>1594</v>
      </c>
      <c r="K201" s="6" t="s">
        <v>1573</v>
      </c>
      <c r="M201" s="7" t="str">
        <f>IF(ISTEXT(L201),VLOOKUP(L201,'xbrl-gl'!A:H,7,FALSE),"")</f>
        <v/>
      </c>
    </row>
    <row r="202" spans="1:13" ht="16" customHeight="1">
      <c r="A202" s="10" t="s">
        <v>1952</v>
      </c>
      <c r="B202" s="10" t="str">
        <f t="shared" si="10"/>
        <v>cen-154</v>
      </c>
      <c r="C202" s="10"/>
      <c r="D202" s="6">
        <v>3</v>
      </c>
      <c r="E202" s="6" t="s">
        <v>3145</v>
      </c>
      <c r="F202" s="41" t="str">
        <f t="shared" si="9"/>
        <v>itemDescription</v>
      </c>
      <c r="G202" s="6" t="str">
        <f t="shared" si="11"/>
        <v>textItemType</v>
      </c>
      <c r="H202" s="6" t="s">
        <v>3503</v>
      </c>
      <c r="I202" s="6" t="s">
        <v>3734</v>
      </c>
      <c r="J202" s="6" t="s">
        <v>1594</v>
      </c>
      <c r="K202" s="6" t="s">
        <v>1585</v>
      </c>
      <c r="M202" s="7" t="str">
        <f>IF(ISTEXT(L202),VLOOKUP(L202,'xbrl-gl'!A:H,7,FALSE),"")</f>
        <v/>
      </c>
    </row>
    <row r="203" spans="1:13" ht="16" customHeight="1">
      <c r="A203" s="10" t="s">
        <v>1954</v>
      </c>
      <c r="B203" s="10" t="str">
        <f t="shared" si="10"/>
        <v>cen-155</v>
      </c>
      <c r="C203" s="10"/>
      <c r="D203" s="6">
        <v>3</v>
      </c>
      <c r="E203" s="6" t="s">
        <v>3145</v>
      </c>
      <c r="F203" s="41" t="str">
        <f t="shared" si="9"/>
        <v>itemSeller'SIdentifier</v>
      </c>
      <c r="G203" s="6" t="str">
        <f t="shared" si="11"/>
        <v>identifierItemType</v>
      </c>
      <c r="H203" s="6" t="s">
        <v>1955</v>
      </c>
      <c r="I203" s="6" t="s">
        <v>3504</v>
      </c>
      <c r="J203" s="6" t="s">
        <v>1574</v>
      </c>
      <c r="K203" s="6" t="s">
        <v>1585</v>
      </c>
      <c r="M203" s="7" t="str">
        <f>IF(ISTEXT(L203),VLOOKUP(L203,'xbrl-gl'!A:H,7,FALSE),"")</f>
        <v/>
      </c>
    </row>
    <row r="204" spans="1:13" ht="16" customHeight="1">
      <c r="A204" s="10" t="s">
        <v>1956</v>
      </c>
      <c r="B204" s="10" t="str">
        <f t="shared" si="10"/>
        <v>cen-156</v>
      </c>
      <c r="C204" s="10"/>
      <c r="D204" s="6">
        <v>3</v>
      </c>
      <c r="E204" s="6" t="s">
        <v>3145</v>
      </c>
      <c r="F204" s="41" t="str">
        <f t="shared" si="9"/>
        <v>itemBuyer'SIdentifier</v>
      </c>
      <c r="G204" s="6" t="str">
        <f t="shared" si="11"/>
        <v>identifierItemType</v>
      </c>
      <c r="H204" s="6" t="s">
        <v>3505</v>
      </c>
      <c r="I204" s="6" t="s">
        <v>3735</v>
      </c>
      <c r="J204" s="6" t="s">
        <v>1574</v>
      </c>
      <c r="K204" s="6" t="s">
        <v>1585</v>
      </c>
      <c r="M204" s="7" t="str">
        <f>IF(ISTEXT(L204),VLOOKUP(L204,'xbrl-gl'!A:H,7,FALSE),"")</f>
        <v/>
      </c>
    </row>
    <row r="205" spans="1:13" ht="16" customHeight="1">
      <c r="A205" s="10" t="s">
        <v>1958</v>
      </c>
      <c r="B205" s="10" t="str">
        <f t="shared" si="10"/>
        <v>cen-157</v>
      </c>
      <c r="C205" s="10"/>
      <c r="D205" s="6">
        <v>3</v>
      </c>
      <c r="E205" s="6" t="s">
        <v>3145</v>
      </c>
      <c r="F205" s="41" t="str">
        <f t="shared" si="9"/>
        <v>itemStandardIdentifier</v>
      </c>
      <c r="G205" s="6" t="str">
        <f t="shared" si="11"/>
        <v>identifierItemType</v>
      </c>
      <c r="H205" s="6" t="s">
        <v>3506</v>
      </c>
      <c r="I205" s="6" t="s">
        <v>3736</v>
      </c>
      <c r="J205" s="6" t="s">
        <v>1574</v>
      </c>
      <c r="K205" s="11" t="s">
        <v>3304</v>
      </c>
      <c r="M205" s="7" t="str">
        <f>IF(ISTEXT(L205),VLOOKUP(L205,'xbrl-gl'!A:H,7,FALSE),"")</f>
        <v/>
      </c>
    </row>
    <row r="206" spans="1:13" ht="16" customHeight="1">
      <c r="A206" s="10" t="s">
        <v>3507</v>
      </c>
      <c r="B206" s="10" t="str">
        <f t="shared" si="10"/>
        <v>cen-157A</v>
      </c>
      <c r="C206" s="10"/>
      <c r="D206" s="6">
        <v>3</v>
      </c>
      <c r="E206" s="6" t="s">
        <v>3145</v>
      </c>
      <c r="F206" s="41" t="str">
        <f t="shared" si="9"/>
        <v>schemeIdentifier</v>
      </c>
      <c r="G206" s="6" t="str">
        <f t="shared" si="11"/>
        <v/>
      </c>
      <c r="H206" s="6" t="s">
        <v>3307</v>
      </c>
      <c r="I206" s="6" t="s">
        <v>3737</v>
      </c>
      <c r="J206" s="6"/>
      <c r="K206" s="11" t="s">
        <v>1573</v>
      </c>
      <c r="M206" s="7" t="str">
        <f>IF(ISTEXT(L206),VLOOKUP(L206,'xbrl-gl'!A:H,7,FALSE),"")</f>
        <v/>
      </c>
    </row>
    <row r="207" spans="1:13" ht="16" customHeight="1">
      <c r="A207" s="10" t="s">
        <v>1961</v>
      </c>
      <c r="B207" s="10" t="str">
        <f t="shared" si="10"/>
        <v>cen-158</v>
      </c>
      <c r="C207" s="10"/>
      <c r="D207" s="6">
        <v>3</v>
      </c>
      <c r="E207" s="6" t="s">
        <v>3145</v>
      </c>
      <c r="F207" s="41" t="str">
        <f t="shared" si="9"/>
        <v>itemClassificationIdentifier</v>
      </c>
      <c r="G207" s="6" t="str">
        <f t="shared" si="11"/>
        <v>identifierItemType</v>
      </c>
      <c r="H207" s="11" t="s">
        <v>3508</v>
      </c>
      <c r="I207" s="6" t="s">
        <v>3738</v>
      </c>
      <c r="J207" s="6" t="s">
        <v>1574</v>
      </c>
      <c r="K207" s="11" t="s">
        <v>3325</v>
      </c>
      <c r="M207" s="7" t="str">
        <f>IF(ISTEXT(L207),VLOOKUP(L207,'xbrl-gl'!A:H,7,FALSE),"")</f>
        <v/>
      </c>
    </row>
    <row r="208" spans="1:13" ht="16" customHeight="1">
      <c r="A208" s="10" t="s">
        <v>3509</v>
      </c>
      <c r="B208" s="10" t="str">
        <f t="shared" si="10"/>
        <v>cen-158A</v>
      </c>
      <c r="C208" s="10"/>
      <c r="D208" s="6">
        <v>3</v>
      </c>
      <c r="E208" s="6" t="s">
        <v>3145</v>
      </c>
      <c r="F208" s="41" t="str">
        <f t="shared" si="9"/>
        <v>schemeIdentifier</v>
      </c>
      <c r="G208" s="6" t="str">
        <f t="shared" si="11"/>
        <v/>
      </c>
      <c r="H208" s="11" t="s">
        <v>3307</v>
      </c>
      <c r="I208" s="6" t="s">
        <v>3739</v>
      </c>
      <c r="J208" s="6"/>
      <c r="K208" s="11" t="s">
        <v>1573</v>
      </c>
      <c r="M208" s="7" t="str">
        <f>IF(ISTEXT(L208),VLOOKUP(L208,'xbrl-gl'!A:H,7,FALSE),"")</f>
        <v/>
      </c>
    </row>
    <row r="209" spans="1:13" ht="16" customHeight="1">
      <c r="A209" s="10" t="s">
        <v>3510</v>
      </c>
      <c r="B209" s="10" t="str">
        <f t="shared" si="10"/>
        <v>cen-158B</v>
      </c>
      <c r="C209" s="10"/>
      <c r="D209" s="6">
        <v>3</v>
      </c>
      <c r="E209" s="6" t="s">
        <v>3145</v>
      </c>
      <c r="F209" s="41" t="str">
        <f t="shared" si="9"/>
        <v>schemeVersionIdentifier</v>
      </c>
      <c r="G209" s="6" t="str">
        <f t="shared" si="11"/>
        <v/>
      </c>
      <c r="H209" s="11" t="s">
        <v>3511</v>
      </c>
      <c r="I209" s="6" t="s">
        <v>3740</v>
      </c>
      <c r="J209" s="6"/>
      <c r="K209" s="11" t="s">
        <v>1585</v>
      </c>
      <c r="M209" s="7" t="str">
        <f>IF(ISTEXT(L209),VLOOKUP(L209,'xbrl-gl'!A:H,7,FALSE),"")</f>
        <v/>
      </c>
    </row>
    <row r="210" spans="1:13" ht="16" customHeight="1">
      <c r="A210" s="10" t="s">
        <v>1963</v>
      </c>
      <c r="B210" s="10" t="str">
        <f t="shared" si="10"/>
        <v>cen-159</v>
      </c>
      <c r="C210" s="10"/>
      <c r="D210" s="6">
        <v>3</v>
      </c>
      <c r="E210" s="6" t="s">
        <v>3145</v>
      </c>
      <c r="F210" s="41" t="str">
        <f t="shared" si="9"/>
        <v>itemCountryOfOrigin</v>
      </c>
      <c r="G210" s="6" t="str">
        <f t="shared" si="11"/>
        <v>codeItemType</v>
      </c>
      <c r="H210" s="6" t="s">
        <v>3512</v>
      </c>
      <c r="I210" s="6" t="s">
        <v>3741</v>
      </c>
      <c r="J210" s="6" t="s">
        <v>1580</v>
      </c>
      <c r="K210" s="6" t="s">
        <v>1585</v>
      </c>
      <c r="L210" s="7" t="s">
        <v>1252</v>
      </c>
      <c r="M210" s="7" t="str">
        <f>IF(ISTEXT(L210),VLOOKUP(L210,'xbrl-gl'!A:H,7,FALSE),"")</f>
        <v>gl-gen:countryItemType</v>
      </c>
    </row>
    <row r="211" spans="1:13" ht="16" customHeight="1">
      <c r="A211" s="10" t="s">
        <v>1965</v>
      </c>
      <c r="B211" s="10" t="str">
        <f t="shared" si="10"/>
        <v>cenG-32</v>
      </c>
      <c r="C211" s="10"/>
      <c r="D211" s="6">
        <v>3</v>
      </c>
      <c r="E211" s="6" t="s">
        <v>3145</v>
      </c>
      <c r="F211" s="41" t="str">
        <f t="shared" si="9"/>
        <v>itemAttributes</v>
      </c>
      <c r="G211" s="6" t="str">
        <f t="shared" si="11"/>
        <v/>
      </c>
      <c r="H211" s="6" t="s">
        <v>3513</v>
      </c>
      <c r="I211" s="6" t="s">
        <v>3514</v>
      </c>
      <c r="J211" s="9"/>
      <c r="K211" s="6" t="s">
        <v>1612</v>
      </c>
      <c r="M211" s="7" t="str">
        <f>IF(ISTEXT(L211),VLOOKUP(L211,'xbrl-gl'!A:H,7,FALSE),"")</f>
        <v/>
      </c>
    </row>
    <row r="212" spans="1:13" ht="16" customHeight="1">
      <c r="A212" s="10" t="s">
        <v>1967</v>
      </c>
      <c r="B212" s="10" t="str">
        <f t="shared" si="10"/>
        <v>cen-160</v>
      </c>
      <c r="C212" s="10"/>
      <c r="D212" s="6">
        <v>4</v>
      </c>
      <c r="E212" s="6" t="s">
        <v>3145</v>
      </c>
      <c r="F212" s="43" t="str">
        <f t="shared" si="9"/>
        <v>itemAttributeName</v>
      </c>
      <c r="G212" s="6" t="str">
        <f t="shared" si="11"/>
        <v>textItemType</v>
      </c>
      <c r="H212" s="6" t="s">
        <v>1968</v>
      </c>
      <c r="I212" s="6" t="s">
        <v>3742</v>
      </c>
      <c r="J212" s="6" t="s">
        <v>1594</v>
      </c>
      <c r="K212" s="6" t="s">
        <v>1573</v>
      </c>
      <c r="M212" s="7" t="str">
        <f>IF(ISTEXT(L212),VLOOKUP(L212,'xbrl-gl'!A:H,7,FALSE),"")</f>
        <v/>
      </c>
    </row>
    <row r="213" spans="1:13" ht="16" customHeight="1">
      <c r="A213" s="10" t="s">
        <v>1969</v>
      </c>
      <c r="B213" s="10" t="str">
        <f t="shared" si="10"/>
        <v>cen-161</v>
      </c>
      <c r="C213" s="10"/>
      <c r="D213" s="6">
        <v>4</v>
      </c>
      <c r="E213" s="6" t="s">
        <v>3145</v>
      </c>
      <c r="F213" s="43" t="str">
        <f t="shared" si="9"/>
        <v>itemAttributeValue</v>
      </c>
      <c r="G213" s="6" t="str">
        <f t="shared" si="11"/>
        <v>textItemType</v>
      </c>
      <c r="H213" s="6" t="s">
        <v>1970</v>
      </c>
      <c r="I213" s="6" t="s">
        <v>3743</v>
      </c>
      <c r="J213" s="6" t="s">
        <v>1594</v>
      </c>
      <c r="K213" s="6" t="s">
        <v>1573</v>
      </c>
      <c r="M213" s="7" t="str">
        <f>IF(ISTEXT(L213),VLOOKUP(L213,'xbrl-gl'!A:H,7,FALSE),"")</f>
        <v/>
      </c>
    </row>
  </sheetData>
  <autoFilter ref="A1:L213" xr:uid="{EEBBC39C-B397-B141-A1A4-3CF08138826B}"/>
  <phoneticPr fontId="3"/>
  <printOptions gridLines="1"/>
  <pageMargins left="0.70866141732283472" right="0.70866141732283472" top="0.74803149606299213" bottom="0.74803149606299213" header="0.31496062992125984" footer="0.31496062992125984"/>
  <pageSetup paperSize="9" scale="71" fitToHeight="5"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6</vt:i4>
      </vt:variant>
    </vt:vector>
  </HeadingPairs>
  <TitlesOfParts>
    <vt:vector size="9" baseType="lpstr">
      <vt:lpstr>xBRLGL_PLT2EN</vt:lpstr>
      <vt:lpstr>xbrl-gl</vt:lpstr>
      <vt:lpstr>EN16931</vt:lpstr>
      <vt:lpstr>'EN16931'!Print_Area</vt:lpstr>
      <vt:lpstr>'xbrl-gl'!Print_Area</vt:lpstr>
      <vt:lpstr>xBRLGL_PLT2EN!Print_Area</vt:lpstr>
      <vt:lpstr>'EN16931'!Print_Titles</vt:lpstr>
      <vt:lpstr>'xbrl-gl'!Print_Titles</vt:lpstr>
      <vt:lpstr>xBRLGL_PLT2EN!Print_Titles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cp:lastPrinted>2020-11-26T04:23:23Z</cp:lastPrinted>
  <dcterms:created xsi:type="dcterms:W3CDTF">2020-10-26T23:19:16Z</dcterms:created>
  <dcterms:modified xsi:type="dcterms:W3CDTF">2020-12-27T10:22:25Z</dcterms:modified>
</cp:coreProperties>
</file>