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codeName="ThisWorkbook" defaultThemeVersion="166925"/>
  <mc:AlternateContent xmlns:mc="http://schemas.openxmlformats.org/markup-compatibility/2006">
    <mc:Choice Requires="x15">
      <x15ac:absPath xmlns:x15ac="http://schemas.microsoft.com/office/spreadsheetml/2010/11/ac" url="/Users/pontsoleil/Documents/GitHub/EIPA/データ検証/EIPA/xBRL/"/>
    </mc:Choice>
  </mc:AlternateContent>
  <xr:revisionPtr revIDLastSave="0" documentId="13_ncr:1_{B945F6D1-B77F-BE46-B3E7-B3192E561F9A}" xr6:coauthVersionLast="45" xr6:coauthVersionMax="45" xr10:uidLastSave="{00000000-0000-0000-0000-000000000000}"/>
  <bookViews>
    <workbookView xWindow="980" yWindow="420" windowWidth="22780" windowHeight="15580" activeTab="5" xr2:uid="{53A4F89F-2B99-A04C-B8BA-7FC0A02B1C73}"/>
  </bookViews>
  <sheets>
    <sheet name="xBRLGL2EN (2)" sheetId="11" r:id="rId1"/>
    <sheet name="Sheet1" sheetId="10" r:id="rId2"/>
    <sheet name="xBRLGL2EN" sheetId="9" r:id="rId3"/>
    <sheet name="EN mapping" sheetId="4" r:id="rId4"/>
    <sheet name="palette" sheetId="8" r:id="rId5"/>
    <sheet name="label" sheetId="5" r:id="rId6"/>
    <sheet name="datatype0" sheetId="3" r:id="rId7"/>
    <sheet name="Table2 (2)" sheetId="12" r:id="rId8"/>
    <sheet name="Table2" sheetId="7" r:id="rId9"/>
  </sheets>
  <definedNames>
    <definedName name="_xlnm._FilterDatabase" localSheetId="6" hidden="1">datatype0!$A$1:$G$419</definedName>
    <definedName name="_xlnm._FilterDatabase" localSheetId="5" hidden="1">label!$A$1:$J$755</definedName>
    <definedName name="_xlnm._FilterDatabase" localSheetId="4" hidden="1">palette!$A$1:$J$540</definedName>
    <definedName name="_xlnm._FilterDatabase" localSheetId="2" hidden="1">xBRLGL2EN!$B$1:$AN$161</definedName>
    <definedName name="_xlnm._FilterDatabase" localSheetId="0" hidden="1">'xBRLGL2EN (2)'!$B$1:$W$219</definedName>
    <definedName name="_xlnm.Print_Area" localSheetId="3">'EN mapping'!$A:$J</definedName>
    <definedName name="_xlnm.Print_Area" localSheetId="2">xBRLGL2EN!$B:$AJ</definedName>
    <definedName name="_xlnm.Print_Area" localSheetId="0">'xBRLGL2EN (2)'!$B:$S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2" l="1"/>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64" i="12"/>
  <c r="B65" i="12"/>
  <c r="B66" i="12"/>
  <c r="B67" i="12"/>
  <c r="B68" i="12"/>
  <c r="B69" i="12"/>
  <c r="B70" i="12"/>
  <c r="B71" i="12"/>
  <c r="B72" i="12"/>
  <c r="B73" i="12"/>
  <c r="B74" i="12"/>
  <c r="B75" i="12"/>
  <c r="B76" i="12"/>
  <c r="B77" i="12"/>
  <c r="B78" i="12"/>
  <c r="B79" i="12"/>
  <c r="B80" i="12"/>
  <c r="B81" i="12"/>
  <c r="B82" i="12"/>
  <c r="B83" i="12"/>
  <c r="B84" i="12"/>
  <c r="B85" i="12"/>
  <c r="B86" i="12"/>
  <c r="B87" i="12"/>
  <c r="B88" i="12"/>
  <c r="B89" i="12"/>
  <c r="B90" i="12"/>
  <c r="B91" i="12"/>
  <c r="B92" i="12"/>
  <c r="B93" i="12"/>
  <c r="B94" i="12"/>
  <c r="B95" i="12"/>
  <c r="B96" i="12"/>
  <c r="B97" i="12"/>
  <c r="B98" i="12"/>
  <c r="B99" i="12"/>
  <c r="B100" i="12"/>
  <c r="B101" i="12"/>
  <c r="B102" i="12"/>
  <c r="B103" i="12"/>
  <c r="B104" i="12"/>
  <c r="B105" i="12"/>
  <c r="B106" i="12"/>
  <c r="B107" i="12"/>
  <c r="B108" i="12"/>
  <c r="B109" i="12"/>
  <c r="B110" i="12"/>
  <c r="B111" i="12"/>
  <c r="B112" i="12"/>
  <c r="B113" i="12"/>
  <c r="B114" i="12"/>
  <c r="B115" i="12"/>
  <c r="B116" i="12"/>
  <c r="B117" i="12"/>
  <c r="B118" i="12"/>
  <c r="B119" i="12"/>
  <c r="B120" i="12"/>
  <c r="B121" i="12"/>
  <c r="B122" i="12"/>
  <c r="B123" i="12"/>
  <c r="B124" i="12"/>
  <c r="B125" i="12"/>
  <c r="B126" i="12"/>
  <c r="B127" i="12"/>
  <c r="B128" i="12"/>
  <c r="B129" i="12"/>
  <c r="B130" i="12"/>
  <c r="B131" i="12"/>
  <c r="B132" i="12"/>
  <c r="B133" i="12"/>
  <c r="B134" i="12"/>
  <c r="B135" i="12"/>
  <c r="B136" i="12"/>
  <c r="B137" i="12"/>
  <c r="B138" i="12"/>
  <c r="B139" i="12"/>
  <c r="B140" i="12"/>
  <c r="B141" i="12"/>
  <c r="B142" i="12"/>
  <c r="B143" i="12"/>
  <c r="B144" i="12"/>
  <c r="B145" i="12"/>
  <c r="B146" i="12"/>
  <c r="B147" i="12"/>
  <c r="B148" i="12"/>
  <c r="B149" i="12"/>
  <c r="B150" i="12"/>
  <c r="B151" i="12"/>
  <c r="B152" i="12"/>
  <c r="B153" i="12"/>
  <c r="B154" i="12"/>
  <c r="B155" i="12"/>
  <c r="B156" i="12"/>
  <c r="B157" i="12"/>
  <c r="B158" i="12"/>
  <c r="B159" i="12"/>
  <c r="B160" i="12"/>
  <c r="B161" i="12"/>
  <c r="B162" i="12"/>
  <c r="B163" i="12"/>
  <c r="B164" i="12"/>
  <c r="B165" i="12"/>
  <c r="B166" i="12"/>
  <c r="B167" i="12"/>
  <c r="B168" i="12"/>
  <c r="B169" i="12"/>
  <c r="B170" i="12"/>
  <c r="B171" i="12"/>
  <c r="B172" i="12"/>
  <c r="B173" i="12"/>
  <c r="B174" i="12"/>
  <c r="B175" i="12"/>
  <c r="B176" i="12"/>
  <c r="B177" i="12"/>
  <c r="B178" i="12"/>
  <c r="B179" i="12"/>
  <c r="B180" i="12"/>
  <c r="B181" i="12"/>
  <c r="B182" i="12"/>
  <c r="B183" i="12"/>
  <c r="B184" i="12"/>
  <c r="B185" i="12"/>
  <c r="B186" i="12"/>
  <c r="B187" i="12"/>
  <c r="B188" i="12"/>
  <c r="B189" i="12"/>
  <c r="B190" i="12"/>
  <c r="B191" i="12"/>
  <c r="B192" i="12"/>
  <c r="B193" i="12"/>
  <c r="B194" i="12"/>
  <c r="B195" i="12"/>
  <c r="B196" i="12"/>
  <c r="B197" i="12"/>
  <c r="B198" i="12"/>
  <c r="B199" i="12"/>
  <c r="B200" i="12"/>
  <c r="B201" i="12"/>
  <c r="B202" i="12"/>
  <c r="B203" i="12"/>
  <c r="B204" i="12"/>
  <c r="B205" i="12"/>
  <c r="B206" i="12"/>
  <c r="B207" i="12"/>
  <c r="B208" i="12"/>
  <c r="B209" i="12"/>
  <c r="B210" i="12"/>
  <c r="B211" i="12"/>
  <c r="B212" i="12"/>
  <c r="B213" i="12"/>
  <c r="B3" i="12"/>
  <c r="B4" i="12"/>
  <c r="B5" i="12"/>
  <c r="B6" i="12"/>
  <c r="B7" i="12"/>
  <c r="B8" i="12"/>
  <c r="B9" i="12"/>
  <c r="B10" i="12"/>
  <c r="B11" i="12"/>
  <c r="B12" i="12"/>
  <c r="B13" i="12"/>
  <c r="B14" i="12"/>
  <c r="B15" i="12"/>
  <c r="B16" i="12"/>
  <c r="B17" i="12"/>
  <c r="B18" i="12"/>
  <c r="B19" i="12"/>
  <c r="B20" i="12"/>
  <c r="B21" i="12"/>
  <c r="B22" i="12"/>
  <c r="B23" i="12"/>
  <c r="B24" i="12"/>
  <c r="B25" i="12"/>
  <c r="B26" i="12"/>
  <c r="B2"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B66" i="11"/>
  <c r="L66" i="11" s="1"/>
  <c r="N97" i="11"/>
  <c r="L98" i="11"/>
  <c r="M98" i="11"/>
  <c r="N98" i="11"/>
  <c r="L99" i="11"/>
  <c r="M99" i="11"/>
  <c r="N99" i="11"/>
  <c r="L100" i="11"/>
  <c r="M100" i="11"/>
  <c r="N100" i="11"/>
  <c r="L101" i="11"/>
  <c r="M101" i="11"/>
  <c r="N101" i="11"/>
  <c r="L102" i="11"/>
  <c r="M102" i="11"/>
  <c r="N102" i="11"/>
  <c r="L103" i="11"/>
  <c r="M103" i="11"/>
  <c r="N103" i="11"/>
  <c r="L104" i="11"/>
  <c r="M104" i="11"/>
  <c r="N104" i="11"/>
  <c r="L105" i="11"/>
  <c r="L106" i="11" s="1"/>
  <c r="L107" i="11" s="1"/>
  <c r="L108" i="11" s="1"/>
  <c r="L109" i="11" s="1"/>
  <c r="L110" i="11" s="1"/>
  <c r="L111" i="11" s="1"/>
  <c r="L112" i="11" s="1"/>
  <c r="L113" i="11" s="1"/>
  <c r="L114" i="11" s="1"/>
  <c r="L115" i="11" s="1"/>
  <c r="L116" i="11" s="1"/>
  <c r="L117" i="11" s="1"/>
  <c r="L118" i="11" s="1"/>
  <c r="L119" i="11" s="1"/>
  <c r="L120" i="11" s="1"/>
  <c r="L121" i="11" s="1"/>
  <c r="L122" i="11" s="1"/>
  <c r="L123" i="11" s="1"/>
  <c r="L124" i="11" s="1"/>
  <c r="M105" i="11"/>
  <c r="N105" i="11"/>
  <c r="M106" i="11"/>
  <c r="N106" i="11"/>
  <c r="M107" i="11"/>
  <c r="N107" i="11"/>
  <c r="M108" i="11"/>
  <c r="N108" i="11"/>
  <c r="M109" i="11"/>
  <c r="N109" i="11"/>
  <c r="M110" i="11"/>
  <c r="N110" i="11"/>
  <c r="M111" i="11"/>
  <c r="N111" i="11"/>
  <c r="M112" i="11"/>
  <c r="N112" i="11"/>
  <c r="M113" i="11"/>
  <c r="N113" i="11"/>
  <c r="M114" i="11"/>
  <c r="M115" i="11" s="1"/>
  <c r="M116" i="11" s="1"/>
  <c r="M117" i="11" s="1"/>
  <c r="M118" i="11" s="1"/>
  <c r="N114" i="11"/>
  <c r="N115" i="11"/>
  <c r="N116" i="11"/>
  <c r="N117" i="11"/>
  <c r="N118" i="11"/>
  <c r="M119" i="11"/>
  <c r="M120" i="11" s="1"/>
  <c r="M121" i="11" s="1"/>
  <c r="M122" i="11" s="1"/>
  <c r="M123" i="11" s="1"/>
  <c r="M124" i="11" s="1"/>
  <c r="N119" i="11"/>
  <c r="N120" i="11"/>
  <c r="N121" i="11"/>
  <c r="N122" i="11"/>
  <c r="N123" i="11"/>
  <c r="N124" i="11"/>
  <c r="M127" i="11"/>
  <c r="N127" i="11"/>
  <c r="M128" i="11"/>
  <c r="N128" i="11"/>
  <c r="K130" i="11"/>
  <c r="L130" i="11"/>
  <c r="M130" i="11"/>
  <c r="N130" i="11"/>
  <c r="K131" i="11"/>
  <c r="L131" i="11"/>
  <c r="M131" i="11"/>
  <c r="N131" i="11"/>
  <c r="K132" i="11"/>
  <c r="L132" i="11"/>
  <c r="M132" i="11"/>
  <c r="N132" i="11"/>
  <c r="K134" i="11"/>
  <c r="L134" i="11"/>
  <c r="M134" i="11"/>
  <c r="N134" i="11"/>
  <c r="L136" i="11"/>
  <c r="M136" i="11"/>
  <c r="N136" i="11"/>
  <c r="L137" i="11"/>
  <c r="M137" i="11"/>
  <c r="N137" i="11"/>
  <c r="L138" i="11"/>
  <c r="M138" i="11"/>
  <c r="N138" i="11"/>
  <c r="L144" i="11"/>
  <c r="M144" i="11"/>
  <c r="N144" i="11"/>
  <c r="L145" i="11"/>
  <c r="M145" i="11"/>
  <c r="N145" i="11"/>
  <c r="L146" i="11"/>
  <c r="M146" i="11"/>
  <c r="N146" i="11"/>
  <c r="L171" i="11"/>
  <c r="M171" i="11"/>
  <c r="N171" i="11"/>
  <c r="L172" i="11"/>
  <c r="M172" i="11"/>
  <c r="N172" i="11"/>
  <c r="L173" i="11"/>
  <c r="M173" i="11"/>
  <c r="N173" i="11"/>
  <c r="L174" i="11"/>
  <c r="M174" i="11"/>
  <c r="N174" i="11"/>
  <c r="L180" i="11"/>
  <c r="M180" i="11"/>
  <c r="N180" i="11"/>
  <c r="M184" i="11"/>
  <c r="N184" i="11"/>
  <c r="M185" i="11"/>
  <c r="N185" i="11"/>
  <c r="L186" i="11"/>
  <c r="M186" i="11"/>
  <c r="N186" i="11"/>
  <c r="M192" i="11"/>
  <c r="N192" i="11"/>
  <c r="M195" i="11"/>
  <c r="N195" i="11"/>
  <c r="M200" i="11"/>
  <c r="N200" i="11"/>
  <c r="M201" i="11"/>
  <c r="N201" i="11"/>
  <c r="M202" i="11"/>
  <c r="N202" i="11"/>
  <c r="M203" i="11"/>
  <c r="N203" i="11"/>
  <c r="M204" i="11"/>
  <c r="N204" i="11"/>
  <c r="M205" i="11"/>
  <c r="N205" i="11"/>
  <c r="L217" i="11"/>
  <c r="L218" i="11" s="1"/>
  <c r="L219" i="11" s="1"/>
  <c r="M217" i="11"/>
  <c r="N217" i="11"/>
  <c r="M218" i="11"/>
  <c r="N218" i="11"/>
  <c r="M219" i="11"/>
  <c r="N219" i="11"/>
  <c r="M71" i="11"/>
  <c r="N71" i="11"/>
  <c r="M72" i="11"/>
  <c r="N72" i="11"/>
  <c r="M73" i="11"/>
  <c r="N73" i="11"/>
  <c r="M74" i="11"/>
  <c r="N74" i="11"/>
  <c r="M75" i="11"/>
  <c r="N75" i="11"/>
  <c r="M76" i="11"/>
  <c r="N76" i="11"/>
  <c r="M77" i="11"/>
  <c r="N77" i="11"/>
  <c r="L78" i="11"/>
  <c r="M78" i="11"/>
  <c r="N78" i="11"/>
  <c r="L79" i="11"/>
  <c r="M79" i="11"/>
  <c r="N79" i="11"/>
  <c r="L80" i="11"/>
  <c r="M80" i="11"/>
  <c r="N80" i="11"/>
  <c r="L81" i="11"/>
  <c r="M81" i="11"/>
  <c r="N81" i="11"/>
  <c r="L82" i="11"/>
  <c r="M82" i="11"/>
  <c r="N82" i="11"/>
  <c r="L83" i="11"/>
  <c r="M83" i="11"/>
  <c r="N83" i="11"/>
  <c r="L84" i="11"/>
  <c r="L85" i="11" s="1"/>
  <c r="L86" i="11" s="1"/>
  <c r="L87" i="11" s="1"/>
  <c r="L88" i="11" s="1"/>
  <c r="L89" i="11" s="1"/>
  <c r="L90" i="11" s="1"/>
  <c r="L91" i="11" s="1"/>
  <c r="L92" i="11" s="1"/>
  <c r="L93" i="11" s="1"/>
  <c r="L94" i="11" s="1"/>
  <c r="L95" i="11" s="1"/>
  <c r="L96" i="11" s="1"/>
  <c r="L97" i="11" s="1"/>
  <c r="M84" i="11"/>
  <c r="N84" i="11"/>
  <c r="M85" i="11"/>
  <c r="N85" i="11"/>
  <c r="M86" i="11"/>
  <c r="N86" i="11"/>
  <c r="M87" i="11"/>
  <c r="N87" i="11"/>
  <c r="M88" i="11"/>
  <c r="N88" i="11"/>
  <c r="M89" i="11"/>
  <c r="N89" i="11"/>
  <c r="M90" i="11"/>
  <c r="N90" i="11"/>
  <c r="M91" i="11"/>
  <c r="N91" i="11"/>
  <c r="M92" i="11"/>
  <c r="M93" i="11" s="1"/>
  <c r="M94" i="11" s="1"/>
  <c r="M95" i="11" s="1"/>
  <c r="M96" i="11" s="1"/>
  <c r="M97" i="11" s="1"/>
  <c r="N92" i="11"/>
  <c r="N93" i="11"/>
  <c r="N94" i="11"/>
  <c r="N95" i="11"/>
  <c r="N96" i="11"/>
  <c r="M61" i="11"/>
  <c r="M62" i="11" s="1"/>
  <c r="M63" i="11" s="1"/>
  <c r="M64" i="11" s="1"/>
  <c r="M65" i="11" s="1"/>
  <c r="N61" i="11"/>
  <c r="N62" i="11"/>
  <c r="N63" i="11"/>
  <c r="N64" i="11"/>
  <c r="N65" i="11"/>
  <c r="M66" i="11"/>
  <c r="N66" i="11"/>
  <c r="L67" i="11"/>
  <c r="M67" i="11"/>
  <c r="N67" i="11"/>
  <c r="L68" i="11"/>
  <c r="M68" i="11"/>
  <c r="N68" i="11"/>
  <c r="L69" i="11"/>
  <c r="L70" i="11" s="1"/>
  <c r="L71" i="11" s="1"/>
  <c r="L72" i="11" s="1"/>
  <c r="L73" i="11" s="1"/>
  <c r="L74" i="11" s="1"/>
  <c r="L75" i="11" s="1"/>
  <c r="L76" i="11" s="1"/>
  <c r="M69" i="11"/>
  <c r="N69" i="11"/>
  <c r="M70" i="11"/>
  <c r="N70" i="11"/>
  <c r="B77" i="11"/>
  <c r="L44" i="11"/>
  <c r="D24" i="11"/>
  <c r="M24" i="11" s="1"/>
  <c r="M30" i="11"/>
  <c r="L30" i="11"/>
  <c r="M26" i="11"/>
  <c r="E97" i="11"/>
  <c r="E124" i="11"/>
  <c r="E125" i="11"/>
  <c r="E127" i="11"/>
  <c r="E128" i="11"/>
  <c r="E129" i="11"/>
  <c r="E130" i="11"/>
  <c r="E131" i="11"/>
  <c r="E132" i="11"/>
  <c r="E134" i="11"/>
  <c r="E168" i="11"/>
  <c r="E169" i="11"/>
  <c r="E170" i="11"/>
  <c r="E171" i="11"/>
  <c r="E175" i="11"/>
  <c r="E176" i="11"/>
  <c r="E177" i="11"/>
  <c r="E178" i="11"/>
  <c r="E179" i="11"/>
  <c r="E187" i="11"/>
  <c r="E190" i="11"/>
  <c r="E191" i="11"/>
  <c r="E193" i="11"/>
  <c r="E197" i="11"/>
  <c r="E198" i="11"/>
  <c r="E199" i="11"/>
  <c r="E2" i="11"/>
  <c r="E3" i="11"/>
  <c r="E4" i="11"/>
  <c r="E5" i="11"/>
  <c r="E6" i="11"/>
  <c r="E22" i="11"/>
  <c r="E23" i="11"/>
  <c r="E24" i="11"/>
  <c r="E42" i="11"/>
  <c r="E44" i="11"/>
  <c r="E49" i="11"/>
  <c r="I114" i="11"/>
  <c r="I115" i="11"/>
  <c r="I116" i="11"/>
  <c r="I117" i="11"/>
  <c r="I118" i="11"/>
  <c r="I119" i="11"/>
  <c r="I120" i="11"/>
  <c r="I121" i="11"/>
  <c r="I122" i="11"/>
  <c r="I123" i="11"/>
  <c r="H134" i="11"/>
  <c r="H10" i="11"/>
  <c r="E10" i="11" s="1"/>
  <c r="H11" i="11"/>
  <c r="E11" i="11" s="1"/>
  <c r="H12" i="11"/>
  <c r="E12" i="11" s="1"/>
  <c r="H13" i="11"/>
  <c r="E13" i="11" s="1"/>
  <c r="H14" i="11"/>
  <c r="E14" i="11" s="1"/>
  <c r="H15" i="11"/>
  <c r="E15" i="11" s="1"/>
  <c r="H16" i="11"/>
  <c r="E16" i="11" s="1"/>
  <c r="H17" i="11"/>
  <c r="E17" i="11" s="1"/>
  <c r="H18" i="11"/>
  <c r="E18" i="11" s="1"/>
  <c r="H19" i="11"/>
  <c r="E19" i="11" s="1"/>
  <c r="H20" i="11"/>
  <c r="E20" i="11" s="1"/>
  <c r="H21" i="11"/>
  <c r="E21" i="11" s="1"/>
  <c r="H22" i="11"/>
  <c r="H23" i="11"/>
  <c r="H24" i="11"/>
  <c r="H25" i="11"/>
  <c r="E25" i="11" s="1"/>
  <c r="H26" i="11"/>
  <c r="E26" i="11" s="1"/>
  <c r="H27" i="11"/>
  <c r="E27" i="11" s="1"/>
  <c r="H28" i="11"/>
  <c r="E28" i="11" s="1"/>
  <c r="H29" i="11"/>
  <c r="E29" i="11" s="1"/>
  <c r="H30" i="11"/>
  <c r="E30" i="11" s="1"/>
  <c r="H31" i="11"/>
  <c r="E31" i="11" s="1"/>
  <c r="H32" i="11"/>
  <c r="E32" i="11" s="1"/>
  <c r="H33" i="11"/>
  <c r="E33" i="11" s="1"/>
  <c r="H34" i="11"/>
  <c r="E34" i="11" s="1"/>
  <c r="H35" i="11"/>
  <c r="E35" i="11" s="1"/>
  <c r="H36" i="11"/>
  <c r="E36" i="11" s="1"/>
  <c r="H37" i="11"/>
  <c r="E37" i="11" s="1"/>
  <c r="H38" i="11"/>
  <c r="E38" i="11" s="1"/>
  <c r="H39" i="11"/>
  <c r="E39" i="11" s="1"/>
  <c r="H40" i="11"/>
  <c r="E40" i="11" s="1"/>
  <c r="H41" i="11"/>
  <c r="E41" i="11" s="1"/>
  <c r="H42" i="11"/>
  <c r="H43" i="11"/>
  <c r="E43" i="11" s="1"/>
  <c r="H44" i="11"/>
  <c r="H45" i="11"/>
  <c r="E45" i="11" s="1"/>
  <c r="H46" i="11"/>
  <c r="E46" i="11" s="1"/>
  <c r="H47" i="11"/>
  <c r="E47" i="11" s="1"/>
  <c r="H48" i="11"/>
  <c r="E48" i="11" s="1"/>
  <c r="H49" i="11"/>
  <c r="H50" i="11"/>
  <c r="E50" i="11" s="1"/>
  <c r="H51" i="11"/>
  <c r="E51" i="11" s="1"/>
  <c r="H52" i="11"/>
  <c r="E52" i="11" s="1"/>
  <c r="H53" i="11"/>
  <c r="E53" i="11" s="1"/>
  <c r="H54" i="11"/>
  <c r="E54" i="11" s="1"/>
  <c r="H55" i="11"/>
  <c r="E55" i="11" s="1"/>
  <c r="H56" i="11"/>
  <c r="E56" i="11" s="1"/>
  <c r="H57" i="11"/>
  <c r="E57" i="11" s="1"/>
  <c r="H58" i="11"/>
  <c r="E58" i="11" s="1"/>
  <c r="H59" i="11"/>
  <c r="E59" i="11" s="1"/>
  <c r="H60" i="11"/>
  <c r="E60" i="11" s="1"/>
  <c r="H61" i="11"/>
  <c r="E61" i="11" s="1"/>
  <c r="H62" i="11"/>
  <c r="E62" i="11" s="1"/>
  <c r="H63" i="11"/>
  <c r="E63" i="11" s="1"/>
  <c r="H64" i="11"/>
  <c r="E64" i="11" s="1"/>
  <c r="H65" i="11"/>
  <c r="E65" i="11" s="1"/>
  <c r="H66" i="11"/>
  <c r="H67" i="11"/>
  <c r="E67" i="11" s="1"/>
  <c r="H68" i="11"/>
  <c r="E68" i="11" s="1"/>
  <c r="H69" i="11"/>
  <c r="E69" i="11" s="1"/>
  <c r="H70" i="11"/>
  <c r="E70" i="11" s="1"/>
  <c r="H71" i="11"/>
  <c r="E71" i="11" s="1"/>
  <c r="H72" i="11"/>
  <c r="E72" i="11" s="1"/>
  <c r="H73" i="11"/>
  <c r="E73" i="11" s="1"/>
  <c r="H74" i="11"/>
  <c r="E74" i="11" s="1"/>
  <c r="H75" i="11"/>
  <c r="E75" i="11" s="1"/>
  <c r="H76" i="11"/>
  <c r="E76" i="11" s="1"/>
  <c r="H77" i="11"/>
  <c r="H78" i="11"/>
  <c r="E78" i="11" s="1"/>
  <c r="H79" i="11"/>
  <c r="E79" i="11" s="1"/>
  <c r="H80" i="11"/>
  <c r="E80" i="11" s="1"/>
  <c r="H81" i="11"/>
  <c r="E81" i="11" s="1"/>
  <c r="H82" i="11"/>
  <c r="E82" i="11" s="1"/>
  <c r="H83" i="11"/>
  <c r="E83" i="11" s="1"/>
  <c r="H84" i="11"/>
  <c r="E84" i="11" s="1"/>
  <c r="H85" i="11"/>
  <c r="E85" i="11" s="1"/>
  <c r="H86" i="11"/>
  <c r="E86" i="11" s="1"/>
  <c r="H87" i="11"/>
  <c r="E87" i="11" s="1"/>
  <c r="H88" i="11"/>
  <c r="E88" i="11" s="1"/>
  <c r="H89" i="11"/>
  <c r="E89" i="11" s="1"/>
  <c r="H90" i="11"/>
  <c r="E90" i="11" s="1"/>
  <c r="H91" i="11"/>
  <c r="E91" i="11" s="1"/>
  <c r="H92" i="11"/>
  <c r="E92" i="11" s="1"/>
  <c r="H93" i="11"/>
  <c r="E93" i="11" s="1"/>
  <c r="H94" i="11"/>
  <c r="E94" i="11" s="1"/>
  <c r="H95" i="11"/>
  <c r="E95" i="11" s="1"/>
  <c r="H96" i="11"/>
  <c r="E96" i="11" s="1"/>
  <c r="H97" i="11"/>
  <c r="H98" i="11"/>
  <c r="H99" i="11"/>
  <c r="E99" i="11" s="1"/>
  <c r="H100" i="11"/>
  <c r="E100" i="11" s="1"/>
  <c r="H101" i="11"/>
  <c r="E101" i="11" s="1"/>
  <c r="H102" i="11"/>
  <c r="E102" i="11" s="1"/>
  <c r="H103" i="11"/>
  <c r="H104" i="11"/>
  <c r="E104" i="11" s="1"/>
  <c r="H105" i="11"/>
  <c r="E105" i="11" s="1"/>
  <c r="H106" i="11"/>
  <c r="E106" i="11" s="1"/>
  <c r="H107" i="11"/>
  <c r="E107" i="11" s="1"/>
  <c r="H108" i="11"/>
  <c r="E108" i="11" s="1"/>
  <c r="H109" i="11"/>
  <c r="E109" i="11" s="1"/>
  <c r="H110" i="11"/>
  <c r="E110" i="11" s="1"/>
  <c r="H111" i="11"/>
  <c r="E111" i="11" s="1"/>
  <c r="H112" i="11"/>
  <c r="E112" i="11" s="1"/>
  <c r="H113" i="11"/>
  <c r="E113" i="11" s="1"/>
  <c r="H114" i="11"/>
  <c r="E114" i="11" s="1"/>
  <c r="H115" i="11"/>
  <c r="E115" i="11" s="1"/>
  <c r="H116" i="11"/>
  <c r="E116" i="11" s="1"/>
  <c r="H117" i="11"/>
  <c r="E117" i="11" s="1"/>
  <c r="H118" i="11"/>
  <c r="E118" i="11" s="1"/>
  <c r="H119" i="11"/>
  <c r="E119" i="11" s="1"/>
  <c r="H120" i="11"/>
  <c r="E120" i="11" s="1"/>
  <c r="H121" i="11"/>
  <c r="E121" i="11" s="1"/>
  <c r="H122" i="11"/>
  <c r="E122" i="11" s="1"/>
  <c r="H123" i="11"/>
  <c r="E123" i="11" s="1"/>
  <c r="H124" i="11"/>
  <c r="H125" i="11"/>
  <c r="H126" i="11"/>
  <c r="E126" i="11" s="1"/>
  <c r="H127" i="11"/>
  <c r="H128" i="11"/>
  <c r="H129" i="11"/>
  <c r="H135" i="11"/>
  <c r="E135" i="11" s="1"/>
  <c r="H136" i="11"/>
  <c r="E136" i="11" s="1"/>
  <c r="H137" i="11"/>
  <c r="E137" i="11" s="1"/>
  <c r="H138" i="11"/>
  <c r="E138" i="11" s="1"/>
  <c r="H139" i="11"/>
  <c r="E139" i="11" s="1"/>
  <c r="H140" i="11"/>
  <c r="E140" i="11" s="1"/>
  <c r="H141" i="11"/>
  <c r="E141" i="11" s="1"/>
  <c r="H142" i="11"/>
  <c r="E142" i="11" s="1"/>
  <c r="H143" i="11"/>
  <c r="E143" i="11" s="1"/>
  <c r="H144" i="11"/>
  <c r="E144" i="11" s="1"/>
  <c r="H145" i="11"/>
  <c r="E145" i="11" s="1"/>
  <c r="H146" i="11"/>
  <c r="E146" i="11" s="1"/>
  <c r="H147" i="11"/>
  <c r="E147" i="11" s="1"/>
  <c r="H148" i="11"/>
  <c r="E148" i="11" s="1"/>
  <c r="H149" i="11"/>
  <c r="E149" i="11" s="1"/>
  <c r="H150" i="11"/>
  <c r="E150" i="11" s="1"/>
  <c r="H151" i="11"/>
  <c r="E151" i="11" s="1"/>
  <c r="H152" i="11"/>
  <c r="E152" i="11" s="1"/>
  <c r="H153" i="11"/>
  <c r="E153" i="11" s="1"/>
  <c r="H154" i="11"/>
  <c r="E154" i="11" s="1"/>
  <c r="H155" i="11"/>
  <c r="E155" i="11" s="1"/>
  <c r="H156" i="11"/>
  <c r="E156" i="11" s="1"/>
  <c r="H157" i="11"/>
  <c r="E157" i="11" s="1"/>
  <c r="H158" i="11"/>
  <c r="E158" i="11" s="1"/>
  <c r="H159" i="11"/>
  <c r="E159" i="11" s="1"/>
  <c r="H160" i="11"/>
  <c r="E160" i="11" s="1"/>
  <c r="H161" i="11"/>
  <c r="E161" i="11" s="1"/>
  <c r="H162" i="11"/>
  <c r="E162" i="11" s="1"/>
  <c r="H163" i="11"/>
  <c r="E163" i="11" s="1"/>
  <c r="H164" i="11"/>
  <c r="E164" i="11" s="1"/>
  <c r="H165" i="11"/>
  <c r="E165" i="11" s="1"/>
  <c r="H166" i="11"/>
  <c r="E166" i="11" s="1"/>
  <c r="H167" i="11"/>
  <c r="E167" i="11" s="1"/>
  <c r="H168" i="11"/>
  <c r="H169" i="11"/>
  <c r="H170" i="11"/>
  <c r="H171" i="11"/>
  <c r="H172" i="11"/>
  <c r="E172" i="11" s="1"/>
  <c r="H173" i="11"/>
  <c r="E173" i="11" s="1"/>
  <c r="H174" i="11"/>
  <c r="E174" i="11" s="1"/>
  <c r="H175" i="11"/>
  <c r="H176" i="11"/>
  <c r="H177" i="11"/>
  <c r="H178" i="11"/>
  <c r="H179" i="11"/>
  <c r="H180" i="11"/>
  <c r="E180" i="11" s="1"/>
  <c r="H181" i="11"/>
  <c r="E181" i="11" s="1"/>
  <c r="H182" i="11"/>
  <c r="E182" i="11" s="1"/>
  <c r="H183" i="11"/>
  <c r="E183" i="11" s="1"/>
  <c r="H184" i="11"/>
  <c r="E184" i="11" s="1"/>
  <c r="H185" i="11"/>
  <c r="E185" i="11" s="1"/>
  <c r="H186" i="11"/>
  <c r="E186" i="11" s="1"/>
  <c r="H187" i="11"/>
  <c r="H188" i="11"/>
  <c r="E188" i="11" s="1"/>
  <c r="H189" i="11"/>
  <c r="E189" i="11" s="1"/>
  <c r="H190" i="11"/>
  <c r="H191" i="11"/>
  <c r="H192" i="11"/>
  <c r="E192" i="11" s="1"/>
  <c r="H193" i="11"/>
  <c r="H194" i="11"/>
  <c r="E194" i="11" s="1"/>
  <c r="H195" i="11"/>
  <c r="E195" i="11" s="1"/>
  <c r="H196" i="11"/>
  <c r="E196" i="11" s="1"/>
  <c r="H197" i="11"/>
  <c r="H198" i="11"/>
  <c r="H199" i="11"/>
  <c r="H200" i="11"/>
  <c r="E200" i="11" s="1"/>
  <c r="H201" i="11"/>
  <c r="E201" i="11" s="1"/>
  <c r="H202" i="11"/>
  <c r="E202" i="11" s="1"/>
  <c r="H203" i="11"/>
  <c r="E203" i="11" s="1"/>
  <c r="H204" i="11"/>
  <c r="E204" i="11" s="1"/>
  <c r="H205" i="11"/>
  <c r="E205" i="11" s="1"/>
  <c r="H131" i="11"/>
  <c r="H206" i="11"/>
  <c r="E206" i="11" s="1"/>
  <c r="H207" i="11"/>
  <c r="E207" i="11" s="1"/>
  <c r="H208" i="11"/>
  <c r="E208" i="11" s="1"/>
  <c r="H209" i="11"/>
  <c r="E209" i="11" s="1"/>
  <c r="H210" i="11"/>
  <c r="E210" i="11" s="1"/>
  <c r="H211" i="11"/>
  <c r="E211" i="11" s="1"/>
  <c r="H212" i="11"/>
  <c r="E212" i="11" s="1"/>
  <c r="H213" i="11"/>
  <c r="E213" i="11" s="1"/>
  <c r="H214" i="11"/>
  <c r="E214" i="11" s="1"/>
  <c r="H215" i="11"/>
  <c r="E215" i="11" s="1"/>
  <c r="H216" i="11"/>
  <c r="E216" i="11" s="1"/>
  <c r="H217" i="11"/>
  <c r="E217" i="11" s="1"/>
  <c r="H218" i="11"/>
  <c r="E218" i="11" s="1"/>
  <c r="H219" i="11"/>
  <c r="E219" i="11" s="1"/>
  <c r="H5" i="11"/>
  <c r="H6" i="11"/>
  <c r="H130" i="11"/>
  <c r="H132" i="11"/>
  <c r="H133" i="11"/>
  <c r="E133" i="11" s="1"/>
  <c r="H7" i="11"/>
  <c r="E7" i="11" s="1"/>
  <c r="H8" i="11"/>
  <c r="E8" i="11" s="1"/>
  <c r="H9" i="11"/>
  <c r="E9" i="11" s="1"/>
  <c r="H4" i="11"/>
  <c r="S123" i="11"/>
  <c r="Q123" i="11"/>
  <c r="S122" i="11"/>
  <c r="Q122" i="11"/>
  <c r="S121" i="11"/>
  <c r="Q121" i="11"/>
  <c r="S120" i="11"/>
  <c r="Q120" i="11"/>
  <c r="S119" i="11"/>
  <c r="Q119"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42" i="11"/>
  <c r="I43" i="11"/>
  <c r="I44" i="11"/>
  <c r="I45" i="11"/>
  <c r="I46" i="11"/>
  <c r="I47" i="11"/>
  <c r="I48" i="11"/>
  <c r="S124" i="11"/>
  <c r="Q124" i="11"/>
  <c r="I124" i="11"/>
  <c r="S118" i="11"/>
  <c r="Q118" i="11"/>
  <c r="S117" i="11"/>
  <c r="Q117" i="11"/>
  <c r="S116" i="11"/>
  <c r="Q116" i="11"/>
  <c r="S115" i="11"/>
  <c r="Q115" i="11"/>
  <c r="S114" i="11"/>
  <c r="Q114" i="11"/>
  <c r="S113" i="11"/>
  <c r="Q113" i="11"/>
  <c r="S112" i="11"/>
  <c r="Q112" i="11"/>
  <c r="S111" i="11"/>
  <c r="Q111" i="11"/>
  <c r="S110" i="11"/>
  <c r="Q110" i="11"/>
  <c r="S109" i="11"/>
  <c r="Q109" i="11"/>
  <c r="S108" i="11"/>
  <c r="Q108" i="11"/>
  <c r="S107" i="11"/>
  <c r="Q107" i="11"/>
  <c r="S106" i="11"/>
  <c r="Q106" i="11"/>
  <c r="S105" i="11"/>
  <c r="Q105" i="11"/>
  <c r="S104" i="11"/>
  <c r="Q104" i="11"/>
  <c r="S103" i="11"/>
  <c r="Q103" i="11"/>
  <c r="S102" i="11"/>
  <c r="Q102" i="11"/>
  <c r="S101" i="11"/>
  <c r="Q101" i="11"/>
  <c r="S100" i="11"/>
  <c r="Q100" i="11"/>
  <c r="S99" i="11"/>
  <c r="Q99" i="11"/>
  <c r="S98" i="11"/>
  <c r="Q98" i="11"/>
  <c r="S97" i="11"/>
  <c r="Q97" i="11"/>
  <c r="S96" i="11"/>
  <c r="Q96" i="11"/>
  <c r="S95" i="11"/>
  <c r="Q95" i="11"/>
  <c r="S94" i="11"/>
  <c r="Q94" i="11"/>
  <c r="S93" i="11"/>
  <c r="Q93" i="11"/>
  <c r="S92" i="11"/>
  <c r="Q92" i="11"/>
  <c r="S91" i="11"/>
  <c r="Q91" i="11"/>
  <c r="S90" i="11"/>
  <c r="Q90" i="11"/>
  <c r="S89" i="11"/>
  <c r="Q89" i="11"/>
  <c r="S88" i="11"/>
  <c r="Q88" i="11"/>
  <c r="S87" i="11"/>
  <c r="Q87" i="11"/>
  <c r="S86" i="11"/>
  <c r="Q86" i="11"/>
  <c r="S85" i="11"/>
  <c r="Q85" i="11"/>
  <c r="S84" i="11"/>
  <c r="Q84" i="11"/>
  <c r="S83" i="11"/>
  <c r="Q83" i="11"/>
  <c r="S82" i="11"/>
  <c r="Q82" i="11"/>
  <c r="S81" i="11"/>
  <c r="Q81" i="11"/>
  <c r="S80" i="11"/>
  <c r="Q80" i="11"/>
  <c r="S79" i="11"/>
  <c r="Q79" i="11"/>
  <c r="S78" i="11"/>
  <c r="Q78" i="11"/>
  <c r="S76" i="11"/>
  <c r="Q76" i="11"/>
  <c r="S75" i="11"/>
  <c r="Q75" i="11"/>
  <c r="S74" i="11"/>
  <c r="Q74" i="11"/>
  <c r="S73" i="11"/>
  <c r="Q73" i="11"/>
  <c r="S72" i="11"/>
  <c r="Q72" i="11"/>
  <c r="S71" i="11"/>
  <c r="Q71" i="11"/>
  <c r="S70" i="11"/>
  <c r="Q70" i="11"/>
  <c r="S69" i="11"/>
  <c r="Q69" i="11"/>
  <c r="S68" i="11"/>
  <c r="Q68" i="11"/>
  <c r="S67" i="11"/>
  <c r="Q67" i="11"/>
  <c r="S66" i="11"/>
  <c r="Q66" i="11"/>
  <c r="S219" i="11"/>
  <c r="Q219" i="11"/>
  <c r="I219" i="11"/>
  <c r="A219" i="11"/>
  <c r="S218" i="11"/>
  <c r="Q218" i="11"/>
  <c r="I218" i="11"/>
  <c r="S217" i="11"/>
  <c r="Q217" i="11"/>
  <c r="I217" i="11"/>
  <c r="S216" i="11"/>
  <c r="Q216" i="11"/>
  <c r="I216" i="11"/>
  <c r="D216" i="11"/>
  <c r="S215" i="11"/>
  <c r="Q215" i="11"/>
  <c r="I215" i="11"/>
  <c r="D215" i="11"/>
  <c r="N215" i="11" s="1"/>
  <c r="S214" i="11"/>
  <c r="Q214" i="11"/>
  <c r="I214" i="11"/>
  <c r="D214" i="11"/>
  <c r="S213" i="11"/>
  <c r="Q213" i="11"/>
  <c r="I213" i="11"/>
  <c r="D213" i="11"/>
  <c r="N213" i="11" s="1"/>
  <c r="S212" i="11"/>
  <c r="Q212" i="11"/>
  <c r="I212" i="11"/>
  <c r="D212" i="11"/>
  <c r="S211" i="11"/>
  <c r="Q211" i="11"/>
  <c r="I211" i="11"/>
  <c r="D211" i="11"/>
  <c r="M211" i="11" s="1"/>
  <c r="S210" i="11"/>
  <c r="Q210" i="11"/>
  <c r="I210" i="11"/>
  <c r="D210" i="11"/>
  <c r="S209" i="11"/>
  <c r="Q209" i="11"/>
  <c r="I209" i="11"/>
  <c r="D209" i="11"/>
  <c r="M209" i="11" s="1"/>
  <c r="S208" i="11"/>
  <c r="Q208" i="11"/>
  <c r="I208" i="11"/>
  <c r="D208" i="11"/>
  <c r="S207" i="11"/>
  <c r="Q207" i="11"/>
  <c r="I207" i="11"/>
  <c r="D207" i="11"/>
  <c r="M207" i="11" s="1"/>
  <c r="S206" i="11"/>
  <c r="Q206" i="11"/>
  <c r="I206" i="11"/>
  <c r="D206" i="11"/>
  <c r="S131" i="11"/>
  <c r="Q131" i="11"/>
  <c r="I131" i="11"/>
  <c r="S205" i="11"/>
  <c r="Q205" i="11"/>
  <c r="I205" i="11"/>
  <c r="S204" i="11"/>
  <c r="Q204" i="11"/>
  <c r="I204" i="11"/>
  <c r="S203" i="11"/>
  <c r="Q203" i="11"/>
  <c r="I203" i="11"/>
  <c r="S202" i="11"/>
  <c r="Q202" i="11"/>
  <c r="I202" i="11"/>
  <c r="S201" i="11"/>
  <c r="Q201" i="11"/>
  <c r="I201" i="11"/>
  <c r="S200" i="11"/>
  <c r="Q200" i="11"/>
  <c r="I200" i="11"/>
  <c r="S199" i="11"/>
  <c r="Q199" i="11"/>
  <c r="I199" i="11"/>
  <c r="D199" i="11"/>
  <c r="S198" i="11"/>
  <c r="Q198" i="11"/>
  <c r="I198" i="11"/>
  <c r="D198" i="11"/>
  <c r="M198" i="11" s="1"/>
  <c r="S197" i="11"/>
  <c r="Q197" i="11"/>
  <c r="I197" i="11"/>
  <c r="D197" i="11"/>
  <c r="S196" i="11"/>
  <c r="Q196" i="11"/>
  <c r="I196" i="11"/>
  <c r="D196" i="11"/>
  <c r="N196" i="11" s="1"/>
  <c r="S195" i="11"/>
  <c r="Q195" i="11"/>
  <c r="I195" i="11"/>
  <c r="S194" i="11"/>
  <c r="Q194" i="11"/>
  <c r="I194" i="11"/>
  <c r="D194" i="11"/>
  <c r="S193" i="11"/>
  <c r="Q193" i="11"/>
  <c r="I193" i="11"/>
  <c r="D193" i="11"/>
  <c r="N193" i="11" s="1"/>
  <c r="S192" i="11"/>
  <c r="Q192" i="11"/>
  <c r="I192" i="11"/>
  <c r="S191" i="11"/>
  <c r="Q191" i="11"/>
  <c r="I191" i="11"/>
  <c r="D191" i="11"/>
  <c r="N191" i="11" s="1"/>
  <c r="S190" i="11"/>
  <c r="Q190" i="11"/>
  <c r="I190" i="11"/>
  <c r="D190" i="11"/>
  <c r="S189" i="11"/>
  <c r="Q189" i="11"/>
  <c r="I189" i="11"/>
  <c r="D189" i="11"/>
  <c r="N189" i="11" s="1"/>
  <c r="S188" i="11"/>
  <c r="Q188" i="11"/>
  <c r="I188" i="11"/>
  <c r="D188" i="11"/>
  <c r="S187" i="11"/>
  <c r="Q187" i="11"/>
  <c r="I187" i="11"/>
  <c r="D187" i="11"/>
  <c r="N187" i="11" s="1"/>
  <c r="S186" i="11"/>
  <c r="Q186" i="11"/>
  <c r="I186" i="11"/>
  <c r="S185" i="11"/>
  <c r="Q185" i="11"/>
  <c r="I185" i="11"/>
  <c r="S184" i="11"/>
  <c r="Q184" i="11"/>
  <c r="I184" i="11"/>
  <c r="S183" i="11"/>
  <c r="Q183" i="11"/>
  <c r="I183" i="11"/>
  <c r="D183" i="11"/>
  <c r="M183" i="11" s="1"/>
  <c r="S182" i="11"/>
  <c r="Q182" i="11"/>
  <c r="I182" i="11"/>
  <c r="D182" i="11"/>
  <c r="S181" i="11"/>
  <c r="Q181" i="11"/>
  <c r="I181" i="11"/>
  <c r="D181" i="11"/>
  <c r="M181" i="11" s="1"/>
  <c r="S180" i="11"/>
  <c r="Q180" i="11"/>
  <c r="I180" i="11"/>
  <c r="S179" i="11"/>
  <c r="Q179" i="11"/>
  <c r="I179" i="11"/>
  <c r="D179" i="11"/>
  <c r="S178" i="11"/>
  <c r="Q178" i="11"/>
  <c r="I178" i="11"/>
  <c r="D178" i="11"/>
  <c r="N178" i="11" s="1"/>
  <c r="S177" i="11"/>
  <c r="Q177" i="11"/>
  <c r="I177" i="11"/>
  <c r="D177" i="11"/>
  <c r="S176" i="11"/>
  <c r="Q176" i="11"/>
  <c r="I176" i="11"/>
  <c r="D176" i="11"/>
  <c r="L176" i="11" s="1"/>
  <c r="S175" i="11"/>
  <c r="Q175" i="11"/>
  <c r="I175" i="11"/>
  <c r="D175" i="11"/>
  <c r="S174" i="11"/>
  <c r="Q174" i="11"/>
  <c r="I174" i="11"/>
  <c r="I173" i="11"/>
  <c r="S172" i="11"/>
  <c r="Q172" i="11"/>
  <c r="I172" i="11"/>
  <c r="S171" i="11"/>
  <c r="Q171" i="11"/>
  <c r="I171" i="11"/>
  <c r="S170" i="11"/>
  <c r="Q170" i="11"/>
  <c r="I170" i="11"/>
  <c r="D170" i="11"/>
  <c r="S169" i="11"/>
  <c r="Q169" i="11"/>
  <c r="I169" i="11"/>
  <c r="D169" i="11"/>
  <c r="S168" i="11"/>
  <c r="Q168" i="11"/>
  <c r="I168" i="11"/>
  <c r="D168" i="11"/>
  <c r="K168" i="11" s="1"/>
  <c r="S167" i="11"/>
  <c r="Q167" i="11"/>
  <c r="I167" i="11"/>
  <c r="D167" i="11"/>
  <c r="S166" i="11"/>
  <c r="Q166" i="11"/>
  <c r="I166" i="11"/>
  <c r="D166" i="11"/>
  <c r="N166" i="11" s="1"/>
  <c r="S165" i="11"/>
  <c r="Q165" i="11"/>
  <c r="I165" i="11"/>
  <c r="D165" i="11"/>
  <c r="S164" i="11"/>
  <c r="Q164" i="11"/>
  <c r="I164" i="11"/>
  <c r="D164" i="11"/>
  <c r="S163" i="11"/>
  <c r="Q163" i="11"/>
  <c r="I163" i="11"/>
  <c r="D163" i="11"/>
  <c r="S162" i="11"/>
  <c r="Q162" i="11"/>
  <c r="I162" i="11"/>
  <c r="D162" i="11"/>
  <c r="S161" i="11"/>
  <c r="Q161" i="11"/>
  <c r="I161" i="11"/>
  <c r="D161" i="11"/>
  <c r="S160" i="11"/>
  <c r="Q160" i="11"/>
  <c r="I160" i="11"/>
  <c r="D160" i="11"/>
  <c r="S159" i="11"/>
  <c r="Q159" i="11"/>
  <c r="I159" i="11"/>
  <c r="D159" i="11"/>
  <c r="S158" i="11"/>
  <c r="Q158" i="11"/>
  <c r="I158" i="11"/>
  <c r="D158" i="11"/>
  <c r="M158" i="11" s="1"/>
  <c r="S157" i="11"/>
  <c r="Q157" i="11"/>
  <c r="I157" i="11"/>
  <c r="D157" i="11"/>
  <c r="L157" i="11" s="1"/>
  <c r="S156" i="11"/>
  <c r="Q156" i="11"/>
  <c r="I156" i="11"/>
  <c r="D156" i="11"/>
  <c r="S155" i="11"/>
  <c r="Q155" i="11"/>
  <c r="I155" i="11"/>
  <c r="D155" i="11"/>
  <c r="S154" i="11"/>
  <c r="Q154" i="11"/>
  <c r="I154" i="11"/>
  <c r="D154" i="11"/>
  <c r="S153" i="11"/>
  <c r="Q153" i="11"/>
  <c r="I153" i="11"/>
  <c r="D153" i="11"/>
  <c r="L153" i="11" s="1"/>
  <c r="S152" i="11"/>
  <c r="Q152" i="11"/>
  <c r="I152" i="11"/>
  <c r="D152" i="11"/>
  <c r="S151" i="11"/>
  <c r="Q151" i="11"/>
  <c r="I151" i="11"/>
  <c r="D151" i="11"/>
  <c r="N151" i="11" s="1"/>
  <c r="S150" i="11"/>
  <c r="Q150" i="11"/>
  <c r="I150" i="11"/>
  <c r="D150" i="11"/>
  <c r="N150" i="11" s="1"/>
  <c r="S149" i="11"/>
  <c r="Q149" i="11"/>
  <c r="I149" i="11"/>
  <c r="D149" i="11"/>
  <c r="S148" i="11"/>
  <c r="Q148" i="11"/>
  <c r="I148" i="11"/>
  <c r="D148" i="11"/>
  <c r="L148" i="11" s="1"/>
  <c r="S147" i="11"/>
  <c r="Q147" i="11"/>
  <c r="I147" i="11"/>
  <c r="D147" i="11"/>
  <c r="S146" i="11"/>
  <c r="Q146" i="11"/>
  <c r="I146" i="11"/>
  <c r="S145" i="11"/>
  <c r="Q145" i="11"/>
  <c r="I145" i="11"/>
  <c r="S144" i="11"/>
  <c r="Q144" i="11"/>
  <c r="I144" i="11"/>
  <c r="S143" i="11"/>
  <c r="Q143" i="11"/>
  <c r="I143" i="11"/>
  <c r="D143" i="11"/>
  <c r="S142" i="11"/>
  <c r="Q142" i="11"/>
  <c r="I142" i="11"/>
  <c r="D142" i="11"/>
  <c r="S141" i="11"/>
  <c r="Q141" i="11"/>
  <c r="I141" i="11"/>
  <c r="D141" i="11"/>
  <c r="S140" i="11"/>
  <c r="Q140" i="11"/>
  <c r="I140" i="11"/>
  <c r="D140" i="11"/>
  <c r="M140" i="11" s="1"/>
  <c r="S139" i="11"/>
  <c r="Q139" i="11"/>
  <c r="I139" i="11"/>
  <c r="D139" i="11"/>
  <c r="L139" i="11" s="1"/>
  <c r="S138" i="11"/>
  <c r="Q138" i="11"/>
  <c r="I138" i="11"/>
  <c r="S137" i="11"/>
  <c r="Q137" i="11"/>
  <c r="I137" i="11"/>
  <c r="S136" i="11"/>
  <c r="Q136" i="11"/>
  <c r="I136" i="11"/>
  <c r="S135" i="11"/>
  <c r="Q135" i="11"/>
  <c r="I135" i="11"/>
  <c r="D135" i="11"/>
  <c r="S129" i="11"/>
  <c r="Q129" i="11"/>
  <c r="D129" i="11"/>
  <c r="L129" i="11" s="1"/>
  <c r="S128" i="11"/>
  <c r="Q128" i="11"/>
  <c r="I128" i="11"/>
  <c r="S127" i="11"/>
  <c r="Q127" i="11"/>
  <c r="I127" i="11"/>
  <c r="S126" i="11"/>
  <c r="Q126" i="11"/>
  <c r="I126" i="11"/>
  <c r="D126" i="11"/>
  <c r="S125" i="11"/>
  <c r="Q125" i="11"/>
  <c r="D125" i="11"/>
  <c r="S65" i="11"/>
  <c r="Q65" i="11"/>
  <c r="S64" i="11"/>
  <c r="Q64" i="11"/>
  <c r="S63" i="11"/>
  <c r="Q63" i="11"/>
  <c r="S62" i="11"/>
  <c r="Q62" i="11"/>
  <c r="S61" i="11"/>
  <c r="Q61" i="11"/>
  <c r="S60" i="11"/>
  <c r="Q60" i="11"/>
  <c r="N60" i="11"/>
  <c r="M60" i="11"/>
  <c r="S59" i="11"/>
  <c r="Q59" i="11"/>
  <c r="N59" i="11"/>
  <c r="M59" i="11"/>
  <c r="S58" i="11"/>
  <c r="Q58" i="11"/>
  <c r="N58" i="11"/>
  <c r="M58" i="11"/>
  <c r="S57" i="11"/>
  <c r="Q57" i="11"/>
  <c r="N57" i="11"/>
  <c r="M57" i="11"/>
  <c r="S56" i="11"/>
  <c r="Q56" i="11"/>
  <c r="D56" i="11"/>
  <c r="N56" i="11" s="1"/>
  <c r="S55" i="11"/>
  <c r="Q55" i="11"/>
  <c r="N55" i="11"/>
  <c r="M55" i="11"/>
  <c r="S54" i="11"/>
  <c r="Q54" i="11"/>
  <c r="N54" i="11"/>
  <c r="M54" i="11"/>
  <c r="S53" i="11"/>
  <c r="Q53" i="11"/>
  <c r="N53" i="11"/>
  <c r="M53" i="11"/>
  <c r="L53" i="11"/>
  <c r="L54" i="11" s="1"/>
  <c r="L55" i="11" s="1"/>
  <c r="S52" i="11"/>
  <c r="Q52" i="11"/>
  <c r="D52" i="11"/>
  <c r="L52" i="11" s="1"/>
  <c r="S51" i="11"/>
  <c r="Q51" i="11"/>
  <c r="D51" i="11"/>
  <c r="L51" i="11" s="1"/>
  <c r="S50" i="11"/>
  <c r="Q50" i="11"/>
  <c r="N50" i="11"/>
  <c r="M50" i="11"/>
  <c r="L50" i="11"/>
  <c r="S49" i="11"/>
  <c r="Q49" i="11"/>
  <c r="N49" i="11"/>
  <c r="M49" i="11"/>
  <c r="L49" i="11"/>
  <c r="S48" i="11"/>
  <c r="Q48" i="11"/>
  <c r="N48" i="11"/>
  <c r="M48" i="11"/>
  <c r="L48" i="11"/>
  <c r="S47" i="11"/>
  <c r="Q47" i="11"/>
  <c r="N47" i="11"/>
  <c r="M47" i="11"/>
  <c r="L47" i="11"/>
  <c r="S46" i="11"/>
  <c r="Q46" i="11"/>
  <c r="N46" i="11"/>
  <c r="M46" i="11"/>
  <c r="L46" i="11"/>
  <c r="S45" i="11"/>
  <c r="Q45" i="11"/>
  <c r="N45" i="11"/>
  <c r="M45" i="11"/>
  <c r="L45" i="11"/>
  <c r="S44" i="11"/>
  <c r="Q44" i="11"/>
  <c r="N44" i="11"/>
  <c r="M44" i="11"/>
  <c r="S43" i="11"/>
  <c r="Q43" i="11"/>
  <c r="N43" i="11"/>
  <c r="M43" i="11"/>
  <c r="L43" i="11"/>
  <c r="K43" i="11"/>
  <c r="K44" i="11" s="1"/>
  <c r="K45" i="11" s="1"/>
  <c r="K46" i="11" s="1"/>
  <c r="K47" i="11" s="1"/>
  <c r="K48" i="11" s="1"/>
  <c r="K49" i="11" s="1"/>
  <c r="K50" i="11" s="1"/>
  <c r="S42" i="11"/>
  <c r="Q42" i="11"/>
  <c r="D42" i="11"/>
  <c r="K42" i="11" s="1"/>
  <c r="S41" i="11"/>
  <c r="Q41" i="11"/>
  <c r="I41" i="11"/>
  <c r="D41" i="11"/>
  <c r="M41" i="11" s="1"/>
  <c r="S40" i="11"/>
  <c r="Q40" i="11"/>
  <c r="I40" i="11"/>
  <c r="D40" i="11"/>
  <c r="L40" i="11" s="1"/>
  <c r="S39" i="11"/>
  <c r="Q39" i="11"/>
  <c r="I39" i="11"/>
  <c r="D39" i="11"/>
  <c r="L39" i="11" s="1"/>
  <c r="S38" i="11"/>
  <c r="Q38" i="11"/>
  <c r="I38" i="11"/>
  <c r="D38" i="11"/>
  <c r="N38" i="11" s="1"/>
  <c r="S37" i="11"/>
  <c r="Q37" i="11"/>
  <c r="I37" i="11"/>
  <c r="D37" i="11"/>
  <c r="M37" i="11" s="1"/>
  <c r="S36" i="11"/>
  <c r="Q36" i="11"/>
  <c r="I36" i="11"/>
  <c r="D36" i="11"/>
  <c r="L36" i="11" s="1"/>
  <c r="S35" i="11"/>
  <c r="Q35" i="11"/>
  <c r="I35" i="11"/>
  <c r="D35" i="11"/>
  <c r="K35" i="11" s="1"/>
  <c r="S34" i="11"/>
  <c r="Q34" i="11"/>
  <c r="I34" i="11"/>
  <c r="N34" i="11"/>
  <c r="S33" i="11"/>
  <c r="Q33" i="11"/>
  <c r="I33" i="11"/>
  <c r="D33" i="11"/>
  <c r="M33" i="11" s="1"/>
  <c r="S32" i="11"/>
  <c r="Q32" i="11"/>
  <c r="I32" i="11"/>
  <c r="D32" i="11"/>
  <c r="L32" i="11" s="1"/>
  <c r="S31" i="11"/>
  <c r="Q31" i="11"/>
  <c r="I31" i="11"/>
  <c r="D31" i="11"/>
  <c r="K31" i="11" s="1"/>
  <c r="S30" i="11"/>
  <c r="Q30" i="11"/>
  <c r="I30" i="11"/>
  <c r="N30" i="11"/>
  <c r="S29" i="11"/>
  <c r="Q29" i="11"/>
  <c r="I29" i="11"/>
  <c r="D29" i="11"/>
  <c r="L29" i="11" s="1"/>
  <c r="S28" i="11"/>
  <c r="Q28" i="11"/>
  <c r="I28" i="11"/>
  <c r="D28" i="11"/>
  <c r="M28" i="11" s="1"/>
  <c r="S27" i="11"/>
  <c r="Q27" i="11"/>
  <c r="I27" i="11"/>
  <c r="D27" i="11"/>
  <c r="M27" i="11" s="1"/>
  <c r="S26" i="11"/>
  <c r="Q26" i="11"/>
  <c r="I26" i="11"/>
  <c r="S25" i="11"/>
  <c r="Q25" i="11"/>
  <c r="I25" i="11"/>
  <c r="S24" i="11"/>
  <c r="Q24" i="11"/>
  <c r="I24" i="11"/>
  <c r="S23" i="11"/>
  <c r="Q23" i="11"/>
  <c r="P23" i="11"/>
  <c r="D23" i="11"/>
  <c r="S22" i="11"/>
  <c r="Q22" i="11"/>
  <c r="P22" i="11"/>
  <c r="D22" i="11"/>
  <c r="L22" i="11" s="1"/>
  <c r="Q21" i="11"/>
  <c r="N21" i="11"/>
  <c r="M21" i="11"/>
  <c r="L21" i="11"/>
  <c r="K21" i="11"/>
  <c r="I21" i="11"/>
  <c r="S20" i="11"/>
  <c r="Q20" i="11"/>
  <c r="I20" i="11"/>
  <c r="D20" i="11"/>
  <c r="N20" i="11" s="1"/>
  <c r="S19" i="11"/>
  <c r="Q19" i="11"/>
  <c r="I19" i="11"/>
  <c r="D19" i="11"/>
  <c r="M19" i="11" s="1"/>
  <c r="S18" i="11"/>
  <c r="Q18" i="11"/>
  <c r="I18" i="11"/>
  <c r="D18" i="11"/>
  <c r="S17" i="11"/>
  <c r="Q17" i="11"/>
  <c r="I17" i="11"/>
  <c r="D17" i="11"/>
  <c r="L17" i="11" s="1"/>
  <c r="S16" i="11"/>
  <c r="Q16" i="11"/>
  <c r="I16" i="11"/>
  <c r="D16" i="11"/>
  <c r="N16" i="11" s="1"/>
  <c r="S15" i="11"/>
  <c r="Q15" i="11"/>
  <c r="I15" i="11"/>
  <c r="D15" i="11"/>
  <c r="M15" i="11" s="1"/>
  <c r="S14" i="11"/>
  <c r="Q14" i="11"/>
  <c r="I14" i="11"/>
  <c r="D14" i="11"/>
  <c r="L14" i="11" s="1"/>
  <c r="S13" i="11"/>
  <c r="Q13" i="11"/>
  <c r="I13" i="11"/>
  <c r="D13" i="11"/>
  <c r="S12" i="11"/>
  <c r="Q12" i="11"/>
  <c r="I12" i="11"/>
  <c r="D12" i="11"/>
  <c r="N12" i="11" s="1"/>
  <c r="S11" i="11"/>
  <c r="Q11" i="11"/>
  <c r="I11" i="11"/>
  <c r="D11" i="11"/>
  <c r="M11" i="11" s="1"/>
  <c r="S10" i="11"/>
  <c r="Q10" i="11"/>
  <c r="I10" i="11"/>
  <c r="D10" i="11"/>
  <c r="L10" i="11" s="1"/>
  <c r="S9" i="11"/>
  <c r="Q9" i="11"/>
  <c r="I9" i="11"/>
  <c r="D9" i="11"/>
  <c r="L9" i="11" s="1"/>
  <c r="S8" i="11"/>
  <c r="Q8" i="11"/>
  <c r="I8" i="11"/>
  <c r="D8" i="11"/>
  <c r="N8" i="11" s="1"/>
  <c r="S7" i="11"/>
  <c r="Q7" i="11"/>
  <c r="I7" i="11"/>
  <c r="D7" i="11"/>
  <c r="N7" i="11" s="1"/>
  <c r="S133" i="11"/>
  <c r="Q133" i="11"/>
  <c r="I133" i="11"/>
  <c r="D133" i="11"/>
  <c r="L133" i="11" s="1"/>
  <c r="S132" i="11"/>
  <c r="Q132" i="11"/>
  <c r="I132" i="11"/>
  <c r="S130" i="11"/>
  <c r="Q130" i="11"/>
  <c r="I130" i="11"/>
  <c r="S6" i="11"/>
  <c r="Q6" i="11"/>
  <c r="N6" i="11"/>
  <c r="M6" i="11"/>
  <c r="L6" i="11"/>
  <c r="K6" i="11"/>
  <c r="I6" i="11"/>
  <c r="S5" i="11"/>
  <c r="Q5" i="11"/>
  <c r="N5" i="11"/>
  <c r="M5" i="11"/>
  <c r="L5" i="11"/>
  <c r="K5" i="11"/>
  <c r="I5" i="11"/>
  <c r="S4" i="11"/>
  <c r="Q4" i="11"/>
  <c r="N4" i="11"/>
  <c r="M4" i="11"/>
  <c r="L4" i="11"/>
  <c r="K4" i="11"/>
  <c r="I4" i="11"/>
  <c r="Q3" i="11"/>
  <c r="D3" i="11"/>
  <c r="L3" i="11" s="1"/>
  <c r="S2" i="11"/>
  <c r="Q2" i="11"/>
  <c r="D2" i="11"/>
  <c r="K2" i="11" s="1"/>
  <c r="H100" i="4"/>
  <c r="H29" i="4"/>
  <c r="H178" i="4"/>
  <c r="H28" i="4"/>
  <c r="H16" i="4"/>
  <c r="H15" i="4"/>
  <c r="H14" i="4"/>
  <c r="H13" i="4"/>
  <c r="H179" i="4"/>
  <c r="H97" i="4"/>
  <c r="H85" i="4"/>
  <c r="H78" i="4"/>
  <c r="H55" i="4"/>
  <c r="H30" i="4"/>
  <c r="H74" i="4"/>
  <c r="H51" i="4"/>
  <c r="H202" i="4"/>
  <c r="H159" i="4"/>
  <c r="H141" i="4"/>
  <c r="H133" i="4"/>
  <c r="H203" i="4"/>
  <c r="H160" i="4"/>
  <c r="H142" i="4"/>
  <c r="H134" i="4"/>
  <c r="H158" i="4"/>
  <c r="H150" i="4"/>
  <c r="H54" i="4"/>
  <c r="H77" i="4"/>
  <c r="H76" i="4"/>
  <c r="H53" i="4"/>
  <c r="H75" i="4"/>
  <c r="H52" i="4"/>
  <c r="H99" i="4"/>
  <c r="H87" i="4"/>
  <c r="H80" i="4"/>
  <c r="H57" i="4"/>
  <c r="H32" i="4"/>
  <c r="H84" i="4"/>
  <c r="H62" i="4"/>
  <c r="H88" i="4"/>
  <c r="H83" i="4"/>
  <c r="H63" i="4"/>
  <c r="H61" i="4"/>
  <c r="H39" i="4"/>
  <c r="H38" i="4"/>
  <c r="H36" i="4"/>
  <c r="H81" i="4"/>
  <c r="H59" i="4"/>
  <c r="H34" i="4"/>
  <c r="H190" i="4"/>
  <c r="H184" i="4"/>
  <c r="H177" i="4"/>
  <c r="H157" i="4"/>
  <c r="H146" i="4"/>
  <c r="H138" i="4"/>
  <c r="H130" i="4"/>
  <c r="H58" i="4"/>
  <c r="H33" i="4"/>
  <c r="H109" i="4"/>
  <c r="H92" i="4"/>
  <c r="H69" i="4"/>
  <c r="H46" i="4"/>
  <c r="H195" i="4"/>
  <c r="H204" i="4"/>
  <c r="H66" i="4"/>
  <c r="H89" i="4"/>
  <c r="H106" i="4"/>
  <c r="H43" i="4"/>
  <c r="H200" i="4"/>
  <c r="H176" i="4"/>
  <c r="H175" i="4"/>
  <c r="H199" i="4"/>
  <c r="H44" i="4"/>
  <c r="H67" i="4"/>
  <c r="H90" i="4"/>
  <c r="H107" i="4"/>
  <c r="H45" i="4"/>
  <c r="H68" i="4"/>
  <c r="H91" i="4"/>
  <c r="H108" i="4"/>
  <c r="H47" i="4"/>
  <c r="H70" i="4"/>
  <c r="H93" i="4"/>
  <c r="H110" i="4"/>
  <c r="H49" i="4"/>
  <c r="H72" i="4"/>
  <c r="H95" i="4"/>
  <c r="H112" i="4"/>
  <c r="H50" i="4"/>
  <c r="H73" i="4"/>
  <c r="H96" i="4"/>
  <c r="H113" i="4"/>
  <c r="H214" i="4"/>
  <c r="H48" i="4"/>
  <c r="H71" i="4"/>
  <c r="H94" i="4"/>
  <c r="H111" i="4"/>
  <c r="H115" i="4"/>
  <c r="I115" i="4" s="1"/>
  <c r="H209" i="4"/>
  <c r="H210" i="4"/>
  <c r="I210" i="4" s="1"/>
  <c r="H205" i="4"/>
  <c r="I205" i="4" s="1"/>
  <c r="H211" i="4"/>
  <c r="I211" i="4" s="1"/>
  <c r="H181" i="4"/>
  <c r="H182" i="4"/>
  <c r="I182" i="4" s="1"/>
  <c r="H10" i="4"/>
  <c r="I10" i="4" s="1"/>
  <c r="H139" i="4"/>
  <c r="I139" i="4" s="1"/>
  <c r="H140" i="4"/>
  <c r="H143" i="4"/>
  <c r="H144" i="4"/>
  <c r="I144" i="4" s="1"/>
  <c r="H147" i="4"/>
  <c r="I147" i="4" s="1"/>
  <c r="H148" i="4"/>
  <c r="H149" i="4"/>
  <c r="I149" i="4" s="1"/>
  <c r="H151" i="4"/>
  <c r="I151" i="4" s="1"/>
  <c r="H152" i="4"/>
  <c r="I152" i="4" s="1"/>
  <c r="H153" i="4"/>
  <c r="H154" i="4"/>
  <c r="H155" i="4"/>
  <c r="I155" i="4" s="1"/>
  <c r="H161" i="4"/>
  <c r="I161" i="4" s="1"/>
  <c r="H162" i="4"/>
  <c r="H164" i="4"/>
  <c r="I164" i="4" s="1"/>
  <c r="H165" i="4"/>
  <c r="I165" i="4" s="1"/>
  <c r="H166" i="4"/>
  <c r="I166" i="4" s="1"/>
  <c r="H167" i="4"/>
  <c r="H168" i="4"/>
  <c r="I168" i="4" s="1"/>
  <c r="H169" i="4"/>
  <c r="I169" i="4" s="1"/>
  <c r="H185" i="4"/>
  <c r="I185" i="4" s="1"/>
  <c r="H186" i="4"/>
  <c r="H187" i="4"/>
  <c r="I187" i="4" s="1"/>
  <c r="H188" i="4"/>
  <c r="I188" i="4" s="1"/>
  <c r="H191" i="4"/>
  <c r="I191" i="4" s="1"/>
  <c r="H192" i="4"/>
  <c r="H193" i="4"/>
  <c r="I193" i="4" s="1"/>
  <c r="H194" i="4"/>
  <c r="I194" i="4" s="1"/>
  <c r="H196" i="4"/>
  <c r="I196" i="4" s="1"/>
  <c r="H197" i="4"/>
  <c r="H198" i="4"/>
  <c r="H206" i="4"/>
  <c r="I206" i="4" s="1"/>
  <c r="H207" i="4"/>
  <c r="I207" i="4" s="1"/>
  <c r="H208" i="4"/>
  <c r="H216" i="4"/>
  <c r="I216" i="4" s="1"/>
  <c r="H217" i="4"/>
  <c r="I217" i="4" s="1"/>
  <c r="H17" i="4"/>
  <c r="I17" i="4" s="1"/>
  <c r="H22" i="4"/>
  <c r="H25" i="4"/>
  <c r="I25" i="4" s="1"/>
  <c r="H26" i="4"/>
  <c r="I26" i="4" s="1"/>
  <c r="H40" i="4"/>
  <c r="I40" i="4" s="1"/>
  <c r="H41" i="4"/>
  <c r="H8" i="4"/>
  <c r="I8" i="4" s="1"/>
  <c r="H116" i="4"/>
  <c r="I116" i="4" s="1"/>
  <c r="H117" i="4"/>
  <c r="I117" i="4" s="1"/>
  <c r="H119" i="4"/>
  <c r="H120" i="4"/>
  <c r="H121" i="4"/>
  <c r="I121" i="4" s="1"/>
  <c r="H123" i="4"/>
  <c r="I123" i="4" s="1"/>
  <c r="H124" i="4"/>
  <c r="H126" i="4"/>
  <c r="I126" i="4" s="1"/>
  <c r="H127" i="4"/>
  <c r="I127" i="4" s="1"/>
  <c r="H128" i="4"/>
  <c r="I128" i="4" s="1"/>
  <c r="H131" i="4"/>
  <c r="H132" i="4"/>
  <c r="I132" i="4" s="1"/>
  <c r="H135" i="4"/>
  <c r="I135" i="4" s="1"/>
  <c r="H136" i="4"/>
  <c r="I136" i="4" s="1"/>
  <c r="H21" i="4"/>
  <c r="H103" i="4"/>
  <c r="H114" i="4"/>
  <c r="I114" i="4" s="1"/>
  <c r="H118" i="4"/>
  <c r="I118" i="4" s="1"/>
  <c r="H122" i="4"/>
  <c r="H125" i="4"/>
  <c r="I125" i="4" s="1"/>
  <c r="H24" i="4"/>
  <c r="H129" i="4"/>
  <c r="I129" i="4" s="1"/>
  <c r="H137" i="4"/>
  <c r="H145" i="4"/>
  <c r="I145" i="4" s="1"/>
  <c r="H156" i="4"/>
  <c r="I156" i="4" s="1"/>
  <c r="H163" i="4"/>
  <c r="I163" i="4" s="1"/>
  <c r="H180" i="4"/>
  <c r="H183" i="4"/>
  <c r="I183" i="4" s="1"/>
  <c r="H189" i="4"/>
  <c r="I189" i="4" s="1"/>
  <c r="H27" i="4"/>
  <c r="I27" i="4" s="1"/>
  <c r="H215" i="4"/>
  <c r="H173" i="4"/>
  <c r="I173" i="4" s="1"/>
  <c r="H171" i="4"/>
  <c r="I171" i="4" s="1"/>
  <c r="H19" i="4"/>
  <c r="H7" i="4"/>
  <c r="H4" i="4"/>
  <c r="I4" i="4" s="1"/>
  <c r="H2" i="4"/>
  <c r="I2" i="4" s="1"/>
  <c r="H3" i="4"/>
  <c r="I3" i="4" s="1"/>
  <c r="H104" i="4"/>
  <c r="H172" i="4"/>
  <c r="I172" i="4" s="1"/>
  <c r="H102" i="4"/>
  <c r="I102" i="4" s="1"/>
  <c r="H105" i="4"/>
  <c r="I105" i="4" s="1"/>
  <c r="H9" i="4"/>
  <c r="I9" i="4" s="1"/>
  <c r="H20" i="4"/>
  <c r="I20" i="4" s="1"/>
  <c r="H201" i="4"/>
  <c r="I201" i="4" s="1"/>
  <c r="H170" i="4"/>
  <c r="I170" i="4" s="1"/>
  <c r="H6" i="4"/>
  <c r="I6" i="4" s="1"/>
  <c r="H5" i="4"/>
  <c r="I5" i="4" s="1"/>
  <c r="I7" i="4"/>
  <c r="I19" i="4"/>
  <c r="I21" i="4"/>
  <c r="I22" i="4"/>
  <c r="I23" i="4"/>
  <c r="I24" i="4"/>
  <c r="I41" i="4"/>
  <c r="I64" i="4"/>
  <c r="I103" i="4"/>
  <c r="I104" i="4"/>
  <c r="I119" i="4"/>
  <c r="I120" i="4"/>
  <c r="I122" i="4"/>
  <c r="I124" i="4"/>
  <c r="I131" i="4"/>
  <c r="I137" i="4"/>
  <c r="I140" i="4"/>
  <c r="I143" i="4"/>
  <c r="I148" i="4"/>
  <c r="I153" i="4"/>
  <c r="I154" i="4"/>
  <c r="I162" i="4"/>
  <c r="I167" i="4"/>
  <c r="I180" i="4"/>
  <c r="I181" i="4"/>
  <c r="I186" i="4"/>
  <c r="I192" i="4"/>
  <c r="I197" i="4"/>
  <c r="I198" i="4"/>
  <c r="I208" i="4"/>
  <c r="I209" i="4"/>
  <c r="I215" i="4"/>
  <c r="A161" i="9"/>
  <c r="L142" i="11" l="1"/>
  <c r="M142" i="11"/>
  <c r="N142" i="11"/>
  <c r="L143" i="11"/>
  <c r="M143" i="11"/>
  <c r="N143" i="11"/>
  <c r="N198" i="11"/>
  <c r="M193" i="11"/>
  <c r="M189" i="11"/>
  <c r="N209" i="11"/>
  <c r="M187" i="11"/>
  <c r="N183" i="11"/>
  <c r="L181" i="11"/>
  <c r="L182" i="11" s="1"/>
  <c r="L183" i="11" s="1"/>
  <c r="L184" i="11" s="1"/>
  <c r="L185" i="11" s="1"/>
  <c r="N140" i="11"/>
  <c r="L140" i="11"/>
  <c r="M133" i="11"/>
  <c r="N133" i="11"/>
  <c r="K133" i="11"/>
  <c r="N149" i="11"/>
  <c r="L149" i="11"/>
  <c r="K151" i="11"/>
  <c r="K152" i="11" s="1"/>
  <c r="K153" i="11" s="1"/>
  <c r="K154" i="11" s="1"/>
  <c r="K155" i="11" s="1"/>
  <c r="K156" i="11" s="1"/>
  <c r="K157" i="11" s="1"/>
  <c r="K158" i="11" s="1"/>
  <c r="K159" i="11" s="1"/>
  <c r="K160" i="11" s="1"/>
  <c r="L151" i="11"/>
  <c r="M151" i="11"/>
  <c r="M153" i="11"/>
  <c r="N153" i="11"/>
  <c r="L155" i="11"/>
  <c r="M155" i="11"/>
  <c r="M157" i="11"/>
  <c r="N157" i="11"/>
  <c r="N158" i="11"/>
  <c r="L158" i="11"/>
  <c r="L160" i="11"/>
  <c r="M160" i="11"/>
  <c r="N160" i="11"/>
  <c r="L161" i="11"/>
  <c r="M161" i="11"/>
  <c r="N161" i="11"/>
  <c r="L162" i="11"/>
  <c r="M162" i="11"/>
  <c r="N162" i="11"/>
  <c r="L163" i="11"/>
  <c r="M163" i="11"/>
  <c r="N163" i="11"/>
  <c r="M164" i="11"/>
  <c r="N164" i="11"/>
  <c r="N165" i="11"/>
  <c r="L165" i="11"/>
  <c r="L166" i="11"/>
  <c r="M166" i="11"/>
  <c r="L167" i="11"/>
  <c r="M167" i="11"/>
  <c r="N167" i="11"/>
  <c r="L168" i="11"/>
  <c r="M168" i="11"/>
  <c r="N168" i="11"/>
  <c r="L169" i="11"/>
  <c r="M169" i="11"/>
  <c r="N169" i="11"/>
  <c r="L170" i="11"/>
  <c r="M170" i="11"/>
  <c r="N170" i="11"/>
  <c r="L196" i="11"/>
  <c r="L197" i="11" s="1"/>
  <c r="L198" i="11" s="1"/>
  <c r="M196" i="11"/>
  <c r="M197" i="11"/>
  <c r="N197" i="11"/>
  <c r="L199" i="11"/>
  <c r="L200" i="11" s="1"/>
  <c r="L201" i="11" s="1"/>
  <c r="L202" i="11" s="1"/>
  <c r="L203" i="11" s="1"/>
  <c r="L204" i="11" s="1"/>
  <c r="L205" i="11" s="1"/>
  <c r="M199" i="11"/>
  <c r="N199" i="11"/>
  <c r="L126" i="11"/>
  <c r="L127" i="11" s="1"/>
  <c r="L128" i="11" s="1"/>
  <c r="M126" i="11"/>
  <c r="M182" i="11"/>
  <c r="N182" i="11"/>
  <c r="M194" i="11"/>
  <c r="N194" i="11"/>
  <c r="M206" i="11"/>
  <c r="N206" i="11"/>
  <c r="M208" i="11"/>
  <c r="N208" i="11"/>
  <c r="M210" i="11"/>
  <c r="N210" i="11"/>
  <c r="N211" i="11"/>
  <c r="L211" i="11"/>
  <c r="L212" i="11" s="1"/>
  <c r="L213" i="11" s="1"/>
  <c r="L214" i="11" s="1"/>
  <c r="L215" i="11" s="1"/>
  <c r="L216" i="11" s="1"/>
  <c r="M212" i="11"/>
  <c r="N212" i="11"/>
  <c r="M214" i="11"/>
  <c r="N214" i="11"/>
  <c r="M216" i="11"/>
  <c r="N216" i="11"/>
  <c r="M215" i="11"/>
  <c r="N207" i="11"/>
  <c r="N181" i="11"/>
  <c r="M165" i="11"/>
  <c r="K161" i="11"/>
  <c r="K162" i="11" s="1"/>
  <c r="K163" i="11" s="1"/>
  <c r="K164" i="11" s="1"/>
  <c r="K165" i="11" s="1"/>
  <c r="K166" i="11" s="1"/>
  <c r="K167" i="11" s="1"/>
  <c r="N155" i="11"/>
  <c r="K143" i="11"/>
  <c r="K144" i="11" s="1"/>
  <c r="K145" i="11" s="1"/>
  <c r="K146" i="11" s="1"/>
  <c r="K147" i="11" s="1"/>
  <c r="K148" i="11" s="1"/>
  <c r="K149" i="11" s="1"/>
  <c r="K150" i="11" s="1"/>
  <c r="N126" i="11"/>
  <c r="M129" i="11"/>
  <c r="J129" i="11"/>
  <c r="J130" i="11" s="1"/>
  <c r="J131" i="11" s="1"/>
  <c r="J132" i="11" s="1"/>
  <c r="J133" i="11" s="1"/>
  <c r="J134" i="11" s="1"/>
  <c r="N129" i="11"/>
  <c r="K129" i="11"/>
  <c r="M139" i="11"/>
  <c r="N139" i="11"/>
  <c r="L141" i="11"/>
  <c r="M141" i="11"/>
  <c r="L147" i="11"/>
  <c r="M147" i="11"/>
  <c r="N147" i="11"/>
  <c r="M148" i="11"/>
  <c r="N148" i="11"/>
  <c r="L150" i="11"/>
  <c r="M150" i="11"/>
  <c r="L152" i="11"/>
  <c r="M152" i="11"/>
  <c r="N152" i="11"/>
  <c r="N154" i="11"/>
  <c r="L154" i="11"/>
  <c r="L156" i="11"/>
  <c r="M156" i="11"/>
  <c r="N156" i="11"/>
  <c r="L159" i="11"/>
  <c r="M159" i="11"/>
  <c r="K125" i="11"/>
  <c r="K126" i="11" s="1"/>
  <c r="K127" i="11" s="1"/>
  <c r="K128" i="11" s="1"/>
  <c r="L125" i="11"/>
  <c r="M125" i="11"/>
  <c r="M135" i="11"/>
  <c r="N135" i="11"/>
  <c r="K135" i="11"/>
  <c r="K136" i="11" s="1"/>
  <c r="K137" i="11" s="1"/>
  <c r="K138" i="11" s="1"/>
  <c r="K139" i="11" s="1"/>
  <c r="K140" i="11" s="1"/>
  <c r="K141" i="11" s="1"/>
  <c r="K142" i="11" s="1"/>
  <c r="L175" i="11"/>
  <c r="M175" i="11"/>
  <c r="N175" i="11"/>
  <c r="M176" i="11"/>
  <c r="N176" i="11"/>
  <c r="N177" i="11"/>
  <c r="L177" i="11"/>
  <c r="L178" i="11"/>
  <c r="M178" i="11"/>
  <c r="L179" i="11"/>
  <c r="M179" i="11"/>
  <c r="N179" i="11"/>
  <c r="M188" i="11"/>
  <c r="N188" i="11"/>
  <c r="M190" i="11"/>
  <c r="N190" i="11"/>
  <c r="S77" i="11"/>
  <c r="L77" i="11"/>
  <c r="M213" i="11"/>
  <c r="L206" i="11"/>
  <c r="L207" i="11" s="1"/>
  <c r="L208" i="11" s="1"/>
  <c r="L209" i="11" s="1"/>
  <c r="L210" i="11" s="1"/>
  <c r="M191" i="11"/>
  <c r="M177" i="11"/>
  <c r="K169" i="11"/>
  <c r="K170" i="11" s="1"/>
  <c r="K171" i="11" s="1"/>
  <c r="K172" i="11" s="1"/>
  <c r="K173" i="11" s="1"/>
  <c r="K174" i="11" s="1"/>
  <c r="K175" i="11" s="1"/>
  <c r="K176" i="11" s="1"/>
  <c r="K177" i="11" s="1"/>
  <c r="K178" i="11" s="1"/>
  <c r="K179" i="11" s="1"/>
  <c r="K180" i="11" s="1"/>
  <c r="K181" i="11" s="1"/>
  <c r="K182" i="11" s="1"/>
  <c r="K183" i="11" s="1"/>
  <c r="K184" i="11" s="1"/>
  <c r="K185" i="11" s="1"/>
  <c r="K186" i="11" s="1"/>
  <c r="K187" i="11" s="1"/>
  <c r="K188" i="11" s="1"/>
  <c r="K189" i="11" s="1"/>
  <c r="K190" i="11" s="1"/>
  <c r="K191" i="11" s="1"/>
  <c r="K192" i="11" s="1"/>
  <c r="K193" i="11" s="1"/>
  <c r="K194" i="11" s="1"/>
  <c r="K195" i="11" s="1"/>
  <c r="K196" i="11" s="1"/>
  <c r="K197" i="11" s="1"/>
  <c r="K198" i="11" s="1"/>
  <c r="K199" i="11" s="1"/>
  <c r="K200" i="11" s="1"/>
  <c r="K201" i="11" s="1"/>
  <c r="K202" i="11" s="1"/>
  <c r="K203" i="11" s="1"/>
  <c r="K204" i="11" s="1"/>
  <c r="K205" i="11" s="1"/>
  <c r="K206" i="11" s="1"/>
  <c r="K207" i="11" s="1"/>
  <c r="K208" i="11" s="1"/>
  <c r="K209" i="11" s="1"/>
  <c r="K210" i="11" s="1"/>
  <c r="K211" i="11" s="1"/>
  <c r="K212" i="11" s="1"/>
  <c r="K213" i="11" s="1"/>
  <c r="K214" i="11" s="1"/>
  <c r="K215" i="11" s="1"/>
  <c r="K216" i="11" s="1"/>
  <c r="K217" i="11" s="1"/>
  <c r="K218" i="11" s="1"/>
  <c r="K219" i="11" s="1"/>
  <c r="L164" i="11"/>
  <c r="N159" i="11"/>
  <c r="M154" i="11"/>
  <c r="M149" i="11"/>
  <c r="N141" i="11"/>
  <c r="L135" i="11"/>
  <c r="N125" i="11"/>
  <c r="L187" i="11"/>
  <c r="L188" i="11" s="1"/>
  <c r="L189" i="11" s="1"/>
  <c r="L190" i="11" s="1"/>
  <c r="L191" i="11" s="1"/>
  <c r="L192" i="11" s="1"/>
  <c r="L193" i="11" s="1"/>
  <c r="L194" i="11" s="1"/>
  <c r="L195" i="11" s="1"/>
  <c r="Q77" i="11"/>
  <c r="K28" i="11"/>
  <c r="K29" i="11" s="1"/>
  <c r="K30" i="11" s="1"/>
  <c r="M29" i="11"/>
  <c r="K27" i="11"/>
  <c r="L28" i="11"/>
  <c r="J3" i="11"/>
  <c r="J4" i="11" s="1"/>
  <c r="J5" i="11" s="1"/>
  <c r="J6" i="11" s="1"/>
  <c r="L27" i="11"/>
  <c r="M25" i="11"/>
  <c r="N26" i="11"/>
  <c r="N22" i="11"/>
  <c r="K36" i="11"/>
  <c r="K37" i="11" s="1"/>
  <c r="K38" i="11" s="1"/>
  <c r="K39" i="11" s="1"/>
  <c r="K40" i="11" s="1"/>
  <c r="K41" i="11" s="1"/>
  <c r="M8" i="11"/>
  <c r="M20" i="11"/>
  <c r="L23" i="11"/>
  <c r="L24" i="11" s="1"/>
  <c r="L25" i="11" s="1"/>
  <c r="L26" i="11" s="1"/>
  <c r="L42" i="11"/>
  <c r="M3" i="11"/>
  <c r="M16" i="11"/>
  <c r="K32" i="11"/>
  <c r="K33" i="11" s="1"/>
  <c r="K34" i="11" s="1"/>
  <c r="L31" i="11"/>
  <c r="M34" i="11"/>
  <c r="M38" i="11"/>
  <c r="M42" i="11"/>
  <c r="M51" i="11"/>
  <c r="N52" i="11"/>
  <c r="N42" i="11"/>
  <c r="N51" i="11"/>
  <c r="M56" i="11"/>
  <c r="L8" i="11"/>
  <c r="M12" i="11"/>
  <c r="L18" i="11"/>
  <c r="L19" i="11" s="1"/>
  <c r="L20" i="11" s="1"/>
  <c r="M18" i="11"/>
  <c r="K22" i="11"/>
  <c r="K23" i="11" s="1"/>
  <c r="K24" i="11" s="1"/>
  <c r="K25" i="11" s="1"/>
  <c r="K26" i="11" s="1"/>
  <c r="M22" i="11"/>
  <c r="M23" i="11"/>
  <c r="M36" i="11"/>
  <c r="M40" i="11"/>
  <c r="J42" i="11"/>
  <c r="J43" i="11" s="1"/>
  <c r="J44" i="11" s="1"/>
  <c r="J45" i="11" s="1"/>
  <c r="J46" i="11" s="1"/>
  <c r="J47" i="11" s="1"/>
  <c r="J48" i="11" s="1"/>
  <c r="J49" i="11" s="1"/>
  <c r="J50" i="11" s="1"/>
  <c r="J51" i="11" s="1"/>
  <c r="J52" i="11" s="1"/>
  <c r="J53" i="11" s="1"/>
  <c r="J54" i="11" s="1"/>
  <c r="J55" i="11" s="1"/>
  <c r="J56" i="11" s="1"/>
  <c r="J57" i="11" s="1"/>
  <c r="J58" i="11" s="1"/>
  <c r="J59" i="11" s="1"/>
  <c r="J60" i="11" s="1"/>
  <c r="J61" i="11" s="1"/>
  <c r="J62" i="11" s="1"/>
  <c r="J63" i="11" s="1"/>
  <c r="J64" i="11" s="1"/>
  <c r="J65" i="11" s="1"/>
  <c r="J66" i="11" s="1"/>
  <c r="J67" i="11" s="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M10" i="11"/>
  <c r="M14" i="11"/>
  <c r="M32" i="11"/>
  <c r="L35" i="11"/>
  <c r="L38" i="11"/>
  <c r="M7" i="11"/>
  <c r="L7" i="11"/>
  <c r="K7" i="11"/>
  <c r="K8" i="11" s="1"/>
  <c r="K9" i="11" s="1"/>
  <c r="K10" i="11" s="1"/>
  <c r="K11" i="11" s="1"/>
  <c r="K12" i="11" s="1"/>
  <c r="K13" i="11" s="1"/>
  <c r="K14" i="11" s="1"/>
  <c r="K15" i="11" s="1"/>
  <c r="K16" i="11" s="1"/>
  <c r="K17" i="11" s="1"/>
  <c r="K18" i="11" s="1"/>
  <c r="K19" i="11" s="1"/>
  <c r="K20" i="11" s="1"/>
  <c r="N2" i="11"/>
  <c r="J2" i="11"/>
  <c r="M2" i="11"/>
  <c r="L2" i="11"/>
  <c r="N25" i="11"/>
  <c r="N37" i="11"/>
  <c r="N41" i="11"/>
  <c r="N3" i="11"/>
  <c r="M9" i="11"/>
  <c r="N10" i="11"/>
  <c r="M13" i="11"/>
  <c r="N14" i="11"/>
  <c r="M17" i="11"/>
  <c r="N18" i="11"/>
  <c r="N23" i="11"/>
  <c r="N24" i="11"/>
  <c r="N28" i="11"/>
  <c r="M31" i="11"/>
  <c r="N32" i="11"/>
  <c r="M35" i="11"/>
  <c r="N36" i="11"/>
  <c r="M39" i="11"/>
  <c r="N40" i="11"/>
  <c r="N29" i="11"/>
  <c r="N33" i="11"/>
  <c r="K3" i="11"/>
  <c r="N9" i="11"/>
  <c r="L11" i="11"/>
  <c r="L12" i="11" s="1"/>
  <c r="L13" i="11" s="1"/>
  <c r="N13" i="11"/>
  <c r="L15" i="11"/>
  <c r="L16" i="11" s="1"/>
  <c r="N27" i="11"/>
  <c r="N31" i="11"/>
  <c r="L33" i="11"/>
  <c r="L34" i="11" s="1"/>
  <c r="N35" i="11"/>
  <c r="L37" i="11"/>
  <c r="N39" i="11"/>
  <c r="L41" i="11"/>
  <c r="N11" i="11"/>
  <c r="N15" i="11"/>
  <c r="N19" i="11"/>
  <c r="N17" i="11"/>
  <c r="K51" i="11"/>
  <c r="K52" i="11" s="1"/>
  <c r="K53" i="11" s="1"/>
  <c r="K54" i="11" s="1"/>
  <c r="K55" i="11" s="1"/>
  <c r="K56" i="11" s="1"/>
  <c r="K57" i="11" s="1"/>
  <c r="K58" i="11" s="1"/>
  <c r="K59" i="11" s="1"/>
  <c r="K60" i="11" s="1"/>
  <c r="K61" i="11" s="1"/>
  <c r="K62" i="11" s="1"/>
  <c r="K63" i="11" s="1"/>
  <c r="K64" i="11" s="1"/>
  <c r="K65" i="11" s="1"/>
  <c r="K66" i="11" s="1"/>
  <c r="K67" i="11" s="1"/>
  <c r="K68" i="11" s="1"/>
  <c r="K69" i="11" s="1"/>
  <c r="K70" i="11" s="1"/>
  <c r="K71" i="11" s="1"/>
  <c r="K72" i="11" s="1"/>
  <c r="K73" i="11" s="1"/>
  <c r="K74" i="11" s="1"/>
  <c r="K75" i="11" s="1"/>
  <c r="K76" i="11" s="1"/>
  <c r="K77" i="11" s="1"/>
  <c r="K78" i="11" s="1"/>
  <c r="K79" i="11" s="1"/>
  <c r="K80" i="11" s="1"/>
  <c r="K81" i="11" s="1"/>
  <c r="K82" i="11" s="1"/>
  <c r="K83" i="11" s="1"/>
  <c r="K84" i="11" s="1"/>
  <c r="K85" i="11" s="1"/>
  <c r="K86" i="11" s="1"/>
  <c r="K87" i="11" s="1"/>
  <c r="K88" i="11" s="1"/>
  <c r="K89" i="11" s="1"/>
  <c r="K90" i="11" s="1"/>
  <c r="K91" i="11" s="1"/>
  <c r="K92" i="11" s="1"/>
  <c r="K93" i="11" s="1"/>
  <c r="K94" i="11" s="1"/>
  <c r="K95" i="11" s="1"/>
  <c r="K96" i="11" s="1"/>
  <c r="K97" i="11" s="1"/>
  <c r="K98" i="11" s="1"/>
  <c r="K99" i="11" s="1"/>
  <c r="K100" i="11" s="1"/>
  <c r="K101" i="11" s="1"/>
  <c r="K102" i="11" s="1"/>
  <c r="K103" i="11" s="1"/>
  <c r="K104" i="11" s="1"/>
  <c r="K105" i="11" s="1"/>
  <c r="K106" i="11" s="1"/>
  <c r="K107" i="11" s="1"/>
  <c r="K108" i="11" s="1"/>
  <c r="K109" i="11" s="1"/>
  <c r="K110" i="11" s="1"/>
  <c r="K111" i="11" s="1"/>
  <c r="K112" i="11" s="1"/>
  <c r="K113" i="11" s="1"/>
  <c r="K114" i="11" s="1"/>
  <c r="K115" i="11" s="1"/>
  <c r="K116" i="11" s="1"/>
  <c r="K117" i="11" s="1"/>
  <c r="K118" i="11" s="1"/>
  <c r="K119" i="11" s="1"/>
  <c r="K120" i="11" s="1"/>
  <c r="K121" i="11" s="1"/>
  <c r="K122" i="11" s="1"/>
  <c r="K123" i="11" s="1"/>
  <c r="K124" i="11" s="1"/>
  <c r="M52" i="11"/>
  <c r="L56" i="11"/>
  <c r="L57" i="11" s="1"/>
  <c r="L58" i="11" s="1"/>
  <c r="L59" i="11" s="1"/>
  <c r="L60" i="11" s="1"/>
  <c r="L61" i="11" s="1"/>
  <c r="L62" i="11" s="1"/>
  <c r="L63" i="11" s="1"/>
  <c r="L64" i="11" s="1"/>
  <c r="L65" i="11" s="1"/>
  <c r="H76" i="9"/>
  <c r="H84" i="9"/>
  <c r="H51" i="9"/>
  <c r="H55" i="9"/>
  <c r="H70" i="9"/>
  <c r="H64" i="9"/>
  <c r="H69" i="9"/>
  <c r="H68" i="9"/>
  <c r="H67" i="9"/>
  <c r="H66" i="9"/>
  <c r="H65" i="9"/>
  <c r="H63" i="9"/>
  <c r="H62" i="9"/>
  <c r="H61" i="9"/>
  <c r="H60" i="9"/>
  <c r="H59" i="9"/>
  <c r="H58" i="9"/>
  <c r="H57" i="9"/>
  <c r="H56" i="9"/>
  <c r="H54" i="9"/>
  <c r="H53" i="9"/>
  <c r="H52" i="9"/>
  <c r="H50" i="9"/>
  <c r="H49" i="9"/>
  <c r="H48" i="9"/>
  <c r="H46" i="9"/>
  <c r="H27" i="9"/>
  <c r="H7" i="9"/>
  <c r="H8" i="9"/>
  <c r="H9" i="9"/>
  <c r="H10" i="9"/>
  <c r="H11" i="9"/>
  <c r="H12" i="9"/>
  <c r="H13" i="9"/>
  <c r="H14" i="9"/>
  <c r="H15" i="9"/>
  <c r="H16" i="9"/>
  <c r="H17" i="9"/>
  <c r="H18" i="9"/>
  <c r="H19" i="9"/>
  <c r="H20" i="9"/>
  <c r="H21" i="9"/>
  <c r="H22" i="9"/>
  <c r="H23" i="9"/>
  <c r="H24" i="9"/>
  <c r="H28" i="9"/>
  <c r="H29" i="9"/>
  <c r="H30" i="9"/>
  <c r="H31" i="9"/>
  <c r="H32" i="9"/>
  <c r="H33" i="9"/>
  <c r="H34" i="9"/>
  <c r="H35" i="9"/>
  <c r="H36" i="9"/>
  <c r="H37" i="9"/>
  <c r="H38" i="9"/>
  <c r="H39" i="9"/>
  <c r="H40" i="9"/>
  <c r="H41" i="9"/>
  <c r="H42" i="9"/>
  <c r="H43" i="9"/>
  <c r="H44" i="9"/>
  <c r="H72" i="9"/>
  <c r="H73" i="9"/>
  <c r="H74" i="9"/>
  <c r="H77" i="9"/>
  <c r="H78" i="9"/>
  <c r="H79" i="9"/>
  <c r="H80" i="9"/>
  <c r="H81" i="9"/>
  <c r="H82" i="9"/>
  <c r="H83" i="9"/>
  <c r="H85" i="9"/>
  <c r="H86" i="9"/>
  <c r="H87" i="9"/>
  <c r="H88" i="9"/>
  <c r="H89" i="9"/>
  <c r="H90" i="9"/>
  <c r="H91" i="9"/>
  <c r="H102" i="9"/>
  <c r="H103" i="9"/>
  <c r="H104" i="9"/>
  <c r="H105" i="9"/>
  <c r="H106" i="9"/>
  <c r="H107" i="9"/>
  <c r="H108" i="9"/>
  <c r="H92" i="9"/>
  <c r="H93" i="9"/>
  <c r="H94" i="9"/>
  <c r="H95" i="9"/>
  <c r="H96" i="9"/>
  <c r="H97" i="9"/>
  <c r="H98" i="9"/>
  <c r="H99" i="9"/>
  <c r="H100" i="9"/>
  <c r="H101"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4" i="9"/>
  <c r="H5" i="9"/>
  <c r="H6" i="9"/>
  <c r="AE31" i="9"/>
  <c r="AE161" i="9"/>
  <c r="AC161" i="9"/>
  <c r="Y161" i="9"/>
  <c r="X161" i="9"/>
  <c r="E161" i="9"/>
  <c r="D161" i="9"/>
  <c r="AE160" i="9"/>
  <c r="AC160" i="9"/>
  <c r="Y160" i="9"/>
  <c r="X160" i="9"/>
  <c r="E160" i="9"/>
  <c r="D160" i="9"/>
  <c r="AE159" i="9"/>
  <c r="AC159" i="9"/>
  <c r="Y159" i="9"/>
  <c r="X159" i="9"/>
  <c r="W159" i="9"/>
  <c r="E159" i="9"/>
  <c r="D159" i="9"/>
  <c r="AE158" i="9"/>
  <c r="AC158" i="9"/>
  <c r="E158" i="9"/>
  <c r="D158" i="9"/>
  <c r="C158" i="9"/>
  <c r="Y158" i="9" s="1"/>
  <c r="AE157" i="9"/>
  <c r="AC157" i="9"/>
  <c r="E157" i="9"/>
  <c r="D157" i="9"/>
  <c r="C157" i="9"/>
  <c r="Y157" i="9" s="1"/>
  <c r="AE156" i="9"/>
  <c r="AC156" i="9"/>
  <c r="E156" i="9"/>
  <c r="D156" i="9"/>
  <c r="C156" i="9"/>
  <c r="Y156" i="9" s="1"/>
  <c r="AE155" i="9"/>
  <c r="AC155" i="9"/>
  <c r="E155" i="9"/>
  <c r="D155" i="9"/>
  <c r="C155" i="9"/>
  <c r="Y155" i="9" s="1"/>
  <c r="AE154" i="9"/>
  <c r="AC154" i="9"/>
  <c r="E154" i="9"/>
  <c r="D154" i="9"/>
  <c r="C154" i="9"/>
  <c r="Y154" i="9" s="1"/>
  <c r="AE153" i="9"/>
  <c r="AC153" i="9"/>
  <c r="E153" i="9"/>
  <c r="D153" i="9"/>
  <c r="C153" i="9"/>
  <c r="Y153" i="9" s="1"/>
  <c r="AE152" i="9"/>
  <c r="AC152" i="9"/>
  <c r="E152" i="9"/>
  <c r="D152" i="9"/>
  <c r="C152" i="9"/>
  <c r="Y152" i="9" s="1"/>
  <c r="AE151" i="9"/>
  <c r="AC151" i="9"/>
  <c r="E151" i="9"/>
  <c r="D151" i="9"/>
  <c r="C151" i="9"/>
  <c r="Y151" i="9" s="1"/>
  <c r="AE150" i="9"/>
  <c r="AC150" i="9"/>
  <c r="E150" i="9"/>
  <c r="D150" i="9"/>
  <c r="C150" i="9"/>
  <c r="Y150" i="9" s="1"/>
  <c r="AE149" i="9"/>
  <c r="AC149" i="9"/>
  <c r="E149" i="9"/>
  <c r="D149" i="9"/>
  <c r="C149" i="9"/>
  <c r="Y149" i="9" s="1"/>
  <c r="AE148" i="9"/>
  <c r="AC148" i="9"/>
  <c r="E148" i="9"/>
  <c r="D148" i="9"/>
  <c r="C148" i="9"/>
  <c r="Y148" i="9" s="1"/>
  <c r="AE147" i="9"/>
  <c r="AC147" i="9"/>
  <c r="E147" i="9"/>
  <c r="D147" i="9"/>
  <c r="C147" i="9"/>
  <c r="Y147" i="9" s="1"/>
  <c r="AE146" i="9"/>
  <c r="AC146" i="9"/>
  <c r="E146" i="9"/>
  <c r="D146" i="9"/>
  <c r="C146" i="9"/>
  <c r="AE145" i="9"/>
  <c r="AC145" i="9"/>
  <c r="E145" i="9"/>
  <c r="D145" i="9"/>
  <c r="C145" i="9"/>
  <c r="AE144" i="9"/>
  <c r="AC144" i="9"/>
  <c r="E144" i="9"/>
  <c r="D144" i="9"/>
  <c r="C144" i="9"/>
  <c r="AE143" i="9"/>
  <c r="AC143" i="9"/>
  <c r="E143" i="9"/>
  <c r="D143" i="9"/>
  <c r="C143" i="9"/>
  <c r="AE142" i="9"/>
  <c r="AC142" i="9"/>
  <c r="E142" i="9"/>
  <c r="D142" i="9"/>
  <c r="C142" i="9"/>
  <c r="AE141" i="9"/>
  <c r="AC141" i="9"/>
  <c r="E141" i="9"/>
  <c r="D141" i="9"/>
  <c r="C141" i="9"/>
  <c r="AE140" i="9"/>
  <c r="AC140" i="9"/>
  <c r="E140" i="9"/>
  <c r="D140" i="9"/>
  <c r="C140" i="9"/>
  <c r="AE139" i="9"/>
  <c r="AC139" i="9"/>
  <c r="E139" i="9"/>
  <c r="D139" i="9"/>
  <c r="C139" i="9"/>
  <c r="AE138" i="9"/>
  <c r="AC138" i="9"/>
  <c r="E138" i="9"/>
  <c r="D138" i="9"/>
  <c r="C138" i="9"/>
  <c r="AE137" i="9"/>
  <c r="AC137" i="9"/>
  <c r="E137" i="9"/>
  <c r="D137" i="9"/>
  <c r="C137" i="9"/>
  <c r="AE136" i="9"/>
  <c r="AC136" i="9"/>
  <c r="E136" i="9"/>
  <c r="D136" i="9"/>
  <c r="C136" i="9"/>
  <c r="AE135" i="9"/>
  <c r="AC135" i="9"/>
  <c r="E135" i="9"/>
  <c r="D135" i="9"/>
  <c r="C135" i="9"/>
  <c r="AE134" i="9"/>
  <c r="AC134" i="9"/>
  <c r="E134" i="9"/>
  <c r="D134" i="9"/>
  <c r="C134" i="9"/>
  <c r="AE133" i="9"/>
  <c r="AC133" i="9"/>
  <c r="E133" i="9"/>
  <c r="D133" i="9"/>
  <c r="C133" i="9"/>
  <c r="AE132" i="9"/>
  <c r="AC132" i="9"/>
  <c r="E132" i="9"/>
  <c r="D132" i="9"/>
  <c r="C132" i="9"/>
  <c r="AE131" i="9"/>
  <c r="AC131" i="9"/>
  <c r="E131" i="9"/>
  <c r="D131" i="9"/>
  <c r="C131" i="9"/>
  <c r="AE130" i="9"/>
  <c r="AC130" i="9"/>
  <c r="E130" i="9"/>
  <c r="D130" i="9"/>
  <c r="C130" i="9"/>
  <c r="X130" i="9" s="1"/>
  <c r="AE129" i="9"/>
  <c r="AC129" i="9"/>
  <c r="E129" i="9"/>
  <c r="D129" i="9"/>
  <c r="C129" i="9"/>
  <c r="AE128" i="9"/>
  <c r="AC128" i="9"/>
  <c r="E128" i="9"/>
  <c r="D128" i="9"/>
  <c r="C128" i="9"/>
  <c r="X128" i="9" s="1"/>
  <c r="AE127" i="9"/>
  <c r="AC127" i="9"/>
  <c r="E127" i="9"/>
  <c r="D127" i="9"/>
  <c r="C127" i="9"/>
  <c r="AE126" i="9"/>
  <c r="AC126" i="9"/>
  <c r="E126" i="9"/>
  <c r="D126" i="9"/>
  <c r="C126" i="9"/>
  <c r="X126" i="9" s="1"/>
  <c r="AE125" i="9"/>
  <c r="AC125" i="9"/>
  <c r="E125" i="9"/>
  <c r="D125" i="9"/>
  <c r="C125" i="9"/>
  <c r="AE124" i="9"/>
  <c r="AC124" i="9"/>
  <c r="E124" i="9"/>
  <c r="D124" i="9"/>
  <c r="C124" i="9"/>
  <c r="AE123" i="9"/>
  <c r="AC123" i="9"/>
  <c r="E123" i="9"/>
  <c r="D123" i="9"/>
  <c r="C123" i="9"/>
  <c r="AE122" i="9"/>
  <c r="AC122" i="9"/>
  <c r="E122" i="9"/>
  <c r="D122" i="9"/>
  <c r="C122" i="9"/>
  <c r="AE121" i="9"/>
  <c r="AC121" i="9"/>
  <c r="E121" i="9"/>
  <c r="D121" i="9"/>
  <c r="C121" i="9"/>
  <c r="AE120" i="9"/>
  <c r="AC120" i="9"/>
  <c r="E120" i="9"/>
  <c r="D120" i="9"/>
  <c r="C120" i="9"/>
  <c r="AE119" i="9"/>
  <c r="AC119" i="9"/>
  <c r="E119" i="9"/>
  <c r="D119" i="9"/>
  <c r="C119" i="9"/>
  <c r="AE118" i="9"/>
  <c r="AC118" i="9"/>
  <c r="E118" i="9"/>
  <c r="D118" i="9"/>
  <c r="C118" i="9"/>
  <c r="AE117" i="9"/>
  <c r="AC117" i="9"/>
  <c r="E117" i="9"/>
  <c r="D117" i="9"/>
  <c r="C117" i="9"/>
  <c r="AE116" i="9"/>
  <c r="AC116" i="9"/>
  <c r="E116" i="9"/>
  <c r="D116" i="9"/>
  <c r="C116" i="9"/>
  <c r="X116" i="9" s="1"/>
  <c r="AE115" i="9"/>
  <c r="AC115" i="9"/>
  <c r="Y115" i="9"/>
  <c r="X115" i="9"/>
  <c r="W115" i="9"/>
  <c r="E115" i="9"/>
  <c r="D115" i="9"/>
  <c r="Y114" i="9"/>
  <c r="X114" i="9"/>
  <c r="W114" i="9"/>
  <c r="E114" i="9"/>
  <c r="D114" i="9"/>
  <c r="AE113" i="9"/>
  <c r="AC113" i="9"/>
  <c r="Y113" i="9"/>
  <c r="X113" i="9"/>
  <c r="W113" i="9"/>
  <c r="E113" i="9"/>
  <c r="D113" i="9"/>
  <c r="AE112" i="9"/>
  <c r="AC112" i="9"/>
  <c r="Y112" i="9"/>
  <c r="X112" i="9"/>
  <c r="W112" i="9"/>
  <c r="E112" i="9"/>
  <c r="D112" i="9"/>
  <c r="AE111" i="9"/>
  <c r="AC111" i="9"/>
  <c r="E111" i="9"/>
  <c r="D111" i="9"/>
  <c r="C111" i="9"/>
  <c r="X111" i="9" s="1"/>
  <c r="AE110" i="9"/>
  <c r="AC110" i="9"/>
  <c r="E110" i="9"/>
  <c r="D110" i="9"/>
  <c r="C110" i="9"/>
  <c r="X110" i="9" s="1"/>
  <c r="AE109" i="9"/>
  <c r="AC109" i="9"/>
  <c r="E109" i="9"/>
  <c r="D109" i="9"/>
  <c r="C109" i="9"/>
  <c r="V109" i="9" s="1"/>
  <c r="AE101" i="9"/>
  <c r="AC101" i="9"/>
  <c r="E101" i="9"/>
  <c r="D101" i="9"/>
  <c r="C101" i="9"/>
  <c r="X101" i="9" s="1"/>
  <c r="AE100" i="9"/>
  <c r="AC100" i="9"/>
  <c r="E100" i="9"/>
  <c r="D100" i="9"/>
  <c r="C100" i="9"/>
  <c r="X100" i="9" s="1"/>
  <c r="AE99" i="9"/>
  <c r="AC99" i="9"/>
  <c r="E99" i="9"/>
  <c r="D99" i="9"/>
  <c r="C99" i="9"/>
  <c r="X99" i="9" s="1"/>
  <c r="AE98" i="9"/>
  <c r="AC98" i="9"/>
  <c r="E98" i="9"/>
  <c r="D98" i="9"/>
  <c r="C98" i="9"/>
  <c r="X98" i="9" s="1"/>
  <c r="AE97" i="9"/>
  <c r="AC97" i="9"/>
  <c r="E97" i="9"/>
  <c r="D97" i="9"/>
  <c r="C97" i="9"/>
  <c r="X97" i="9" s="1"/>
  <c r="AE96" i="9"/>
  <c r="AC96" i="9"/>
  <c r="E96" i="9"/>
  <c r="D96" i="9"/>
  <c r="C96" i="9"/>
  <c r="X96" i="9" s="1"/>
  <c r="AE95" i="9"/>
  <c r="AC95" i="9"/>
  <c r="E95" i="9"/>
  <c r="D95" i="9"/>
  <c r="C95" i="9"/>
  <c r="X95" i="9" s="1"/>
  <c r="AE94" i="9"/>
  <c r="AC94" i="9"/>
  <c r="E94" i="9"/>
  <c r="D94" i="9"/>
  <c r="C94" i="9"/>
  <c r="X94" i="9" s="1"/>
  <c r="AE93" i="9"/>
  <c r="AC93" i="9"/>
  <c r="E93" i="9"/>
  <c r="D93" i="9"/>
  <c r="C93" i="9"/>
  <c r="X93" i="9" s="1"/>
  <c r="AE92" i="9"/>
  <c r="AC92" i="9"/>
  <c r="E92" i="9"/>
  <c r="D92" i="9"/>
  <c r="C92" i="9"/>
  <c r="V92" i="9" s="1"/>
  <c r="AE108" i="9"/>
  <c r="AC108" i="9"/>
  <c r="E108" i="9"/>
  <c r="D108" i="9"/>
  <c r="C108" i="9"/>
  <c r="X108" i="9" s="1"/>
  <c r="AE107" i="9"/>
  <c r="AC107" i="9"/>
  <c r="E107" i="9"/>
  <c r="D107" i="9"/>
  <c r="C107" i="9"/>
  <c r="X107" i="9" s="1"/>
  <c r="AE106" i="9"/>
  <c r="AC106" i="9"/>
  <c r="E106" i="9"/>
  <c r="D106" i="9"/>
  <c r="C106" i="9"/>
  <c r="X106" i="9" s="1"/>
  <c r="AE105" i="9"/>
  <c r="AC105" i="9"/>
  <c r="E105" i="9"/>
  <c r="D105" i="9"/>
  <c r="C105" i="9"/>
  <c r="X105" i="9" s="1"/>
  <c r="AE104" i="9"/>
  <c r="AC104" i="9"/>
  <c r="E104" i="9"/>
  <c r="D104" i="9"/>
  <c r="C104" i="9"/>
  <c r="X104" i="9" s="1"/>
  <c r="AE103" i="9"/>
  <c r="AC103" i="9"/>
  <c r="E103" i="9"/>
  <c r="D103" i="9"/>
  <c r="C103" i="9"/>
  <c r="X103" i="9" s="1"/>
  <c r="AE102" i="9"/>
  <c r="AC102" i="9"/>
  <c r="E102" i="9"/>
  <c r="D102" i="9"/>
  <c r="C102" i="9"/>
  <c r="V102" i="9" s="1"/>
  <c r="AE91" i="9"/>
  <c r="AC91" i="9"/>
  <c r="E91" i="9"/>
  <c r="D91" i="9"/>
  <c r="C91" i="9"/>
  <c r="X91" i="9" s="1"/>
  <c r="AE90" i="9"/>
  <c r="AC90" i="9"/>
  <c r="E90" i="9"/>
  <c r="D90" i="9"/>
  <c r="C90" i="9"/>
  <c r="X90" i="9" s="1"/>
  <c r="AE89" i="9"/>
  <c r="AC89" i="9"/>
  <c r="E89" i="9"/>
  <c r="D89" i="9"/>
  <c r="C89" i="9"/>
  <c r="X89" i="9" s="1"/>
  <c r="AE88" i="9"/>
  <c r="AC88" i="9"/>
  <c r="E88" i="9"/>
  <c r="D88" i="9"/>
  <c r="C88" i="9"/>
  <c r="X88" i="9" s="1"/>
  <c r="AE87" i="9"/>
  <c r="AC87" i="9"/>
  <c r="Y87" i="9"/>
  <c r="X87" i="9"/>
  <c r="W87" i="9"/>
  <c r="E87" i="9"/>
  <c r="D87" i="9"/>
  <c r="AE86" i="9"/>
  <c r="AC86" i="9"/>
  <c r="Y86" i="9"/>
  <c r="X86" i="9"/>
  <c r="W86" i="9"/>
  <c r="E86" i="9"/>
  <c r="D86" i="9"/>
  <c r="AE85" i="9"/>
  <c r="AC85" i="9"/>
  <c r="E85" i="9"/>
  <c r="D85" i="9"/>
  <c r="C85" i="9"/>
  <c r="Y85" i="9" s="1"/>
  <c r="AE84" i="9"/>
  <c r="AC84" i="9"/>
  <c r="E84" i="9"/>
  <c r="D84" i="9"/>
  <c r="C84" i="9"/>
  <c r="AE83" i="9"/>
  <c r="AC83" i="9"/>
  <c r="E83" i="9"/>
  <c r="D83" i="9"/>
  <c r="C83" i="9"/>
  <c r="Y83" i="9" s="1"/>
  <c r="AE82" i="9"/>
  <c r="AC82" i="9"/>
  <c r="E82" i="9"/>
  <c r="D82" i="9"/>
  <c r="C82" i="9"/>
  <c r="AE81" i="9"/>
  <c r="AC81" i="9"/>
  <c r="E81" i="9"/>
  <c r="D81" i="9"/>
  <c r="C81" i="9"/>
  <c r="W81" i="9" s="1"/>
  <c r="AE80" i="9"/>
  <c r="AC80" i="9"/>
  <c r="E80" i="9"/>
  <c r="D80" i="9"/>
  <c r="C80" i="9"/>
  <c r="W80" i="9" s="1"/>
  <c r="AE79" i="9"/>
  <c r="AC79" i="9"/>
  <c r="Y79" i="9"/>
  <c r="X79" i="9"/>
  <c r="W79" i="9"/>
  <c r="E79" i="9"/>
  <c r="D79" i="9"/>
  <c r="AE78" i="9"/>
  <c r="AC78" i="9"/>
  <c r="Y78" i="9"/>
  <c r="X78" i="9"/>
  <c r="W78" i="9"/>
  <c r="E78" i="9"/>
  <c r="D78" i="9"/>
  <c r="AE77" i="9"/>
  <c r="AC77" i="9"/>
  <c r="E77" i="9"/>
  <c r="D77" i="9"/>
  <c r="C77" i="9"/>
  <c r="X77" i="9" s="1"/>
  <c r="AE76" i="9"/>
  <c r="AC76" i="9"/>
  <c r="E76" i="9"/>
  <c r="D76" i="9"/>
  <c r="C76" i="9"/>
  <c r="V76" i="9" s="1"/>
  <c r="AE75" i="9"/>
  <c r="AC75" i="9"/>
  <c r="E75" i="9"/>
  <c r="D75" i="9"/>
  <c r="C75" i="9"/>
  <c r="W75" i="9" s="1"/>
  <c r="AE74" i="9"/>
  <c r="AC74" i="9"/>
  <c r="Y74" i="9"/>
  <c r="X74" i="9"/>
  <c r="E74" i="9"/>
  <c r="D74" i="9"/>
  <c r="AE73" i="9"/>
  <c r="AC73" i="9"/>
  <c r="Y73" i="9"/>
  <c r="X73" i="9"/>
  <c r="E73" i="9"/>
  <c r="D73" i="9"/>
  <c r="AE72" i="9"/>
  <c r="AC72" i="9"/>
  <c r="E72" i="9"/>
  <c r="D72" i="9"/>
  <c r="C72" i="9"/>
  <c r="AE71" i="9"/>
  <c r="AC71" i="9"/>
  <c r="E71" i="9"/>
  <c r="D71" i="9"/>
  <c r="C71" i="9"/>
  <c r="V71" i="9" s="1"/>
  <c r="AE70" i="9"/>
  <c r="AC70" i="9"/>
  <c r="Y70" i="9"/>
  <c r="E70" i="9"/>
  <c r="D70" i="9"/>
  <c r="AE69" i="9"/>
  <c r="AC69" i="9"/>
  <c r="Y69" i="9"/>
  <c r="E69" i="9"/>
  <c r="D69" i="9"/>
  <c r="AE68" i="9"/>
  <c r="AC68" i="9"/>
  <c r="Y68" i="9"/>
  <c r="E68" i="9"/>
  <c r="D68" i="9"/>
  <c r="AE67" i="9"/>
  <c r="AC67" i="9"/>
  <c r="Y67" i="9"/>
  <c r="E67" i="9"/>
  <c r="D67" i="9"/>
  <c r="AE66" i="9"/>
  <c r="AC66" i="9"/>
  <c r="E66" i="9"/>
  <c r="D66" i="9"/>
  <c r="C66" i="9"/>
  <c r="AE65" i="9"/>
  <c r="AC65" i="9"/>
  <c r="E65" i="9"/>
  <c r="D65" i="9"/>
  <c r="C65" i="9"/>
  <c r="AE64" i="9"/>
  <c r="AC64" i="9"/>
  <c r="Y64" i="9"/>
  <c r="X64" i="9"/>
  <c r="E64" i="9"/>
  <c r="D64" i="9"/>
  <c r="AE63" i="9"/>
  <c r="AC63" i="9"/>
  <c r="Y63" i="9"/>
  <c r="X63" i="9"/>
  <c r="E63" i="9"/>
  <c r="D63" i="9"/>
  <c r="AE62" i="9"/>
  <c r="AC62" i="9"/>
  <c r="Y62" i="9"/>
  <c r="X62" i="9"/>
  <c r="E62" i="9"/>
  <c r="D62" i="9"/>
  <c r="AE61" i="9"/>
  <c r="AC61" i="9"/>
  <c r="Y61" i="9"/>
  <c r="X61" i="9"/>
  <c r="E61" i="9"/>
  <c r="D61" i="9"/>
  <c r="AE60" i="9"/>
  <c r="AC60" i="9"/>
  <c r="Y60" i="9"/>
  <c r="X60" i="9"/>
  <c r="E60" i="9"/>
  <c r="D60" i="9"/>
  <c r="AE59" i="9"/>
  <c r="AC59" i="9"/>
  <c r="E59" i="9"/>
  <c r="D59" i="9"/>
  <c r="C59" i="9"/>
  <c r="X59" i="9" s="1"/>
  <c r="AE58" i="9"/>
  <c r="AC58" i="9"/>
  <c r="Y58" i="9"/>
  <c r="X58" i="9"/>
  <c r="E58" i="9"/>
  <c r="D58" i="9"/>
  <c r="AE57" i="9"/>
  <c r="AC57" i="9"/>
  <c r="Y57" i="9"/>
  <c r="X57" i="9"/>
  <c r="E57" i="9"/>
  <c r="D57" i="9"/>
  <c r="AE56" i="9"/>
  <c r="AC56" i="9"/>
  <c r="Y56" i="9"/>
  <c r="X56" i="9"/>
  <c r="W56" i="9"/>
  <c r="E56" i="9"/>
  <c r="D56" i="9"/>
  <c r="AE55" i="9"/>
  <c r="AC55" i="9"/>
  <c r="E55" i="9"/>
  <c r="D55" i="9"/>
  <c r="C55" i="9"/>
  <c r="Y55" i="9" s="1"/>
  <c r="AE54" i="9"/>
  <c r="AC54" i="9"/>
  <c r="E54" i="9"/>
  <c r="D54" i="9"/>
  <c r="C54" i="9"/>
  <c r="Y54" i="9" s="1"/>
  <c r="AE53" i="9"/>
  <c r="AC53" i="9"/>
  <c r="Y53" i="9"/>
  <c r="X53" i="9"/>
  <c r="W53" i="9"/>
  <c r="E53" i="9"/>
  <c r="D53" i="9"/>
  <c r="AE52" i="9"/>
  <c r="AC52" i="9"/>
  <c r="Y52" i="9"/>
  <c r="X52" i="9"/>
  <c r="W52" i="9"/>
  <c r="E52" i="9"/>
  <c r="D52" i="9"/>
  <c r="AE51" i="9"/>
  <c r="AC51" i="9"/>
  <c r="Y51" i="9"/>
  <c r="X51" i="9"/>
  <c r="W51" i="9"/>
  <c r="E51" i="9"/>
  <c r="D51" i="9"/>
  <c r="AE50" i="9"/>
  <c r="AC50" i="9"/>
  <c r="Y50" i="9"/>
  <c r="X50" i="9"/>
  <c r="W50" i="9"/>
  <c r="E50" i="9"/>
  <c r="D50" i="9"/>
  <c r="AE49" i="9"/>
  <c r="AC49" i="9"/>
  <c r="Y49" i="9"/>
  <c r="X49" i="9"/>
  <c r="W49" i="9"/>
  <c r="E49" i="9"/>
  <c r="D49" i="9"/>
  <c r="AE48" i="9"/>
  <c r="AC48" i="9"/>
  <c r="Y48" i="9"/>
  <c r="X48" i="9"/>
  <c r="W48" i="9"/>
  <c r="E48" i="9"/>
  <c r="D48" i="9"/>
  <c r="AE47" i="9"/>
  <c r="AC47" i="9"/>
  <c r="Y47" i="9"/>
  <c r="X47" i="9"/>
  <c r="W47" i="9"/>
  <c r="E47" i="9"/>
  <c r="D47" i="9"/>
  <c r="AE46" i="9"/>
  <c r="AC46" i="9"/>
  <c r="Y46" i="9"/>
  <c r="X46" i="9"/>
  <c r="W46" i="9"/>
  <c r="V46" i="9"/>
  <c r="E46" i="9"/>
  <c r="D46" i="9"/>
  <c r="AE45" i="9"/>
  <c r="AC45" i="9"/>
  <c r="E45" i="9"/>
  <c r="D45" i="9"/>
  <c r="C45" i="9"/>
  <c r="Y45" i="9" s="1"/>
  <c r="AE44" i="9"/>
  <c r="AC44" i="9"/>
  <c r="E44" i="9"/>
  <c r="D44" i="9"/>
  <c r="C44" i="9"/>
  <c r="Y44" i="9" s="1"/>
  <c r="AE43" i="9"/>
  <c r="AC43" i="9"/>
  <c r="E43" i="9"/>
  <c r="D43" i="9"/>
  <c r="C43" i="9"/>
  <c r="Y43" i="9" s="1"/>
  <c r="AE42" i="9"/>
  <c r="AC42" i="9"/>
  <c r="E42" i="9"/>
  <c r="D42" i="9"/>
  <c r="C42" i="9"/>
  <c r="Y42" i="9" s="1"/>
  <c r="AE41" i="9"/>
  <c r="AC41" i="9"/>
  <c r="E41" i="9"/>
  <c r="D41" i="9"/>
  <c r="C41" i="9"/>
  <c r="Y41" i="9" s="1"/>
  <c r="AE40" i="9"/>
  <c r="AC40" i="9"/>
  <c r="E40" i="9"/>
  <c r="D40" i="9"/>
  <c r="C40" i="9"/>
  <c r="Y40" i="9" s="1"/>
  <c r="AE39" i="9"/>
  <c r="AC39" i="9"/>
  <c r="E39" i="9"/>
  <c r="D39" i="9"/>
  <c r="C39" i="9"/>
  <c r="Y39" i="9" s="1"/>
  <c r="AE38" i="9"/>
  <c r="AC38" i="9"/>
  <c r="E38" i="9"/>
  <c r="D38" i="9"/>
  <c r="C38" i="9"/>
  <c r="Y38" i="9" s="1"/>
  <c r="AE37" i="9"/>
  <c r="AC37" i="9"/>
  <c r="E37" i="9"/>
  <c r="D37" i="9"/>
  <c r="C37" i="9"/>
  <c r="Y37" i="9" s="1"/>
  <c r="AE36" i="9"/>
  <c r="AC36" i="9"/>
  <c r="E36" i="9"/>
  <c r="D36" i="9"/>
  <c r="C36" i="9"/>
  <c r="Y36" i="9" s="1"/>
  <c r="AE35" i="9"/>
  <c r="AC35" i="9"/>
  <c r="E35" i="9"/>
  <c r="D35" i="9"/>
  <c r="C35" i="9"/>
  <c r="Y35" i="9" s="1"/>
  <c r="AE34" i="9"/>
  <c r="AC34" i="9"/>
  <c r="E34" i="9"/>
  <c r="D34" i="9"/>
  <c r="C34" i="9"/>
  <c r="Y34" i="9" s="1"/>
  <c r="AE33" i="9"/>
  <c r="AC33" i="9"/>
  <c r="E33" i="9"/>
  <c r="D33" i="9"/>
  <c r="C33" i="9"/>
  <c r="Y33" i="9" s="1"/>
  <c r="AE32" i="9"/>
  <c r="AC32" i="9"/>
  <c r="E32" i="9"/>
  <c r="D32" i="9"/>
  <c r="C32" i="9"/>
  <c r="Y32" i="9" s="1"/>
  <c r="AC31" i="9"/>
  <c r="E31" i="9"/>
  <c r="D31" i="9"/>
  <c r="C31" i="9"/>
  <c r="Y31" i="9" s="1"/>
  <c r="AE30" i="9"/>
  <c r="AC30" i="9"/>
  <c r="E30" i="9"/>
  <c r="D30" i="9"/>
  <c r="C30" i="9"/>
  <c r="Y30" i="9" s="1"/>
  <c r="AE29" i="9"/>
  <c r="AC29" i="9"/>
  <c r="E29" i="9"/>
  <c r="D29" i="9"/>
  <c r="C29" i="9"/>
  <c r="Y29" i="9" s="1"/>
  <c r="AE28" i="9"/>
  <c r="AC28" i="9"/>
  <c r="E28" i="9"/>
  <c r="D28" i="9"/>
  <c r="C28" i="9"/>
  <c r="Y28" i="9" s="1"/>
  <c r="AE27" i="9"/>
  <c r="AC27" i="9"/>
  <c r="E27" i="9"/>
  <c r="D27" i="9"/>
  <c r="C27" i="9"/>
  <c r="Y27" i="9" s="1"/>
  <c r="AE26" i="9"/>
  <c r="AC26" i="9"/>
  <c r="AB26" i="9"/>
  <c r="E26" i="9"/>
  <c r="D26" i="9"/>
  <c r="C26" i="9"/>
  <c r="Y26" i="9" s="1"/>
  <c r="AE25" i="9"/>
  <c r="AC25" i="9"/>
  <c r="AB25" i="9"/>
  <c r="E25" i="9"/>
  <c r="D25" i="9"/>
  <c r="C25" i="9"/>
  <c r="W25" i="9" s="1"/>
  <c r="AC24" i="9"/>
  <c r="Y24" i="9"/>
  <c r="X24" i="9"/>
  <c r="W24" i="9"/>
  <c r="V24" i="9"/>
  <c r="E24" i="9"/>
  <c r="D24" i="9"/>
  <c r="AE23" i="9"/>
  <c r="AC23" i="9"/>
  <c r="E23" i="9"/>
  <c r="D23" i="9"/>
  <c r="C23" i="9"/>
  <c r="Y23" i="9" s="1"/>
  <c r="AE22" i="9"/>
  <c r="AC22" i="9"/>
  <c r="E22" i="9"/>
  <c r="D22" i="9"/>
  <c r="C22" i="9"/>
  <c r="Y22" i="9" s="1"/>
  <c r="AE21" i="9"/>
  <c r="AC21" i="9"/>
  <c r="E21" i="9"/>
  <c r="D21" i="9"/>
  <c r="C21" i="9"/>
  <c r="Y21" i="9" s="1"/>
  <c r="AE20" i="9"/>
  <c r="AC20" i="9"/>
  <c r="E20" i="9"/>
  <c r="D20" i="9"/>
  <c r="C20" i="9"/>
  <c r="Y20" i="9" s="1"/>
  <c r="AE19" i="9"/>
  <c r="AC19" i="9"/>
  <c r="E19" i="9"/>
  <c r="D19" i="9"/>
  <c r="C19" i="9"/>
  <c r="Y19" i="9" s="1"/>
  <c r="AE18" i="9"/>
  <c r="AC18" i="9"/>
  <c r="E18" i="9"/>
  <c r="D18" i="9"/>
  <c r="C18" i="9"/>
  <c r="Y18" i="9" s="1"/>
  <c r="AE17" i="9"/>
  <c r="AC17" i="9"/>
  <c r="E17" i="9"/>
  <c r="D17" i="9"/>
  <c r="C17" i="9"/>
  <c r="Y17" i="9" s="1"/>
  <c r="AE16" i="9"/>
  <c r="AC16" i="9"/>
  <c r="E16" i="9"/>
  <c r="D16" i="9"/>
  <c r="C16" i="9"/>
  <c r="Y16" i="9" s="1"/>
  <c r="AE15" i="9"/>
  <c r="AC15" i="9"/>
  <c r="E15" i="9"/>
  <c r="D15" i="9"/>
  <c r="C15" i="9"/>
  <c r="Y15" i="9" s="1"/>
  <c r="AE14" i="9"/>
  <c r="AC14" i="9"/>
  <c r="E14" i="9"/>
  <c r="D14" i="9"/>
  <c r="C14" i="9"/>
  <c r="Y14" i="9" s="1"/>
  <c r="AE13" i="9"/>
  <c r="AC13" i="9"/>
  <c r="E13" i="9"/>
  <c r="D13" i="9"/>
  <c r="C13" i="9"/>
  <c r="Y13" i="9" s="1"/>
  <c r="AE12" i="9"/>
  <c r="AC12" i="9"/>
  <c r="E12" i="9"/>
  <c r="D12" i="9"/>
  <c r="C12" i="9"/>
  <c r="Y12" i="9" s="1"/>
  <c r="AE11" i="9"/>
  <c r="AC11" i="9"/>
  <c r="E11" i="9"/>
  <c r="D11" i="9"/>
  <c r="C11" i="9"/>
  <c r="Y11" i="9" s="1"/>
  <c r="AE10" i="9"/>
  <c r="AC10" i="9"/>
  <c r="E10" i="9"/>
  <c r="D10" i="9"/>
  <c r="C10" i="9"/>
  <c r="Y10" i="9" s="1"/>
  <c r="AE9" i="9"/>
  <c r="AC9" i="9"/>
  <c r="E9" i="9"/>
  <c r="D9" i="9"/>
  <c r="C9" i="9"/>
  <c r="Y9" i="9" s="1"/>
  <c r="AE8" i="9"/>
  <c r="AC8" i="9"/>
  <c r="Y8" i="9"/>
  <c r="X8" i="9"/>
  <c r="W8" i="9"/>
  <c r="V8" i="9"/>
  <c r="E8" i="9"/>
  <c r="D8" i="9"/>
  <c r="AE7" i="9"/>
  <c r="AC7" i="9"/>
  <c r="Y7" i="9"/>
  <c r="X7" i="9"/>
  <c r="W7" i="9"/>
  <c r="V7" i="9"/>
  <c r="E7" i="9"/>
  <c r="D7" i="9"/>
  <c r="AE6" i="9"/>
  <c r="AC6" i="9"/>
  <c r="Y6" i="9"/>
  <c r="X6" i="9"/>
  <c r="W6" i="9"/>
  <c r="V6" i="9"/>
  <c r="E6" i="9"/>
  <c r="D6" i="9"/>
  <c r="AE5" i="9"/>
  <c r="AC5" i="9"/>
  <c r="Y5" i="9"/>
  <c r="X5" i="9"/>
  <c r="W5" i="9"/>
  <c r="V5" i="9"/>
  <c r="E5" i="9"/>
  <c r="D5" i="9"/>
  <c r="AE4" i="9"/>
  <c r="AC4" i="9"/>
  <c r="Y4" i="9"/>
  <c r="X4" i="9"/>
  <c r="W4" i="9"/>
  <c r="V4" i="9"/>
  <c r="E4" i="9"/>
  <c r="D4" i="9"/>
  <c r="AC3" i="9"/>
  <c r="E3" i="9"/>
  <c r="D3" i="9"/>
  <c r="C3" i="9"/>
  <c r="V3" i="9" s="1"/>
  <c r="AE2" i="9"/>
  <c r="AC2" i="9"/>
  <c r="E2" i="9"/>
  <c r="D2" i="9"/>
  <c r="C2" i="9"/>
  <c r="Y2" i="9" s="1"/>
  <c r="J135" i="11" l="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201" i="11" s="1"/>
  <c r="J202" i="11" s="1"/>
  <c r="J203" i="11" s="1"/>
  <c r="J204" i="11" s="1"/>
  <c r="J205" i="11" s="1"/>
  <c r="J206" i="11" s="1"/>
  <c r="J207" i="11" s="1"/>
  <c r="J208" i="11" s="1"/>
  <c r="J209" i="11" s="1"/>
  <c r="J210" i="11" s="1"/>
  <c r="J211" i="11" s="1"/>
  <c r="J212" i="11" s="1"/>
  <c r="J213" i="11" s="1"/>
  <c r="J214" i="11" s="1"/>
  <c r="J215" i="11" s="1"/>
  <c r="J216" i="11" s="1"/>
  <c r="J217" i="11" s="1"/>
  <c r="J218" i="11" s="1"/>
  <c r="J219" i="11" s="1"/>
  <c r="F134" i="11"/>
  <c r="J7" i="11"/>
  <c r="J8" i="11" s="1"/>
  <c r="J9" i="11" s="1"/>
  <c r="J10" i="11" s="1"/>
  <c r="J11" i="11" s="1"/>
  <c r="J12" i="11" s="1"/>
  <c r="J13" i="11" s="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W2" i="9"/>
  <c r="W35" i="9"/>
  <c r="W102" i="9"/>
  <c r="W32" i="9"/>
  <c r="W40" i="9"/>
  <c r="Y59" i="9"/>
  <c r="W105" i="9"/>
  <c r="W20" i="9"/>
  <c r="X27" i="9"/>
  <c r="W34" i="9"/>
  <c r="X81" i="9"/>
  <c r="W88" i="9"/>
  <c r="W91" i="9"/>
  <c r="W104" i="9"/>
  <c r="W17" i="9"/>
  <c r="X22" i="9"/>
  <c r="W31" i="9"/>
  <c r="X80" i="9"/>
  <c r="W90" i="9"/>
  <c r="U3" i="9"/>
  <c r="W38" i="9"/>
  <c r="U75" i="9"/>
  <c r="W108" i="9"/>
  <c r="X15" i="9"/>
  <c r="X18" i="9"/>
  <c r="X21" i="9"/>
  <c r="W36" i="9"/>
  <c r="W39" i="9"/>
  <c r="W71" i="9"/>
  <c r="W106" i="9"/>
  <c r="W92" i="9"/>
  <c r="Y3" i="9"/>
  <c r="X16" i="9"/>
  <c r="X23" i="9"/>
  <c r="W30" i="9"/>
  <c r="W33" i="9"/>
  <c r="X37" i="9"/>
  <c r="W89" i="9"/>
  <c r="W103" i="9"/>
  <c r="W107" i="9"/>
  <c r="W148" i="9"/>
  <c r="W149" i="9" s="1"/>
  <c r="W150" i="9" s="1"/>
  <c r="W151" i="9" s="1"/>
  <c r="W152" i="9" s="1"/>
  <c r="X12" i="9"/>
  <c r="X2" i="9"/>
  <c r="X29" i="9"/>
  <c r="X30" i="9"/>
  <c r="X31" i="9"/>
  <c r="X32" i="9"/>
  <c r="X33" i="9"/>
  <c r="X34" i="9"/>
  <c r="X35" i="9"/>
  <c r="X36" i="9"/>
  <c r="X75" i="9"/>
  <c r="X10" i="9"/>
  <c r="W3" i="9"/>
  <c r="X3" i="9"/>
  <c r="W9" i="9"/>
  <c r="W10" i="9"/>
  <c r="W11" i="9"/>
  <c r="W12" i="9"/>
  <c r="W13" i="9"/>
  <c r="W14" i="9" s="1"/>
  <c r="W15" i="9" s="1"/>
  <c r="W16" i="9" s="1"/>
  <c r="X14" i="9"/>
  <c r="X19" i="9"/>
  <c r="X20" i="9"/>
  <c r="Y25" i="9"/>
  <c r="X26" i="9"/>
  <c r="X28" i="9"/>
  <c r="W41" i="9"/>
  <c r="Y75" i="9"/>
  <c r="X102" i="9"/>
  <c r="X92" i="9"/>
  <c r="X9" i="9"/>
  <c r="X11" i="9"/>
  <c r="X13" i="9"/>
  <c r="X17" i="9"/>
  <c r="X38" i="9"/>
  <c r="X39" i="9"/>
  <c r="Y80" i="9"/>
  <c r="Y81" i="9"/>
  <c r="X109" i="9"/>
  <c r="V2" i="9"/>
  <c r="V9" i="9"/>
  <c r="V10" i="9"/>
  <c r="X25" i="9"/>
  <c r="V30" i="9"/>
  <c r="V31" i="9"/>
  <c r="V33" i="9"/>
  <c r="V34" i="9"/>
  <c r="V38" i="9"/>
  <c r="V45" i="9"/>
  <c r="W65" i="9"/>
  <c r="W72" i="9"/>
  <c r="X82" i="9"/>
  <c r="W82" i="9"/>
  <c r="X84" i="9"/>
  <c r="W84" i="9"/>
  <c r="V84" i="9"/>
  <c r="W42" i="9"/>
  <c r="W43" i="9"/>
  <c r="W44" i="9"/>
  <c r="W45" i="9"/>
  <c r="W54" i="9"/>
  <c r="W55" i="9"/>
  <c r="X65" i="9"/>
  <c r="X66" i="9"/>
  <c r="X67" i="9" s="1"/>
  <c r="X71" i="9"/>
  <c r="X72" i="9"/>
  <c r="V75" i="9"/>
  <c r="Y76" i="9"/>
  <c r="W76" i="9"/>
  <c r="Y82" i="9"/>
  <c r="Y84" i="9"/>
  <c r="X40" i="9"/>
  <c r="X41" i="9"/>
  <c r="X42" i="9"/>
  <c r="X43" i="9"/>
  <c r="X44" i="9"/>
  <c r="X45" i="9"/>
  <c r="X54" i="9"/>
  <c r="X55" i="9"/>
  <c r="Y65" i="9"/>
  <c r="Y66" i="9"/>
  <c r="Y71" i="9"/>
  <c r="Y72" i="9"/>
  <c r="X76" i="9"/>
  <c r="X83" i="9"/>
  <c r="W83" i="9"/>
  <c r="X85" i="9"/>
  <c r="W85" i="9"/>
  <c r="U2" i="9"/>
  <c r="U45" i="9"/>
  <c r="Y77" i="9"/>
  <c r="W77" i="9"/>
  <c r="W93" i="9"/>
  <c r="W94" i="9"/>
  <c r="W95" i="9"/>
  <c r="W96" i="9"/>
  <c r="W97" i="9"/>
  <c r="W98" i="9"/>
  <c r="W99" i="9"/>
  <c r="W100" i="9"/>
  <c r="W101" i="9"/>
  <c r="W109" i="9"/>
  <c r="W110" i="9"/>
  <c r="W111" i="9"/>
  <c r="Y116" i="9"/>
  <c r="X118" i="9"/>
  <c r="X120" i="9"/>
  <c r="X122" i="9"/>
  <c r="X124" i="9"/>
  <c r="Y134" i="9"/>
  <c r="X134" i="9"/>
  <c r="Y138" i="9"/>
  <c r="X138" i="9"/>
  <c r="Y142" i="9"/>
  <c r="X142" i="9"/>
  <c r="Y146" i="9"/>
  <c r="X146" i="9"/>
  <c r="Y117" i="9"/>
  <c r="W117" i="9"/>
  <c r="Y119" i="9"/>
  <c r="W119" i="9"/>
  <c r="Y121" i="9"/>
  <c r="W121" i="9"/>
  <c r="Y123" i="9"/>
  <c r="Y125" i="9"/>
  <c r="Y127" i="9"/>
  <c r="W127" i="9"/>
  <c r="Y129" i="9"/>
  <c r="Y131" i="9"/>
  <c r="X131" i="9"/>
  <c r="Y135" i="9"/>
  <c r="X135" i="9"/>
  <c r="Y139" i="9"/>
  <c r="X139" i="9"/>
  <c r="Y143" i="9"/>
  <c r="X143" i="9"/>
  <c r="Y88" i="9"/>
  <c r="Y89" i="9"/>
  <c r="Y90" i="9"/>
  <c r="Y91" i="9"/>
  <c r="Y102" i="9"/>
  <c r="Y103" i="9"/>
  <c r="Y104" i="9"/>
  <c r="Y105" i="9"/>
  <c r="Y106" i="9"/>
  <c r="Y107" i="9"/>
  <c r="Y108" i="9"/>
  <c r="Y92" i="9"/>
  <c r="Y93" i="9"/>
  <c r="Y94" i="9"/>
  <c r="Y95" i="9"/>
  <c r="Y96" i="9"/>
  <c r="Y97" i="9"/>
  <c r="Y98" i="9"/>
  <c r="Y99" i="9"/>
  <c r="Y100" i="9"/>
  <c r="Y101" i="9"/>
  <c r="Y109" i="9"/>
  <c r="Y110" i="9"/>
  <c r="Y111" i="9"/>
  <c r="W116" i="9"/>
  <c r="X117" i="9"/>
  <c r="X119" i="9"/>
  <c r="X121" i="9"/>
  <c r="X123" i="9"/>
  <c r="X125" i="9"/>
  <c r="X127" i="9"/>
  <c r="X129" i="9"/>
  <c r="Y132" i="9"/>
  <c r="X132" i="9"/>
  <c r="Y136" i="9"/>
  <c r="X136" i="9"/>
  <c r="Y140" i="9"/>
  <c r="X140" i="9"/>
  <c r="W140" i="9"/>
  <c r="W141" i="9" s="1"/>
  <c r="W142" i="9" s="1"/>
  <c r="W143" i="9" s="1"/>
  <c r="Y144" i="9"/>
  <c r="X144" i="9"/>
  <c r="Y118" i="9"/>
  <c r="W118" i="9"/>
  <c r="Y120" i="9"/>
  <c r="W120" i="9"/>
  <c r="Y122" i="9"/>
  <c r="Y124" i="9"/>
  <c r="Y126" i="9"/>
  <c r="Y128" i="9"/>
  <c r="Y130" i="9"/>
  <c r="Y133" i="9"/>
  <c r="X133" i="9"/>
  <c r="Y137" i="9"/>
  <c r="X137" i="9"/>
  <c r="W137" i="9"/>
  <c r="Y141" i="9"/>
  <c r="X141" i="9"/>
  <c r="Y145" i="9"/>
  <c r="X145" i="9"/>
  <c r="W153" i="9"/>
  <c r="W154" i="9" s="1"/>
  <c r="W155" i="9" s="1"/>
  <c r="W156" i="9" s="1"/>
  <c r="W157" i="9" s="1"/>
  <c r="X147" i="9"/>
  <c r="X148" i="9"/>
  <c r="X149" i="9"/>
  <c r="X150" i="9"/>
  <c r="X151" i="9"/>
  <c r="X152" i="9"/>
  <c r="X153" i="9"/>
  <c r="X154" i="9"/>
  <c r="X155" i="9"/>
  <c r="X156" i="9"/>
  <c r="X157" i="9"/>
  <c r="X158" i="9"/>
  <c r="B540" i="8"/>
  <c r="B539" i="8"/>
  <c r="B538" i="8"/>
  <c r="B537" i="8"/>
  <c r="B536" i="8"/>
  <c r="B535" i="8"/>
  <c r="B534" i="8"/>
  <c r="B533" i="8"/>
  <c r="B532" i="8"/>
  <c r="B531" i="8"/>
  <c r="B530" i="8"/>
  <c r="B529" i="8"/>
  <c r="B528" i="8"/>
  <c r="B527" i="8"/>
  <c r="B526" i="8"/>
  <c r="B525" i="8"/>
  <c r="B524" i="8"/>
  <c r="B523" i="8"/>
  <c r="B522" i="8"/>
  <c r="B521" i="8"/>
  <c r="B520" i="8"/>
  <c r="B519" i="8"/>
  <c r="B518" i="8"/>
  <c r="B517" i="8"/>
  <c r="B516" i="8"/>
  <c r="B515" i="8"/>
  <c r="B514" i="8"/>
  <c r="B513" i="8"/>
  <c r="B512" i="8"/>
  <c r="B511" i="8"/>
  <c r="B510" i="8"/>
  <c r="B509" i="8"/>
  <c r="B508" i="8"/>
  <c r="B507" i="8"/>
  <c r="B506" i="8"/>
  <c r="B505" i="8"/>
  <c r="B504" i="8"/>
  <c r="B503" i="8"/>
  <c r="B502" i="8"/>
  <c r="B501" i="8"/>
  <c r="B500" i="8"/>
  <c r="B499" i="8"/>
  <c r="B498" i="8"/>
  <c r="B497" i="8"/>
  <c r="B496" i="8"/>
  <c r="B495" i="8"/>
  <c r="B494" i="8"/>
  <c r="B493" i="8"/>
  <c r="B492" i="8"/>
  <c r="B491" i="8"/>
  <c r="B490" i="8"/>
  <c r="B489" i="8"/>
  <c r="B488" i="8"/>
  <c r="B487" i="8"/>
  <c r="H486" i="8"/>
  <c r="B486" i="8"/>
  <c r="H485" i="8"/>
  <c r="B485" i="8"/>
  <c r="H484" i="8"/>
  <c r="B484" i="8"/>
  <c r="H483" i="8"/>
  <c r="B483" i="8"/>
  <c r="H482" i="8"/>
  <c r="B482" i="8"/>
  <c r="H481" i="8"/>
  <c r="B481" i="8"/>
  <c r="B480" i="8"/>
  <c r="B479" i="8"/>
  <c r="B478" i="8"/>
  <c r="B477" i="8"/>
  <c r="B476" i="8"/>
  <c r="B475" i="8"/>
  <c r="B474" i="8"/>
  <c r="B473" i="8"/>
  <c r="B472" i="8"/>
  <c r="B471" i="8"/>
  <c r="B470" i="8"/>
  <c r="B469" i="8"/>
  <c r="B468" i="8"/>
  <c r="B467" i="8"/>
  <c r="B466" i="8"/>
  <c r="B465" i="8"/>
  <c r="B464" i="8"/>
  <c r="B463" i="8"/>
  <c r="B462" i="8"/>
  <c r="B461" i="8"/>
  <c r="B460" i="8"/>
  <c r="B459" i="8"/>
  <c r="B458" i="8"/>
  <c r="B457" i="8"/>
  <c r="B456" i="8"/>
  <c r="B455" i="8"/>
  <c r="B454" i="8"/>
  <c r="B453" i="8"/>
  <c r="B452" i="8"/>
  <c r="H451" i="8"/>
  <c r="B451" i="8"/>
  <c r="H450" i="8"/>
  <c r="G450" i="8"/>
  <c r="B450" i="8"/>
  <c r="H449" i="8"/>
  <c r="G449" i="8"/>
  <c r="B449" i="8"/>
  <c r="B448" i="8"/>
  <c r="B447" i="8"/>
  <c r="B446" i="8"/>
  <c r="B445" i="8"/>
  <c r="B444" i="8"/>
  <c r="B443" i="8"/>
  <c r="B442" i="8"/>
  <c r="B441" i="8"/>
  <c r="B440" i="8"/>
  <c r="B439" i="8"/>
  <c r="B438" i="8"/>
  <c r="B437" i="8"/>
  <c r="B436" i="8"/>
  <c r="B435" i="8"/>
  <c r="B434" i="8"/>
  <c r="B433" i="8"/>
  <c r="B432" i="8"/>
  <c r="B431" i="8"/>
  <c r="B430" i="8"/>
  <c r="B429" i="8"/>
  <c r="B428" i="8"/>
  <c r="B427" i="8"/>
  <c r="B426" i="8"/>
  <c r="B425" i="8"/>
  <c r="B424" i="8"/>
  <c r="B423" i="8"/>
  <c r="B422" i="8"/>
  <c r="B421" i="8"/>
  <c r="B420" i="8"/>
  <c r="B419" i="8"/>
  <c r="B418" i="8"/>
  <c r="B417" i="8"/>
  <c r="B416" i="8"/>
  <c r="B415" i="8"/>
  <c r="B414" i="8"/>
  <c r="B413" i="8"/>
  <c r="B412" i="8"/>
  <c r="B411" i="8"/>
  <c r="B410" i="8"/>
  <c r="B409" i="8"/>
  <c r="B408" i="8"/>
  <c r="B407" i="8"/>
  <c r="B406" i="8"/>
  <c r="B405" i="8"/>
  <c r="B404" i="8"/>
  <c r="B403" i="8"/>
  <c r="B402" i="8"/>
  <c r="B401" i="8"/>
  <c r="B400" i="8"/>
  <c r="B399" i="8"/>
  <c r="B398" i="8"/>
  <c r="B397" i="8"/>
  <c r="B396" i="8"/>
  <c r="B395" i="8"/>
  <c r="B394" i="8"/>
  <c r="B393" i="8"/>
  <c r="B392" i="8"/>
  <c r="B391" i="8"/>
  <c r="B390" i="8"/>
  <c r="B389" i="8"/>
  <c r="B388" i="8"/>
  <c r="B387" i="8"/>
  <c r="B386" i="8"/>
  <c r="B385" i="8"/>
  <c r="B384" i="8"/>
  <c r="B383" i="8"/>
  <c r="B382" i="8"/>
  <c r="B381" i="8"/>
  <c r="B380" i="8"/>
  <c r="B379" i="8"/>
  <c r="B378" i="8"/>
  <c r="B377" i="8"/>
  <c r="B376" i="8"/>
  <c r="B375" i="8"/>
  <c r="B374" i="8"/>
  <c r="B373" i="8"/>
  <c r="B372" i="8"/>
  <c r="B371" i="8"/>
  <c r="B370" i="8"/>
  <c r="B369" i="8"/>
  <c r="B368" i="8"/>
  <c r="B367" i="8"/>
  <c r="B366" i="8"/>
  <c r="B365" i="8"/>
  <c r="B364" i="8"/>
  <c r="B363" i="8"/>
  <c r="B362" i="8"/>
  <c r="B361" i="8"/>
  <c r="B360" i="8"/>
  <c r="B359" i="8"/>
  <c r="B358" i="8"/>
  <c r="B357" i="8"/>
  <c r="B356" i="8"/>
  <c r="B355" i="8"/>
  <c r="B354" i="8"/>
  <c r="H353" i="8"/>
  <c r="B353" i="8"/>
  <c r="H352" i="8"/>
  <c r="B352" i="8"/>
  <c r="H351" i="8"/>
  <c r="B351" i="8"/>
  <c r="H350" i="8"/>
  <c r="B350" i="8"/>
  <c r="H349" i="8"/>
  <c r="B349" i="8"/>
  <c r="H348" i="8"/>
  <c r="G348" i="8"/>
  <c r="B348" i="8"/>
  <c r="H347" i="8"/>
  <c r="B347" i="8"/>
  <c r="H346" i="8"/>
  <c r="B346" i="8"/>
  <c r="H345" i="8"/>
  <c r="B345" i="8"/>
  <c r="H344" i="8"/>
  <c r="B344" i="8"/>
  <c r="H343" i="8"/>
  <c r="B343" i="8"/>
  <c r="H342" i="8"/>
  <c r="G342" i="8"/>
  <c r="B342" i="8"/>
  <c r="H341" i="8"/>
  <c r="B341" i="8"/>
  <c r="B340" i="8"/>
  <c r="B339" i="8"/>
  <c r="B338" i="8"/>
  <c r="B337" i="8"/>
  <c r="B336" i="8"/>
  <c r="B335" i="8"/>
  <c r="B334" i="8"/>
  <c r="B333" i="8"/>
  <c r="B332" i="8"/>
  <c r="B331" i="8"/>
  <c r="B330" i="8"/>
  <c r="B329" i="8"/>
  <c r="B328" i="8"/>
  <c r="B327" i="8"/>
  <c r="B326" i="8"/>
  <c r="B325" i="8"/>
  <c r="B324" i="8"/>
  <c r="B323" i="8"/>
  <c r="B322" i="8"/>
  <c r="B321" i="8"/>
  <c r="B320" i="8"/>
  <c r="B319" i="8"/>
  <c r="B318" i="8"/>
  <c r="B317" i="8"/>
  <c r="B316" i="8"/>
  <c r="B315" i="8"/>
  <c r="B314" i="8"/>
  <c r="B313" i="8"/>
  <c r="B312" i="8"/>
  <c r="B311" i="8"/>
  <c r="B310" i="8"/>
  <c r="B309" i="8"/>
  <c r="B308" i="8"/>
  <c r="B307" i="8"/>
  <c r="B306" i="8"/>
  <c r="B305" i="8"/>
  <c r="B304" i="8"/>
  <c r="B303" i="8"/>
  <c r="B302" i="8"/>
  <c r="B301" i="8"/>
  <c r="B300" i="8"/>
  <c r="B299" i="8"/>
  <c r="B298" i="8"/>
  <c r="B297" i="8"/>
  <c r="H296" i="8"/>
  <c r="B296" i="8"/>
  <c r="H295" i="8"/>
  <c r="B295" i="8"/>
  <c r="H294" i="8"/>
  <c r="B294" i="8"/>
  <c r="H293" i="8"/>
  <c r="G293" i="8"/>
  <c r="B293" i="8"/>
  <c r="B292" i="8"/>
  <c r="B291" i="8"/>
  <c r="B290" i="8"/>
  <c r="H289" i="8"/>
  <c r="B289" i="8"/>
  <c r="H288" i="8"/>
  <c r="B288" i="8"/>
  <c r="H287" i="8"/>
  <c r="B287" i="8"/>
  <c r="H286" i="8"/>
  <c r="B286" i="8"/>
  <c r="H285" i="8"/>
  <c r="B285" i="8"/>
  <c r="H284" i="8"/>
  <c r="B284" i="8"/>
  <c r="H283" i="8"/>
  <c r="B283" i="8"/>
  <c r="H282" i="8"/>
  <c r="B282" i="8"/>
  <c r="H281" i="8"/>
  <c r="B281" i="8"/>
  <c r="H280" i="8"/>
  <c r="B280" i="8"/>
  <c r="H279" i="8"/>
  <c r="B279" i="8"/>
  <c r="B278" i="8"/>
  <c r="B277" i="8"/>
  <c r="B276" i="8"/>
  <c r="B275" i="8"/>
  <c r="H274" i="8"/>
  <c r="B274" i="8"/>
  <c r="H273" i="8"/>
  <c r="B273" i="8"/>
  <c r="H272" i="8"/>
  <c r="B272" i="8"/>
  <c r="H271" i="8"/>
  <c r="B271" i="8"/>
  <c r="H270" i="8"/>
  <c r="B270" i="8"/>
  <c r="H269" i="8"/>
  <c r="B269" i="8"/>
  <c r="H268" i="8"/>
  <c r="B268" i="8"/>
  <c r="H267" i="8"/>
  <c r="B267" i="8"/>
  <c r="H266" i="8"/>
  <c r="B266" i="8"/>
  <c r="H265" i="8"/>
  <c r="G265" i="8"/>
  <c r="B265" i="8"/>
  <c r="H264" i="8"/>
  <c r="B264" i="8"/>
  <c r="H263" i="8"/>
  <c r="B263" i="8"/>
  <c r="H262" i="8"/>
  <c r="B262" i="8"/>
  <c r="H261" i="8"/>
  <c r="B261" i="8"/>
  <c r="H260" i="8"/>
  <c r="B260" i="8"/>
  <c r="H259" i="8"/>
  <c r="B259" i="8"/>
  <c r="H258" i="8"/>
  <c r="B258" i="8"/>
  <c r="H257" i="8"/>
  <c r="B257" i="8"/>
  <c r="H256" i="8"/>
  <c r="B256" i="8"/>
  <c r="H255" i="8"/>
  <c r="B255" i="8"/>
  <c r="H254" i="8"/>
  <c r="B254" i="8"/>
  <c r="B253" i="8"/>
  <c r="B252" i="8"/>
  <c r="B251" i="8"/>
  <c r="B250" i="8"/>
  <c r="B249" i="8"/>
  <c r="B248" i="8"/>
  <c r="B247" i="8"/>
  <c r="B246" i="8"/>
  <c r="B245" i="8"/>
  <c r="B244" i="8"/>
  <c r="B243" i="8"/>
  <c r="B242" i="8"/>
  <c r="B241"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H209" i="8"/>
  <c r="B209" i="8"/>
  <c r="H208" i="8"/>
  <c r="B208" i="8"/>
  <c r="H207"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H45" i="8"/>
  <c r="B45" i="8"/>
  <c r="H44" i="8"/>
  <c r="B44" i="8"/>
  <c r="H43" i="8"/>
  <c r="B43" i="8"/>
  <c r="H42" i="8"/>
  <c r="B42" i="8"/>
  <c r="H41" i="8"/>
  <c r="B41" i="8"/>
  <c r="H40" i="8"/>
  <c r="B40" i="8"/>
  <c r="H39" i="8"/>
  <c r="B39" i="8"/>
  <c r="H38" i="8"/>
  <c r="B38" i="8"/>
  <c r="H37" i="8"/>
  <c r="B37" i="8"/>
  <c r="H36" i="8"/>
  <c r="B36" i="8"/>
  <c r="H35" i="8"/>
  <c r="B35" i="8"/>
  <c r="H34" i="8"/>
  <c r="B34" i="8"/>
  <c r="H33" i="8"/>
  <c r="B33" i="8"/>
  <c r="H32" i="8"/>
  <c r="B32" i="8"/>
  <c r="H31" i="8"/>
  <c r="B31" i="8"/>
  <c r="H30" i="8"/>
  <c r="B30" i="8"/>
  <c r="H29" i="8"/>
  <c r="B29" i="8"/>
  <c r="H28" i="8"/>
  <c r="B28" i="8"/>
  <c r="H27" i="8"/>
  <c r="B27" i="8"/>
  <c r="H26" i="8"/>
  <c r="B26" i="8"/>
  <c r="H25" i="8"/>
  <c r="B25" i="8"/>
  <c r="B24" i="8"/>
  <c r="B23" i="8"/>
  <c r="B22" i="8"/>
  <c r="B21" i="8"/>
  <c r="B20" i="8"/>
  <c r="B19" i="8"/>
  <c r="B18" i="8"/>
  <c r="B17" i="8"/>
  <c r="B16" i="8"/>
  <c r="B15" i="8"/>
  <c r="B14" i="8"/>
  <c r="B13" i="8"/>
  <c r="B12" i="8"/>
  <c r="B11" i="8"/>
  <c r="B10" i="8"/>
  <c r="B9" i="8"/>
  <c r="B8" i="8"/>
  <c r="B7" i="8"/>
  <c r="B6" i="8"/>
  <c r="B5" i="8"/>
  <c r="B4" i="8"/>
  <c r="B3" i="8"/>
  <c r="B2" i="8"/>
  <c r="W122" i="9" l="1"/>
  <c r="W123" i="9" s="1"/>
  <c r="W124" i="9" s="1"/>
  <c r="X68" i="9"/>
  <c r="X69" i="9" s="1"/>
  <c r="X70" i="9" s="1"/>
  <c r="W73" i="9"/>
  <c r="W74" i="9" s="1"/>
  <c r="V72" i="9"/>
  <c r="W18" i="9"/>
  <c r="W19" i="9" s="1"/>
  <c r="W21" i="9" s="1"/>
  <c r="W22" i="9" s="1"/>
  <c r="W23" i="9" s="1"/>
  <c r="K161" i="4"/>
  <c r="K143" i="4"/>
  <c r="K64" i="4"/>
  <c r="K63" i="4"/>
  <c r="W26" i="9" l="1"/>
  <c r="B242" i="5" l="1"/>
  <c r="B3" i="5"/>
  <c r="B4" i="5"/>
  <c r="B5" i="5"/>
  <c r="B6" i="5"/>
  <c r="B7" i="5"/>
  <c r="B8" i="5"/>
  <c r="B9" i="5"/>
  <c r="B10" i="5"/>
  <c r="B11" i="5"/>
  <c r="B12" i="5"/>
  <c r="B13" i="5"/>
  <c r="B14" i="5"/>
  <c r="B15" i="5"/>
  <c r="B16" i="5"/>
  <c r="B17" i="5"/>
  <c r="B18" i="5"/>
  <c r="B19" i="5"/>
  <c r="B20" i="5"/>
  <c r="B21" i="5"/>
  <c r="B22" i="5"/>
  <c r="B23" i="5"/>
  <c r="B24" i="5"/>
  <c r="B348" i="5"/>
  <c r="B349" i="5"/>
  <c r="B350" i="5"/>
  <c r="B351" i="5"/>
  <c r="B352" i="5"/>
  <c r="B353" i="5"/>
  <c r="B354" i="5"/>
  <c r="B355" i="5"/>
  <c r="B356" i="5"/>
  <c r="B357" i="5"/>
  <c r="B358" i="5"/>
  <c r="B359" i="5"/>
  <c r="B360" i="5"/>
  <c r="B361" i="5"/>
  <c r="B44" i="5"/>
  <c r="B51" i="5"/>
  <c r="B52" i="5"/>
  <c r="B53" i="5"/>
  <c r="B54" i="5"/>
  <c r="B55" i="5"/>
  <c r="B56"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B563" i="5"/>
  <c r="B564" i="5"/>
  <c r="B565" i="5"/>
  <c r="B566" i="5"/>
  <c r="B567" i="5"/>
  <c r="B568" i="5"/>
  <c r="B569" i="5"/>
  <c r="B570" i="5"/>
  <c r="B571" i="5"/>
  <c r="B572" i="5"/>
  <c r="B573" i="5"/>
  <c r="B574" i="5"/>
  <c r="B575" i="5"/>
  <c r="B576" i="5"/>
  <c r="B577" i="5"/>
  <c r="B578" i="5"/>
  <c r="B579" i="5"/>
  <c r="B580" i="5"/>
  <c r="B581" i="5"/>
  <c r="B582" i="5"/>
  <c r="B583" i="5"/>
  <c r="B584" i="5"/>
  <c r="B585" i="5"/>
  <c r="B586" i="5"/>
  <c r="B587" i="5"/>
  <c r="B588" i="5"/>
  <c r="B589" i="5"/>
  <c r="B590" i="5"/>
  <c r="B591" i="5"/>
  <c r="B592" i="5"/>
  <c r="B593" i="5"/>
  <c r="B594" i="5"/>
  <c r="B595" i="5"/>
  <c r="B596" i="5"/>
  <c r="B597" i="5"/>
  <c r="B598" i="5"/>
  <c r="B599" i="5"/>
  <c r="B600" i="5"/>
  <c r="B601" i="5"/>
  <c r="B602" i="5"/>
  <c r="B603" i="5"/>
  <c r="B604" i="5"/>
  <c r="B605" i="5"/>
  <c r="B606" i="5"/>
  <c r="B607" i="5"/>
  <c r="B608" i="5"/>
  <c r="B609" i="5"/>
  <c r="B610" i="5"/>
  <c r="B611" i="5"/>
  <c r="B612" i="5"/>
  <c r="B613" i="5"/>
  <c r="B614" i="5"/>
  <c r="B615" i="5"/>
  <c r="B616" i="5"/>
  <c r="B617" i="5"/>
  <c r="B618" i="5"/>
  <c r="B619" i="5"/>
  <c r="B620" i="5"/>
  <c r="B621" i="5"/>
  <c r="B622" i="5"/>
  <c r="B623" i="5"/>
  <c r="B624" i="5"/>
  <c r="B625" i="5"/>
  <c r="B626" i="5"/>
  <c r="B627" i="5"/>
  <c r="B628" i="5"/>
  <c r="B629" i="5"/>
  <c r="B630" i="5"/>
  <c r="B631" i="5"/>
  <c r="B632" i="5"/>
  <c r="B633" i="5"/>
  <c r="B634" i="5"/>
  <c r="B635" i="5"/>
  <c r="B636" i="5"/>
  <c r="B637" i="5"/>
  <c r="B638" i="5"/>
  <c r="B639" i="5"/>
  <c r="B640" i="5"/>
  <c r="B641" i="5"/>
  <c r="B642" i="5"/>
  <c r="B643" i="5"/>
  <c r="B644" i="5"/>
  <c r="B645" i="5"/>
  <c r="B646" i="5"/>
  <c r="B647" i="5"/>
  <c r="B648" i="5"/>
  <c r="B2" i="5"/>
  <c r="G558" i="5"/>
  <c r="H558" i="5"/>
  <c r="H557" i="5"/>
  <c r="G557" i="5"/>
  <c r="H373" i="5"/>
  <c r="G373" i="5"/>
  <c r="H401" i="5"/>
  <c r="G401" i="5"/>
  <c r="H456" i="5"/>
  <c r="G456" i="5"/>
  <c r="H450" i="5"/>
  <c r="G450" i="5"/>
  <c r="H594" i="5"/>
  <c r="H593" i="5"/>
  <c r="H592" i="5"/>
  <c r="H591" i="5"/>
  <c r="H590" i="5"/>
  <c r="H589" i="5"/>
  <c r="H559" i="5"/>
  <c r="H461" i="5"/>
  <c r="H460" i="5"/>
  <c r="H459" i="5"/>
  <c r="H458" i="5"/>
  <c r="H457" i="5"/>
  <c r="H455" i="5"/>
  <c r="H454" i="5"/>
  <c r="H453" i="5"/>
  <c r="H452" i="5"/>
  <c r="H451" i="5"/>
  <c r="H449" i="5"/>
  <c r="H404" i="5"/>
  <c r="H403" i="5"/>
  <c r="H402" i="5"/>
  <c r="H397" i="5"/>
  <c r="H396" i="5"/>
  <c r="H395" i="5"/>
  <c r="H394" i="5"/>
  <c r="H393" i="5"/>
  <c r="H392" i="5"/>
  <c r="H391" i="5"/>
  <c r="H390" i="5"/>
  <c r="H389" i="5"/>
  <c r="H388" i="5"/>
  <c r="H387" i="5"/>
  <c r="H382" i="5"/>
  <c r="H381" i="5"/>
  <c r="H380" i="5"/>
  <c r="H379" i="5"/>
  <c r="H378" i="5"/>
  <c r="H377" i="5"/>
  <c r="H376" i="5"/>
  <c r="H375" i="5"/>
  <c r="H374" i="5"/>
  <c r="H372" i="5"/>
  <c r="H371" i="5"/>
  <c r="H370" i="5"/>
  <c r="H369" i="5"/>
  <c r="H368" i="5"/>
  <c r="H367" i="5"/>
  <c r="H366" i="5"/>
  <c r="H365" i="5"/>
  <c r="H364" i="5"/>
  <c r="H363" i="5"/>
  <c r="H362" i="5"/>
  <c r="H361" i="5"/>
  <c r="H360" i="5"/>
  <c r="H359" i="5"/>
  <c r="H358" i="5"/>
  <c r="H357" i="5"/>
  <c r="H356" i="5"/>
  <c r="H355" i="5"/>
  <c r="H354" i="5"/>
  <c r="H353" i="5"/>
  <c r="H352" i="5"/>
  <c r="H351" i="5"/>
  <c r="H350" i="5"/>
  <c r="H349" i="5"/>
  <c r="H348" i="5"/>
  <c r="H44" i="5"/>
  <c r="H56" i="5"/>
  <c r="H55" i="5"/>
  <c r="H54" i="5"/>
  <c r="H53" i="5"/>
  <c r="H52" i="5"/>
  <c r="H51" i="5"/>
  <c r="H299" i="5"/>
  <c r="H298" i="5"/>
  <c r="H297" i="5"/>
  <c r="K39" i="4" l="1"/>
  <c r="N39" i="4"/>
  <c r="M39" i="4"/>
  <c r="G79"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88" i="4"/>
  <c r="G89" i="4"/>
  <c r="G90" i="4"/>
  <c r="G91" i="4"/>
  <c r="G92" i="4"/>
  <c r="G93" i="4"/>
  <c r="G94" i="4"/>
  <c r="G95" i="4"/>
  <c r="G96" i="4"/>
  <c r="G97" i="4"/>
  <c r="G87" i="4"/>
  <c r="G85" i="4"/>
  <c r="G84" i="4"/>
  <c r="G83" i="4"/>
  <c r="G82" i="4"/>
  <c r="G81" i="4"/>
  <c r="G80" i="4"/>
  <c r="G78" i="4"/>
  <c r="G77" i="4"/>
  <c r="G76" i="4"/>
  <c r="G75" i="4"/>
  <c r="G74" i="4"/>
  <c r="G73" i="4"/>
  <c r="G72" i="4"/>
  <c r="G71" i="4"/>
  <c r="G70" i="4"/>
  <c r="G69" i="4"/>
  <c r="G68" i="4"/>
  <c r="G67" i="4"/>
  <c r="G66" i="4"/>
  <c r="G65" i="4"/>
  <c r="G64" i="4"/>
  <c r="G63" i="4"/>
  <c r="G62" i="4"/>
  <c r="G61" i="4"/>
  <c r="G60" i="4"/>
  <c r="G59" i="4"/>
  <c r="G58" i="4"/>
  <c r="G57" i="4"/>
  <c r="G55" i="4"/>
  <c r="G54" i="4"/>
  <c r="G53" i="4"/>
  <c r="G52" i="4"/>
  <c r="G51" i="4"/>
  <c r="G50" i="4"/>
  <c r="G49" i="4"/>
  <c r="G48" i="4"/>
  <c r="G47" i="4"/>
  <c r="G46" i="4"/>
  <c r="G45" i="4"/>
  <c r="G44" i="4"/>
  <c r="G43" i="4"/>
  <c r="G42" i="4"/>
  <c r="G41" i="4"/>
  <c r="G40" i="4"/>
  <c r="G39" i="4"/>
  <c r="G38" i="4"/>
  <c r="G37" i="4"/>
  <c r="G36" i="4"/>
  <c r="G35" i="4"/>
  <c r="G34" i="4"/>
  <c r="G33" i="4"/>
  <c r="G32" i="4"/>
  <c r="G30" i="4"/>
  <c r="G29" i="4"/>
  <c r="G28" i="4"/>
  <c r="G27" i="4"/>
  <c r="G26" i="4"/>
  <c r="G25" i="4"/>
  <c r="G24" i="4"/>
  <c r="G23" i="4"/>
  <c r="G22" i="4"/>
  <c r="G21" i="4"/>
  <c r="G20" i="4"/>
  <c r="G19" i="4"/>
  <c r="G18" i="4"/>
  <c r="G17" i="4"/>
  <c r="G16" i="4"/>
  <c r="G15" i="4"/>
  <c r="G14" i="4"/>
  <c r="G13" i="4"/>
  <c r="G3" i="4"/>
  <c r="G4" i="4"/>
  <c r="G5" i="4"/>
  <c r="G6" i="4"/>
  <c r="G7" i="4"/>
  <c r="G8" i="4"/>
  <c r="G9" i="4"/>
  <c r="G10" i="4"/>
  <c r="G2" i="4"/>
  <c r="K24" i="4"/>
  <c r="M24" i="4"/>
  <c r="N21" i="4"/>
  <c r="K33" i="4"/>
  <c r="M40" i="4"/>
  <c r="N92" i="4"/>
  <c r="N103" i="4"/>
  <c r="M119" i="4"/>
  <c r="N131" i="4"/>
  <c r="M143" i="4"/>
  <c r="M147" i="4"/>
  <c r="M153" i="4"/>
  <c r="M167" i="4"/>
  <c r="K166" i="4"/>
  <c r="M163" i="4"/>
  <c r="K162" i="4"/>
  <c r="N180" i="4"/>
  <c r="M187" i="4"/>
  <c r="M186" i="4"/>
  <c r="N193" i="4"/>
  <c r="M192" i="4"/>
  <c r="K191" i="4"/>
  <c r="M197" i="4"/>
  <c r="M194" i="4"/>
  <c r="N197" i="4"/>
  <c r="M196" i="4"/>
  <c r="M215" i="4"/>
  <c r="N86" i="4"/>
  <c r="N56" i="4"/>
  <c r="N12" i="4"/>
  <c r="N11" i="4"/>
  <c r="M3" i="4"/>
  <c r="M4" i="4"/>
  <c r="M5" i="4"/>
  <c r="M6" i="4"/>
  <c r="M7" i="4"/>
  <c r="M8" i="4"/>
  <c r="M9" i="4"/>
  <c r="M10" i="4"/>
  <c r="M13" i="4"/>
  <c r="M14" i="4"/>
  <c r="M15" i="4"/>
  <c r="M16" i="4"/>
  <c r="M17" i="4"/>
  <c r="M19" i="4"/>
  <c r="M20" i="4"/>
  <c r="M21" i="4"/>
  <c r="M22" i="4"/>
  <c r="M23" i="4"/>
  <c r="M25" i="4"/>
  <c r="M26" i="4"/>
  <c r="M27" i="4"/>
  <c r="M28" i="4"/>
  <c r="M29" i="4"/>
  <c r="M30" i="4"/>
  <c r="M32" i="4"/>
  <c r="M33" i="4"/>
  <c r="M34" i="4"/>
  <c r="M36" i="4"/>
  <c r="M38" i="4"/>
  <c r="M41" i="4"/>
  <c r="M43" i="4"/>
  <c r="M44" i="4"/>
  <c r="M45" i="4"/>
  <c r="M46" i="4"/>
  <c r="M47" i="4"/>
  <c r="M48" i="4"/>
  <c r="M49" i="4"/>
  <c r="M50" i="4"/>
  <c r="M51" i="4"/>
  <c r="M52" i="4"/>
  <c r="M53" i="4"/>
  <c r="M54" i="4"/>
  <c r="M55" i="4"/>
  <c r="M57" i="4"/>
  <c r="M58" i="4"/>
  <c r="M59" i="4"/>
  <c r="M61" i="4"/>
  <c r="M62" i="4"/>
  <c r="M63" i="4"/>
  <c r="M64" i="4"/>
  <c r="M66" i="4"/>
  <c r="M67" i="4"/>
  <c r="M68" i="4"/>
  <c r="M69" i="4"/>
  <c r="M70" i="4"/>
  <c r="M71" i="4"/>
  <c r="M72" i="4"/>
  <c r="M73" i="4"/>
  <c r="M74" i="4"/>
  <c r="M75" i="4"/>
  <c r="M76" i="4"/>
  <c r="M77" i="4"/>
  <c r="M78" i="4"/>
  <c r="M80" i="4"/>
  <c r="M81" i="4"/>
  <c r="M83" i="4"/>
  <c r="M84" i="4"/>
  <c r="M85" i="4"/>
  <c r="M87" i="4"/>
  <c r="M88" i="4"/>
  <c r="M89" i="4"/>
  <c r="M90" i="4"/>
  <c r="M91" i="4"/>
  <c r="M93" i="4"/>
  <c r="M94" i="4"/>
  <c r="M95" i="4"/>
  <c r="M96" i="4"/>
  <c r="M97" i="4"/>
  <c r="M99" i="4"/>
  <c r="M100" i="4"/>
  <c r="M102" i="4"/>
  <c r="M103" i="4"/>
  <c r="M104" i="4"/>
  <c r="M105" i="4"/>
  <c r="M106" i="4"/>
  <c r="M107" i="4"/>
  <c r="M108" i="4"/>
  <c r="M109" i="4"/>
  <c r="M110" i="4"/>
  <c r="M111" i="4"/>
  <c r="M112" i="4"/>
  <c r="M113" i="4"/>
  <c r="M114" i="4"/>
  <c r="M115" i="4"/>
  <c r="M116" i="4"/>
  <c r="M117" i="4"/>
  <c r="M118" i="4"/>
  <c r="M120" i="4"/>
  <c r="M121" i="4"/>
  <c r="M122" i="4"/>
  <c r="M123" i="4"/>
  <c r="M124" i="4"/>
  <c r="M125" i="4"/>
  <c r="M126" i="4"/>
  <c r="M127" i="4"/>
  <c r="M128" i="4"/>
  <c r="M129" i="4"/>
  <c r="M130" i="4"/>
  <c r="M132" i="4"/>
  <c r="M133" i="4"/>
  <c r="M134" i="4"/>
  <c r="M135" i="4"/>
  <c r="M136" i="4"/>
  <c r="M137" i="4"/>
  <c r="M138" i="4"/>
  <c r="M139" i="4"/>
  <c r="M140" i="4"/>
  <c r="M141" i="4"/>
  <c r="M142" i="4"/>
  <c r="M144" i="4"/>
  <c r="M145" i="4"/>
  <c r="M146" i="4"/>
  <c r="M148" i="4"/>
  <c r="M149" i="4"/>
  <c r="M150" i="4"/>
  <c r="M151" i="4"/>
  <c r="M152" i="4"/>
  <c r="M154" i="4"/>
  <c r="M155" i="4"/>
  <c r="M156" i="4"/>
  <c r="M157" i="4"/>
  <c r="M158" i="4"/>
  <c r="M159" i="4"/>
  <c r="M160" i="4"/>
  <c r="M161" i="4"/>
  <c r="M162" i="4"/>
  <c r="M164" i="4"/>
  <c r="M165" i="4"/>
  <c r="M166" i="4"/>
  <c r="M168" i="4"/>
  <c r="M169" i="4"/>
  <c r="M170" i="4"/>
  <c r="M171" i="4"/>
  <c r="M172" i="4"/>
  <c r="M173" i="4"/>
  <c r="M175" i="4"/>
  <c r="M176" i="4"/>
  <c r="M177" i="4"/>
  <c r="M178" i="4"/>
  <c r="M179" i="4"/>
  <c r="M181" i="4"/>
  <c r="M182" i="4"/>
  <c r="M183" i="4"/>
  <c r="M184" i="4"/>
  <c r="M185" i="4"/>
  <c r="M188" i="4"/>
  <c r="M189" i="4"/>
  <c r="M190" i="4"/>
  <c r="M193" i="4"/>
  <c r="M195" i="4"/>
  <c r="M198" i="4"/>
  <c r="M199" i="4"/>
  <c r="M200" i="4"/>
  <c r="M201" i="4"/>
  <c r="M202" i="4"/>
  <c r="M203" i="4"/>
  <c r="M204" i="4"/>
  <c r="M205" i="4"/>
  <c r="M206" i="4"/>
  <c r="M207" i="4"/>
  <c r="M208" i="4"/>
  <c r="M209" i="4"/>
  <c r="M210" i="4"/>
  <c r="M211" i="4"/>
  <c r="M214" i="4"/>
  <c r="M216" i="4"/>
  <c r="M217" i="4"/>
  <c r="M2" i="4"/>
  <c r="K3" i="4"/>
  <c r="N3" i="4"/>
  <c r="K4" i="4"/>
  <c r="N4" i="4"/>
  <c r="K5" i="4"/>
  <c r="N5" i="4"/>
  <c r="K6" i="4"/>
  <c r="N6" i="4"/>
  <c r="K7" i="4"/>
  <c r="N7" i="4"/>
  <c r="K8" i="4"/>
  <c r="N8" i="4"/>
  <c r="K9" i="4"/>
  <c r="N9" i="4"/>
  <c r="K10" i="4"/>
  <c r="N10" i="4"/>
  <c r="K13" i="4"/>
  <c r="N13" i="4"/>
  <c r="K14" i="4"/>
  <c r="N14" i="4"/>
  <c r="K15" i="4"/>
  <c r="N15" i="4"/>
  <c r="K16" i="4"/>
  <c r="N16" i="4"/>
  <c r="K17" i="4"/>
  <c r="N17" i="4"/>
  <c r="N18" i="4"/>
  <c r="K19" i="4"/>
  <c r="N19" i="4"/>
  <c r="K20" i="4"/>
  <c r="N20" i="4"/>
  <c r="K21" i="4"/>
  <c r="K22" i="4"/>
  <c r="N22" i="4"/>
  <c r="N23" i="4"/>
  <c r="N24" i="4"/>
  <c r="K25" i="4"/>
  <c r="N25" i="4"/>
  <c r="K26" i="4"/>
  <c r="N26" i="4"/>
  <c r="K27" i="4"/>
  <c r="N27" i="4"/>
  <c r="K28" i="4"/>
  <c r="N28" i="4"/>
  <c r="K29" i="4"/>
  <c r="N29" i="4"/>
  <c r="K30" i="4"/>
  <c r="N30" i="4"/>
  <c r="N31" i="4"/>
  <c r="K32" i="4"/>
  <c r="N32" i="4"/>
  <c r="K34" i="4"/>
  <c r="N34" i="4"/>
  <c r="N35" i="4"/>
  <c r="K36" i="4"/>
  <c r="N36" i="4"/>
  <c r="N37" i="4"/>
  <c r="K38" i="4"/>
  <c r="N38" i="4"/>
  <c r="K40" i="4"/>
  <c r="N40" i="4"/>
  <c r="K41" i="4"/>
  <c r="N41" i="4"/>
  <c r="N42" i="4"/>
  <c r="K43" i="4"/>
  <c r="N43" i="4"/>
  <c r="K44" i="4"/>
  <c r="N44" i="4"/>
  <c r="K45" i="4"/>
  <c r="N45" i="4"/>
  <c r="K46" i="4"/>
  <c r="N46" i="4"/>
  <c r="K47" i="4"/>
  <c r="N47" i="4"/>
  <c r="K48" i="4"/>
  <c r="N48" i="4"/>
  <c r="K49" i="4"/>
  <c r="N49" i="4"/>
  <c r="K50" i="4"/>
  <c r="N50" i="4"/>
  <c r="K51" i="4"/>
  <c r="N51" i="4"/>
  <c r="K52" i="4"/>
  <c r="N52" i="4"/>
  <c r="K53" i="4"/>
  <c r="N53" i="4"/>
  <c r="K54" i="4"/>
  <c r="N54" i="4"/>
  <c r="K55" i="4"/>
  <c r="N55" i="4"/>
  <c r="K57" i="4"/>
  <c r="N57" i="4"/>
  <c r="K58" i="4"/>
  <c r="N58" i="4"/>
  <c r="K59" i="4"/>
  <c r="N59" i="4"/>
  <c r="N60" i="4"/>
  <c r="K61" i="4"/>
  <c r="N61" i="4"/>
  <c r="K62" i="4"/>
  <c r="N62" i="4"/>
  <c r="N63" i="4"/>
  <c r="N64" i="4"/>
  <c r="N65" i="4"/>
  <c r="K66" i="4"/>
  <c r="N66" i="4"/>
  <c r="K67" i="4"/>
  <c r="N67" i="4"/>
  <c r="K68" i="4"/>
  <c r="N68" i="4"/>
  <c r="K69" i="4"/>
  <c r="N69" i="4"/>
  <c r="K70" i="4"/>
  <c r="N70" i="4"/>
  <c r="K71" i="4"/>
  <c r="N71" i="4"/>
  <c r="K72" i="4"/>
  <c r="N72" i="4"/>
  <c r="K73" i="4"/>
  <c r="N73" i="4"/>
  <c r="K74" i="4"/>
  <c r="N74" i="4"/>
  <c r="K75" i="4"/>
  <c r="N75" i="4"/>
  <c r="K76" i="4"/>
  <c r="N76" i="4"/>
  <c r="K77" i="4"/>
  <c r="N77" i="4"/>
  <c r="K78" i="4"/>
  <c r="N78" i="4"/>
  <c r="N79" i="4"/>
  <c r="K80" i="4"/>
  <c r="N80" i="4"/>
  <c r="K81" i="4"/>
  <c r="N81" i="4"/>
  <c r="N82" i="4"/>
  <c r="K83" i="4"/>
  <c r="N83" i="4"/>
  <c r="K84" i="4"/>
  <c r="N84" i="4"/>
  <c r="K85" i="4"/>
  <c r="N85" i="4"/>
  <c r="K87" i="4"/>
  <c r="N87" i="4"/>
  <c r="K88" i="4"/>
  <c r="N88" i="4"/>
  <c r="K89" i="4"/>
  <c r="N89" i="4"/>
  <c r="K90" i="4"/>
  <c r="N90" i="4"/>
  <c r="K91" i="4"/>
  <c r="N91" i="4"/>
  <c r="K92" i="4"/>
  <c r="K93" i="4"/>
  <c r="N93" i="4"/>
  <c r="K94" i="4"/>
  <c r="N94" i="4"/>
  <c r="K95" i="4"/>
  <c r="N95" i="4"/>
  <c r="K96" i="4"/>
  <c r="N96" i="4"/>
  <c r="K97" i="4"/>
  <c r="N97" i="4"/>
  <c r="N98" i="4"/>
  <c r="K99" i="4"/>
  <c r="N99" i="4"/>
  <c r="K100" i="4"/>
  <c r="N100" i="4"/>
  <c r="N101" i="4"/>
  <c r="K102" i="4"/>
  <c r="N102" i="4"/>
  <c r="K103" i="4"/>
  <c r="K104" i="4"/>
  <c r="N104" i="4"/>
  <c r="K105" i="4"/>
  <c r="N105" i="4"/>
  <c r="K106" i="4"/>
  <c r="N106" i="4"/>
  <c r="K107" i="4"/>
  <c r="N107" i="4"/>
  <c r="K108" i="4"/>
  <c r="N108" i="4"/>
  <c r="K109" i="4"/>
  <c r="N109" i="4"/>
  <c r="K110" i="4"/>
  <c r="N110" i="4"/>
  <c r="K111" i="4"/>
  <c r="N111" i="4"/>
  <c r="K112" i="4"/>
  <c r="N112" i="4"/>
  <c r="K113" i="4"/>
  <c r="N113" i="4"/>
  <c r="K114" i="4"/>
  <c r="N114" i="4"/>
  <c r="K115" i="4"/>
  <c r="N115" i="4"/>
  <c r="K116" i="4"/>
  <c r="N116" i="4"/>
  <c r="K117" i="4"/>
  <c r="N117" i="4"/>
  <c r="K118" i="4"/>
  <c r="N118" i="4"/>
  <c r="K119" i="4"/>
  <c r="N119" i="4"/>
  <c r="K120" i="4"/>
  <c r="N120" i="4"/>
  <c r="K121" i="4"/>
  <c r="N121" i="4"/>
  <c r="N122" i="4"/>
  <c r="K123" i="4"/>
  <c r="N123" i="4"/>
  <c r="K124" i="4"/>
  <c r="N124" i="4"/>
  <c r="K125" i="4"/>
  <c r="N125" i="4"/>
  <c r="K126" i="4"/>
  <c r="N126" i="4"/>
  <c r="K127" i="4"/>
  <c r="N127" i="4"/>
  <c r="K128" i="4"/>
  <c r="N128" i="4"/>
  <c r="K129" i="4"/>
  <c r="N129" i="4"/>
  <c r="K130" i="4"/>
  <c r="N130" i="4"/>
  <c r="K131" i="4"/>
  <c r="K132" i="4"/>
  <c r="N132" i="4"/>
  <c r="N133" i="4"/>
  <c r="N134" i="4"/>
  <c r="K135" i="4"/>
  <c r="N135" i="4"/>
  <c r="K136" i="4"/>
  <c r="N136" i="4"/>
  <c r="K137" i="4"/>
  <c r="N137" i="4"/>
  <c r="K138" i="4"/>
  <c r="N138" i="4"/>
  <c r="K139" i="4"/>
  <c r="N139" i="4"/>
  <c r="K140" i="4"/>
  <c r="N140" i="4"/>
  <c r="N141" i="4"/>
  <c r="N142" i="4"/>
  <c r="K144" i="4"/>
  <c r="N144" i="4"/>
  <c r="K145" i="4"/>
  <c r="N145" i="4"/>
  <c r="K146" i="4"/>
  <c r="N146" i="4"/>
  <c r="N147" i="4"/>
  <c r="K148" i="4"/>
  <c r="N148" i="4"/>
  <c r="K149" i="4"/>
  <c r="N149" i="4"/>
  <c r="N150" i="4"/>
  <c r="K151" i="4"/>
  <c r="N151" i="4"/>
  <c r="K152" i="4"/>
  <c r="N152" i="4"/>
  <c r="K153" i="4"/>
  <c r="N153" i="4"/>
  <c r="K154" i="4"/>
  <c r="N154" i="4"/>
  <c r="K155" i="4"/>
  <c r="N155" i="4"/>
  <c r="K156" i="4"/>
  <c r="N156" i="4"/>
  <c r="K157" i="4"/>
  <c r="N157" i="4"/>
  <c r="N158" i="4"/>
  <c r="N159" i="4"/>
  <c r="N160" i="4"/>
  <c r="N161" i="4"/>
  <c r="N162" i="4"/>
  <c r="K163" i="4"/>
  <c r="K164" i="4"/>
  <c r="N164" i="4"/>
  <c r="K165" i="4"/>
  <c r="N165" i="4"/>
  <c r="N166" i="4"/>
  <c r="K167" i="4"/>
  <c r="K168" i="4"/>
  <c r="N168" i="4"/>
  <c r="K169" i="4"/>
  <c r="N169" i="4"/>
  <c r="K170" i="4"/>
  <c r="N170" i="4"/>
  <c r="K171" i="4"/>
  <c r="N171" i="4"/>
  <c r="K172" i="4"/>
  <c r="N172" i="4"/>
  <c r="K173" i="4"/>
  <c r="N173" i="4"/>
  <c r="N174" i="4"/>
  <c r="K175" i="4"/>
  <c r="N175" i="4"/>
  <c r="K176" i="4"/>
  <c r="N176" i="4"/>
  <c r="K177" i="4"/>
  <c r="N177" i="4"/>
  <c r="K178" i="4"/>
  <c r="N178" i="4"/>
  <c r="K179" i="4"/>
  <c r="N179" i="4"/>
  <c r="K180" i="4"/>
  <c r="K181" i="4"/>
  <c r="N181" i="4"/>
  <c r="K182" i="4"/>
  <c r="N182" i="4"/>
  <c r="K183" i="4"/>
  <c r="N183" i="4"/>
  <c r="K184" i="4"/>
  <c r="N184" i="4"/>
  <c r="K185" i="4"/>
  <c r="N185" i="4"/>
  <c r="K187" i="4"/>
  <c r="N187" i="4"/>
  <c r="K188" i="4"/>
  <c r="N188" i="4"/>
  <c r="K189" i="4"/>
  <c r="N189" i="4"/>
  <c r="K190" i="4"/>
  <c r="N190" i="4"/>
  <c r="K192" i="4"/>
  <c r="K193" i="4"/>
  <c r="K194" i="4"/>
  <c r="N194" i="4"/>
  <c r="K195" i="4"/>
  <c r="N195" i="4"/>
  <c r="N196" i="4"/>
  <c r="K197" i="4"/>
  <c r="K198" i="4"/>
  <c r="N198" i="4"/>
  <c r="K199" i="4"/>
  <c r="N199" i="4"/>
  <c r="K200" i="4"/>
  <c r="N200" i="4"/>
  <c r="K201" i="4"/>
  <c r="N201" i="4"/>
  <c r="K202" i="4"/>
  <c r="N202" i="4"/>
  <c r="K203" i="4"/>
  <c r="N203" i="4"/>
  <c r="K204" i="4"/>
  <c r="N204" i="4"/>
  <c r="K205" i="4"/>
  <c r="N205" i="4"/>
  <c r="K206" i="4"/>
  <c r="N206" i="4"/>
  <c r="K207" i="4"/>
  <c r="N207" i="4"/>
  <c r="K208" i="4"/>
  <c r="N208" i="4"/>
  <c r="K209" i="4"/>
  <c r="N209" i="4"/>
  <c r="K210" i="4"/>
  <c r="N210" i="4"/>
  <c r="K211" i="4"/>
  <c r="N211" i="4"/>
  <c r="N212" i="4"/>
  <c r="N213" i="4"/>
  <c r="K214" i="4"/>
  <c r="N214" i="4"/>
  <c r="K216" i="4"/>
  <c r="N216" i="4"/>
  <c r="K217" i="4"/>
  <c r="N217" i="4"/>
  <c r="N2" i="4"/>
  <c r="K2" i="4"/>
  <c r="N33" i="4" l="1"/>
  <c r="M92" i="4"/>
  <c r="M131" i="4"/>
  <c r="N143" i="4"/>
  <c r="K147" i="4"/>
  <c r="N167" i="4"/>
  <c r="N163" i="4"/>
  <c r="M180" i="4"/>
  <c r="N186" i="4"/>
  <c r="K186" i="4"/>
  <c r="N191" i="4"/>
  <c r="M191" i="4"/>
  <c r="N192" i="4"/>
  <c r="K196" i="4"/>
  <c r="K215" i="4"/>
  <c r="N215" i="4"/>
  <c r="V64" i="9"/>
  <c r="V11" i="9"/>
  <c r="V12" i="9" s="1"/>
  <c r="V13" i="9" s="1"/>
  <c r="W57" i="9"/>
  <c r="W58" i="9" s="1"/>
  <c r="W64" i="9"/>
  <c r="U64" i="9"/>
  <c r="V14" i="9" l="1"/>
  <c r="V15" i="9" s="1"/>
  <c r="V16" i="9" s="1"/>
  <c r="V17" i="9" s="1"/>
  <c r="V65" i="9"/>
  <c r="V18" i="9" l="1"/>
  <c r="V19" i="9" s="1"/>
  <c r="V20" i="9" l="1"/>
  <c r="V21" i="9" s="1"/>
  <c r="W27" i="9"/>
  <c r="W28" i="9" s="1"/>
  <c r="W29" i="9" s="1"/>
  <c r="W37" i="9" s="1"/>
  <c r="V25" i="9"/>
  <c r="V26" i="9" s="1"/>
  <c r="V47" i="9" s="1"/>
  <c r="U46" i="9" l="1"/>
  <c r="U65" i="9"/>
  <c r="U66" i="9" s="1"/>
  <c r="U67" i="9" s="1"/>
  <c r="U68" i="9" s="1"/>
  <c r="U69" i="9" s="1"/>
  <c r="U70" i="9" s="1"/>
  <c r="U71" i="9" s="1"/>
  <c r="U4" i="9"/>
  <c r="U5" i="9" s="1"/>
  <c r="U6" i="9" s="1"/>
  <c r="U7" i="9" s="1"/>
  <c r="U8" i="9" s="1"/>
  <c r="U9" i="9" s="1"/>
  <c r="V35" i="9"/>
  <c r="V36" i="9" s="1"/>
  <c r="V37" i="9" s="1"/>
  <c r="V27" i="9"/>
  <c r="V28" i="9" s="1"/>
  <c r="V29" i="9" s="1"/>
  <c r="V66" i="9"/>
  <c r="V67" i="9" s="1"/>
  <c r="V68" i="9" s="1"/>
  <c r="V69" i="9" s="1"/>
  <c r="V70" i="9" s="1"/>
  <c r="V93" i="9"/>
  <c r="V94" i="9" s="1"/>
  <c r="V95" i="9" s="1"/>
  <c r="V96" i="9" s="1"/>
  <c r="V97" i="9" s="1"/>
  <c r="V98" i="9" s="1"/>
  <c r="V99" i="9" s="1"/>
  <c r="V100" i="9" s="1"/>
  <c r="V101" i="9" s="1"/>
  <c r="V103" i="9"/>
  <c r="V104" i="9" s="1"/>
  <c r="V105" i="9" s="1"/>
  <c r="V106" i="9" s="1"/>
  <c r="V107" i="9" s="1"/>
  <c r="V108" i="9" s="1"/>
  <c r="V39" i="9"/>
  <c r="V40" i="9" s="1"/>
  <c r="V41" i="9" s="1"/>
  <c r="V42" i="9" s="1"/>
  <c r="V43" i="9" s="1"/>
  <c r="V44" i="9" s="1"/>
  <c r="V110" i="9"/>
  <c r="V111" i="9" s="1"/>
  <c r="V112" i="9" s="1"/>
  <c r="V113" i="9" s="1"/>
  <c r="V114" i="9" s="1"/>
  <c r="V115" i="9" s="1"/>
  <c r="V116" i="9" s="1"/>
  <c r="V117" i="9" s="1"/>
  <c r="V118" i="9" s="1"/>
  <c r="V119" i="9" s="1"/>
  <c r="V120" i="9" s="1"/>
  <c r="U47" i="9"/>
  <c r="U48" i="9" s="1"/>
  <c r="U49" i="9" s="1"/>
  <c r="U50" i="9" s="1"/>
  <c r="U51" i="9" s="1"/>
  <c r="U52" i="9" s="1"/>
  <c r="U53" i="9" s="1"/>
  <c r="U54" i="9" s="1"/>
  <c r="U55" i="9" s="1"/>
  <c r="U56" i="9" s="1"/>
  <c r="U57" i="9" s="1"/>
  <c r="U58" i="9" s="1"/>
  <c r="U59" i="9" s="1"/>
  <c r="U60" i="9" s="1"/>
  <c r="U61" i="9" s="1"/>
  <c r="U62" i="9" s="1"/>
  <c r="U63" i="9" s="1"/>
  <c r="W125" i="9"/>
  <c r="W126" i="9" s="1"/>
  <c r="W138" i="9"/>
  <c r="W139" i="9" s="1"/>
  <c r="V22" i="9"/>
  <c r="V23" i="9" s="1"/>
  <c r="V77" i="9"/>
  <c r="V78" i="9" s="1"/>
  <c r="V79" i="9" s="1"/>
  <c r="V80" i="9" s="1"/>
  <c r="V81" i="9" s="1"/>
  <c r="V82" i="9" s="1"/>
  <c r="V83" i="9" s="1"/>
  <c r="W144" i="9"/>
  <c r="W145" i="9" s="1"/>
  <c r="W146" i="9" s="1"/>
  <c r="W147" i="9" s="1"/>
  <c r="W128" i="9"/>
  <c r="W129" i="9" s="1"/>
  <c r="W130" i="9" s="1"/>
  <c r="W131" i="9" s="1"/>
  <c r="W132" i="9" s="1"/>
  <c r="W133" i="9" s="1"/>
  <c r="W134" i="9" s="1"/>
  <c r="W135" i="9" s="1"/>
  <c r="W136" i="9" s="1"/>
  <c r="W158" i="9"/>
  <c r="V32" i="9"/>
  <c r="V48" i="9"/>
  <c r="V49" i="9" s="1"/>
  <c r="V50" i="9" s="1"/>
  <c r="V51" i="9" s="1"/>
  <c r="V52" i="9" s="1"/>
  <c r="V53" i="9" s="1"/>
  <c r="V54" i="9" s="1"/>
  <c r="V55" i="9" s="1"/>
  <c r="V56" i="9" s="1"/>
  <c r="W66" i="9"/>
  <c r="W67" i="9" s="1"/>
  <c r="W68" i="9" s="1"/>
  <c r="W69" i="9" s="1"/>
  <c r="W70" i="9" s="1"/>
  <c r="W160" i="9"/>
  <c r="W161" i="9" s="1"/>
  <c r="W59" i="9"/>
  <c r="W60" i="9" s="1"/>
  <c r="W61" i="9" s="1"/>
  <c r="W62" i="9" s="1"/>
  <c r="W63" i="9" s="1"/>
  <c r="V73" i="9"/>
  <c r="V74" i="9" s="1"/>
  <c r="V85" i="9"/>
  <c r="V86" i="9" s="1"/>
  <c r="V87" i="9" s="1"/>
  <c r="V88" i="9" s="1"/>
  <c r="V89" i="9" s="1"/>
  <c r="V90" i="9" s="1"/>
  <c r="V91" i="9" s="1"/>
  <c r="V121" i="9" l="1"/>
  <c r="V122" i="9" s="1"/>
  <c r="V123" i="9" s="1"/>
  <c r="V124" i="9" s="1"/>
  <c r="V125" i="9" s="1"/>
  <c r="V126" i="9" s="1"/>
  <c r="V127" i="9" s="1"/>
  <c r="V128" i="9" s="1"/>
  <c r="V129" i="9" s="1"/>
  <c r="V130" i="9" s="1"/>
  <c r="V131" i="9" s="1"/>
  <c r="V132" i="9" s="1"/>
  <c r="V133" i="9" s="1"/>
  <c r="V134" i="9" s="1"/>
  <c r="V135" i="9" s="1"/>
  <c r="V136" i="9" s="1"/>
  <c r="V137" i="9" s="1"/>
  <c r="V138" i="9" s="1"/>
  <c r="V139" i="9" s="1"/>
  <c r="V140" i="9" s="1"/>
  <c r="V141" i="9" s="1"/>
  <c r="V142" i="9" s="1"/>
  <c r="V143" i="9" s="1"/>
  <c r="V144" i="9" s="1"/>
  <c r="V145" i="9" s="1"/>
  <c r="V146" i="9" s="1"/>
  <c r="V147" i="9" s="1"/>
  <c r="V148" i="9" s="1"/>
  <c r="V57" i="9"/>
  <c r="V58" i="9" s="1"/>
  <c r="V59" i="9" s="1"/>
  <c r="V60" i="9" s="1"/>
  <c r="V61" i="9" s="1"/>
  <c r="V62" i="9" s="1"/>
  <c r="V63" i="9" s="1"/>
  <c r="V149" i="9" l="1"/>
  <c r="V150" i="9" s="1"/>
  <c r="V151" i="9" s="1"/>
  <c r="V152" i="9" s="1"/>
  <c r="V153" i="9" s="1"/>
  <c r="V154" i="9" s="1"/>
  <c r="V155" i="9" s="1"/>
  <c r="V156" i="9" s="1"/>
  <c r="V157" i="9" s="1"/>
  <c r="V158" i="9" s="1"/>
  <c r="V159" i="9" s="1"/>
  <c r="V160" i="9" s="1"/>
  <c r="V161" i="9" s="1"/>
  <c r="U76" i="9"/>
  <c r="U77" i="9" s="1"/>
  <c r="U78" i="9" s="1"/>
  <c r="U79" i="9" s="1"/>
  <c r="U80" i="9" s="1"/>
  <c r="U81" i="9" s="1"/>
  <c r="U82" i="9" s="1"/>
  <c r="U83" i="9" s="1"/>
  <c r="U84" i="9" s="1"/>
  <c r="U85" i="9" s="1"/>
  <c r="U86" i="9" s="1"/>
  <c r="U87" i="9" s="1"/>
  <c r="U88" i="9" s="1"/>
  <c r="U89" i="9" s="1"/>
  <c r="U90" i="9" s="1"/>
  <c r="U91" i="9" s="1"/>
  <c r="U102" i="9" s="1"/>
  <c r="U103" i="9" s="1"/>
  <c r="U104" i="9" s="1"/>
  <c r="U105" i="9" s="1"/>
  <c r="U106" i="9" s="1"/>
  <c r="U107" i="9" s="1"/>
  <c r="U108" i="9" s="1"/>
  <c r="U92" i="9" s="1"/>
  <c r="U93" i="9" s="1"/>
  <c r="U94" i="9" s="1"/>
  <c r="U95" i="9" s="1"/>
  <c r="U96" i="9" s="1"/>
  <c r="U97" i="9" s="1"/>
  <c r="U98" i="9" s="1"/>
  <c r="U99" i="9" s="1"/>
  <c r="U100" i="9" s="1"/>
  <c r="U101" i="9" s="1"/>
  <c r="U109" i="9" s="1"/>
  <c r="U110" i="9" s="1"/>
  <c r="U111" i="9" s="1"/>
  <c r="U112" i="9" s="1"/>
  <c r="U113" i="9" s="1"/>
  <c r="U114" i="9" s="1"/>
  <c r="U115" i="9" s="1"/>
  <c r="U116" i="9" s="1"/>
  <c r="U117" i="9" s="1"/>
  <c r="U118" i="9" s="1"/>
  <c r="U119" i="9" s="1"/>
  <c r="U120" i="9" s="1"/>
  <c r="U121" i="9" s="1"/>
  <c r="U122" i="9" s="1"/>
  <c r="U123" i="9" s="1"/>
  <c r="U124" i="9" s="1"/>
  <c r="U125" i="9" s="1"/>
  <c r="U126" i="9" s="1"/>
  <c r="U127" i="9" s="1"/>
  <c r="U128" i="9" s="1"/>
  <c r="U129" i="9" s="1"/>
  <c r="U130" i="9" s="1"/>
  <c r="U131" i="9" s="1"/>
  <c r="U132" i="9" s="1"/>
  <c r="U133" i="9" s="1"/>
  <c r="U134" i="9" s="1"/>
  <c r="U135" i="9" s="1"/>
  <c r="U136" i="9" s="1"/>
  <c r="U137" i="9" s="1"/>
  <c r="U138" i="9" s="1"/>
  <c r="U139" i="9" s="1"/>
  <c r="U140" i="9" s="1"/>
  <c r="U141" i="9" s="1"/>
  <c r="U142" i="9" s="1"/>
  <c r="U143" i="9" s="1"/>
  <c r="U144" i="9" s="1"/>
  <c r="U145" i="9" s="1"/>
  <c r="U146" i="9" s="1"/>
  <c r="U147" i="9" s="1"/>
  <c r="U148" i="9" s="1"/>
  <c r="U149" i="9" s="1"/>
  <c r="U150" i="9" s="1"/>
  <c r="U151" i="9" s="1"/>
  <c r="U152" i="9" s="1"/>
  <c r="U153" i="9" s="1"/>
  <c r="U154" i="9" s="1"/>
  <c r="U155" i="9" s="1"/>
  <c r="U156" i="9" s="1"/>
  <c r="U157" i="9" s="1"/>
  <c r="U158" i="9" s="1"/>
  <c r="U159" i="9" s="1"/>
  <c r="U160" i="9" s="1"/>
  <c r="U161" i="9" s="1"/>
  <c r="U10" i="9"/>
  <c r="U11" i="9" s="1"/>
  <c r="U12" i="9" s="1"/>
  <c r="U13" i="9" s="1"/>
  <c r="U14" i="9" s="1"/>
  <c r="U15" i="9" s="1"/>
  <c r="U16" i="9" s="1"/>
  <c r="U17" i="9" s="1"/>
  <c r="U18" i="9" s="1"/>
  <c r="U19" i="9" s="1"/>
  <c r="U20" i="9" s="1"/>
  <c r="U21" i="9" s="1"/>
  <c r="U22" i="9" s="1"/>
  <c r="U23" i="9" s="1"/>
  <c r="U24" i="9" s="1"/>
  <c r="U25" i="9" s="1"/>
  <c r="U26" i="9" s="1"/>
  <c r="U27" i="9" s="1"/>
  <c r="U28" i="9" s="1"/>
  <c r="U29" i="9" s="1"/>
  <c r="U30" i="9" s="1"/>
  <c r="U31" i="9" s="1"/>
  <c r="U32" i="9" s="1"/>
  <c r="U33" i="9" s="1"/>
  <c r="U34" i="9" s="1"/>
  <c r="U35" i="9" s="1"/>
  <c r="U36" i="9" s="1"/>
  <c r="U37" i="9" s="1"/>
  <c r="U38" i="9" s="1"/>
  <c r="U39" i="9" s="1"/>
  <c r="U40" i="9" s="1"/>
  <c r="U41" i="9" s="1"/>
  <c r="U42" i="9" s="1"/>
  <c r="U43" i="9" s="1"/>
  <c r="U44" i="9" s="1"/>
  <c r="U72" i="9"/>
  <c r="U73" i="9" s="1"/>
  <c r="U74" i="9" s="1"/>
</calcChain>
</file>

<file path=xl/sharedStrings.xml><?xml version="1.0" encoding="utf-8"?>
<sst xmlns="http://schemas.openxmlformats.org/spreadsheetml/2006/main" count="19779" uniqueCount="5098">
  <si>
    <t>cor</t>
  </si>
  <si>
    <t>accountingEntries</t>
  </si>
  <si>
    <t>Root for XBRL GL. No entry made here.</t>
  </si>
  <si>
    <t>documentInfo</t>
  </si>
  <si>
    <t>Parent for descriptive information about the accountingEntries section in which it is contained.</t>
  </si>
  <si>
    <t>entriesType</t>
  </si>
  <si>
    <t>uniqueID</t>
  </si>
  <si>
    <t>Unique identifier for this file.</t>
  </si>
  <si>
    <t>revisesUniqueID</t>
  </si>
  <si>
    <t>Internal ID Number associated with identifierReference</t>
  </si>
  <si>
    <t>revisesUniqueIDAction</t>
  </si>
  <si>
    <t>Provides guidance on action to take with previous set of data: supersedes - old data should be considered as obsolete/overwritten; supplements - belongs with that data as if it was included with it.</t>
  </si>
  <si>
    <t>language</t>
  </si>
  <si>
    <t>Primary language of the intellectual content. Where practical, the content of this field should coincide with ISO 639-1988 language codes.</t>
  </si>
  <si>
    <t>creationDate</t>
  </si>
  <si>
    <t>Date/time file was created.</t>
  </si>
  <si>
    <t>bus</t>
  </si>
  <si>
    <t>creator</t>
  </si>
  <si>
    <t>Identifies the creator of the XBRL instance.</t>
  </si>
  <si>
    <t>entriesComment</t>
  </si>
  <si>
    <t>Text for entire document.</t>
  </si>
  <si>
    <t>periodCoveredStart</t>
  </si>
  <si>
    <t>Start of date range for contents. Used as basis for many assumptions about data, including the date as of which open balances are open.</t>
  </si>
  <si>
    <t>periodCoveredEnd</t>
  </si>
  <si>
    <t>End of date range for contents. Used as basis for many assumptions about data, including the date as of which open balances are open.</t>
  </si>
  <si>
    <t>periodCount</t>
  </si>
  <si>
    <t>Number of periods or buckets, used by postingCode. Used to interpret posting date. It may be preferable to limit entries by period covered to be by individual reporting period.</t>
  </si>
  <si>
    <t>periodUnit</t>
  </si>
  <si>
    <t>Type of periods covered by periodCount. Enumerated as: daily, weekly, bi-weekly, semi-monthly, monthly, quarterly, thirdly, semiannual, annual, ad-hoc, current-period-only, other.</t>
  </si>
  <si>
    <t>periodUnitDescription</t>
  </si>
  <si>
    <t>Free format description of the period unit</t>
  </si>
  <si>
    <t>sourceApplication</t>
  </si>
  <si>
    <t>Product or service that produced this file. Used by many systems (e.g., VAT). Version number can be included or extended.</t>
  </si>
  <si>
    <t>targetApplication</t>
  </si>
  <si>
    <t>Particular use for which file was generated.</t>
  </si>
  <si>
    <t>muc</t>
  </si>
  <si>
    <t>defaultCurrency</t>
  </si>
  <si>
    <t>The default currency related to the amount can be entered here instead of the XBRL instance specified way, especially important in multi-currency situations. Recommend ISO 4217 coding</t>
  </si>
  <si>
    <t>srcd</t>
  </si>
  <si>
    <t>summaryReportingTaxonomies</t>
  </si>
  <si>
    <t/>
  </si>
  <si>
    <t>entityInformation</t>
    <phoneticPr fontId="3"/>
  </si>
  <si>
    <t>Holder for entity information - information about the reporting organization.</t>
  </si>
  <si>
    <t>entityPhoneNumber</t>
  </si>
  <si>
    <t>Primary phone number of the entity.</t>
  </si>
  <si>
    <t>phoneNumberDescription</t>
  </si>
  <si>
    <t>Entity Phone Number Description such as Main, Investor relations. Enumerated as: bookkeeper, controller, direct, fax, investor-relations, main, switchboard, other.</t>
  </si>
  <si>
    <t>phoneNumber</t>
  </si>
  <si>
    <t>Phone number referred to in 'phoneNumberDescription'</t>
  </si>
  <si>
    <t>entityFaxNumberStructure</t>
  </si>
  <si>
    <t>Tuple for holding company fax information.</t>
  </si>
  <si>
    <t>entityFaxNumberUsage</t>
  </si>
  <si>
    <t>Company fax number usage (e.g. orders, head office, IR)</t>
  </si>
  <si>
    <t>entityFaxNumber</t>
  </si>
  <si>
    <t>Company Fax Number</t>
  </si>
  <si>
    <t>entityEmailAddressStructure</t>
  </si>
  <si>
    <t>Tuple for holding company email information.</t>
  </si>
  <si>
    <t>entityEmailAddressUsage</t>
  </si>
  <si>
    <t>Company email address usage (e.g. orders, head office, IR)</t>
  </si>
  <si>
    <t>entityEmailAddress</t>
  </si>
  <si>
    <t>Company Email Address</t>
  </si>
  <si>
    <t>organizationAccountingMethodPurposeDefault</t>
  </si>
  <si>
    <t>If not stated explicitly at the line level, the default reporting purpose - from book, tax, management, statutory, other</t>
  </si>
  <si>
    <t>organizationAccountingMethodPurposeDefaultDescription</t>
  </si>
  <si>
    <t>Free format description of the default accounting method purpose</t>
  </si>
  <si>
    <t>organizationIdentifiers</t>
  </si>
  <si>
    <t>Section which contains various identifiers for the company.</t>
  </si>
  <si>
    <t>organizationIdentifier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</si>
  <si>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</si>
  <si>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organizationDescription</t>
  </si>
  <si>
    <t>Text for organization identified by organizationIdentifier. Any descriptive information about the code.</t>
  </si>
  <si>
    <t>organizationAddress</t>
  </si>
  <si>
    <t>Address structure for the reporting entity</t>
  </si>
  <si>
    <t>organizationAddressName</t>
  </si>
  <si>
    <t>Name of organization used at this address</t>
  </si>
  <si>
    <t>organizationAddressDescription</t>
  </si>
  <si>
    <t>Description of the address, such as Mailing, Physical, Investor Relations, etc.</t>
  </si>
  <si>
    <t>organizationAddressPurpose</t>
  </si>
  <si>
    <t>Freeform for codes like shipping, billing, mailing at address level.  Allows identification of multiple purpose addresses for each address of the reporting organization.</t>
  </si>
  <si>
    <t>organizationAddressLocationIdentifier</t>
  </si>
  <si>
    <t>A code used to identify the location and to associate it with contacts and transactions</t>
  </si>
  <si>
    <t>organizationBuildingNumber</t>
  </si>
  <si>
    <t>Building Number</t>
  </si>
  <si>
    <t>organizationAddressStreet</t>
  </si>
  <si>
    <t>Street address</t>
  </si>
  <si>
    <t>organizationAddressStreet2</t>
  </si>
  <si>
    <t>Address Detail</t>
  </si>
  <si>
    <t>organizationAddressCity</t>
  </si>
  <si>
    <t>City or town of the address.</t>
  </si>
  <si>
    <t>organizationAddressStateOrProvince</t>
  </si>
  <si>
    <t>State, province or region of the address.</t>
  </si>
  <si>
    <t>organizationAddressZipOrPostalCode</t>
  </si>
  <si>
    <t>Zip or other postal code of the address.</t>
  </si>
  <si>
    <t>organizationAddressCountry</t>
  </si>
  <si>
    <t>Country of the address.</t>
  </si>
  <si>
    <t>organizationAddressActive</t>
  </si>
  <si>
    <t>Boolean to indicate whether the address is active (="true") or inactive (="false")</t>
  </si>
  <si>
    <t>entityWebSite</t>
  </si>
  <si>
    <t>Primary web site of the entity.</t>
  </si>
  <si>
    <t>webSiteDescription</t>
  </si>
  <si>
    <t>Description of the web site.</t>
  </si>
  <si>
    <t>webSiteURL</t>
  </si>
  <si>
    <t>Valid URL of the web site. Should be full URL.</t>
  </si>
  <si>
    <t>contactInformation</t>
  </si>
  <si>
    <t>Information about contacts.</t>
  </si>
  <si>
    <t>contactPrefix</t>
  </si>
  <si>
    <t>Prefix (e.g. Dr., Mr., Mrs.)</t>
  </si>
  <si>
    <t>contactLastName</t>
  </si>
  <si>
    <t>Last or family name</t>
  </si>
  <si>
    <t>contactFirstName</t>
  </si>
  <si>
    <t>First or given name</t>
  </si>
  <si>
    <t>contactSuffix</t>
  </si>
  <si>
    <t>Suffix (e.g. MD, CPA, Jr.)</t>
  </si>
  <si>
    <t>contactAttentionLine</t>
  </si>
  <si>
    <t>Attention Line</t>
  </si>
  <si>
    <t>contactPositionRole</t>
  </si>
  <si>
    <t>Position or role</t>
  </si>
  <si>
    <t>contactPhone</t>
  </si>
  <si>
    <t>Contact Phone Number</t>
  </si>
  <si>
    <t>contactPhoneNumberDescription</t>
  </si>
  <si>
    <t>Contact Phone Number Description such as Main, Investor relations, etc. Enumerated as: bookkeeper, controller, direct, fax, investor-relations, main, switchboard, other.</t>
  </si>
  <si>
    <t>contactPhoneNumber</t>
  </si>
  <si>
    <t>Contact phone number referred to in the description.</t>
  </si>
  <si>
    <t>contactFax</t>
  </si>
  <si>
    <t>Contact Fax Number Structure</t>
  </si>
  <si>
    <t>contactFaxNumberUsage</t>
  </si>
  <si>
    <t>Contact Fax Number Usage (e.g. orders, head office, IR)</t>
  </si>
  <si>
    <t>contactFaxNumber</t>
  </si>
  <si>
    <t>Contact Fax Number</t>
  </si>
  <si>
    <t>contactEMail</t>
  </si>
  <si>
    <t>Contact E-mail address structure</t>
  </si>
  <si>
    <t>contactEmailAddressUsage</t>
  </si>
  <si>
    <t>Contact email address usage (e.g. orders, head office, IR)</t>
  </si>
  <si>
    <t>contactEmailAddress</t>
  </si>
  <si>
    <t>Contact email address</t>
  </si>
  <si>
    <t>contactType</t>
  </si>
  <si>
    <t>Role of contact. Examples include: Source Service, Sender, Recipient, Invoicer, Auditor, Accountant</t>
  </si>
  <si>
    <t>contactLocationIdentifierCrossReference</t>
  </si>
  <si>
    <t>This code is used to associate the contact with a specific location for the Entity. Its value should be the same as that of the organizationAddressLocationIdentifier</t>
  </si>
  <si>
    <t>contactActive</t>
  </si>
  <si>
    <t>Boolean to indicate whether the contact is active (="true") or inactive (="false")</t>
  </si>
  <si>
    <t>businessDescription</t>
  </si>
  <si>
    <t>Description of the nature of the business of the entity.</t>
  </si>
  <si>
    <t>fiscalYearStart</t>
  </si>
  <si>
    <t>Start of fiscal year. Where appropriate, corporate year period representation permits non-365 or 366 day years (more appropriate for internal sharing than data from external sources), In Europe, some jurisdictions allow 2 year minus 1 day fiscal years.</t>
  </si>
  <si>
    <t>fiscalYearEnd</t>
  </si>
  <si>
    <t>End of fiscal year. Where appropriate, corporate year period representation permits non-365 or 366 day years (more appropriate for internal sharing than data from external sources), In Europe, some jurisdictions allow 2 year minus 1 day fiscal years.</t>
  </si>
  <si>
    <t>organizationAccountingMethodStructure</t>
  </si>
  <si>
    <t>Section for identifying the methods of accounting used by the entity for different reporting purposes</t>
  </si>
  <si>
    <t>organizationAccountingMethod</t>
  </si>
  <si>
    <t>For this entity, the method of accounting represented - from: accrual, cash, modified cash, modified accrual, encumbrance, special methods, hybrid methods, other</t>
  </si>
  <si>
    <t>organizationAccountingMethodDescription</t>
  </si>
  <si>
    <t>Free format description of the accounting method</t>
  </si>
  <si>
    <t>organizationAccountingMethodPurpose</t>
  </si>
  <si>
    <t>For this entity, the reporting purpose represented - from book, tax, management, statutory, other</t>
  </si>
  <si>
    <t>organizationAccountingMethodPurposeDescription</t>
  </si>
  <si>
    <t>Free format description of the accounting method purpose</t>
  </si>
  <si>
    <t>organizationAccountingMethodStartDate</t>
  </si>
  <si>
    <t>Accounting Method Start Date</t>
  </si>
  <si>
    <t>organizationAccountingMethodEndDate</t>
  </si>
  <si>
    <t>Accounting Method End Date</t>
  </si>
  <si>
    <t>accountantInformation</t>
    <phoneticPr fontId="3"/>
  </si>
  <si>
    <t>Information about the relevant external accountant</t>
  </si>
  <si>
    <t>accountantName</t>
  </si>
  <si>
    <t>Name of the accountant</t>
  </si>
  <si>
    <t>accountantAddress</t>
  </si>
  <si>
    <t>Section which contains accountant address information.</t>
  </si>
  <si>
    <t>accountantAddressName</t>
  </si>
  <si>
    <t>Address Name for Accountant</t>
  </si>
  <si>
    <t>accountantAddressDescription</t>
  </si>
  <si>
    <t>Address Description for Accountant</t>
  </si>
  <si>
    <t>accountantAddressPurpose</t>
  </si>
  <si>
    <t>Address Purpose</t>
  </si>
  <si>
    <t>accountantAddressLocationIdentifier</t>
  </si>
  <si>
    <t>A code used to identify the accountant location and to associate it with contacts and transactions</t>
  </si>
  <si>
    <t>accountantBuildingNumber</t>
  </si>
  <si>
    <t>Building Number for Accountant</t>
  </si>
  <si>
    <t>accountantStreet</t>
  </si>
  <si>
    <t>Street address of the accountant</t>
  </si>
  <si>
    <t>accountantAddressStreet2</t>
  </si>
  <si>
    <t>Address Detail for Accountant</t>
  </si>
  <si>
    <t>accountantCity</t>
  </si>
  <si>
    <t>City of the accountant</t>
  </si>
  <si>
    <t>accountantStateOrProvince</t>
  </si>
  <si>
    <t>State, province or region of the accountant</t>
  </si>
  <si>
    <t>accountantCountry</t>
  </si>
  <si>
    <t>Country of accountant</t>
  </si>
  <si>
    <t>accountantZipOrPostalCode</t>
  </si>
  <si>
    <t>Zip or other postal code of the accountant</t>
  </si>
  <si>
    <t>accountantAddressActive</t>
  </si>
  <si>
    <t>accountantEngagementType</t>
  </si>
  <si>
    <t>Type of engagement being performed by external accountant. Enumerated as: audit, review, compilation, tax, other.</t>
  </si>
  <si>
    <t>accountantEngagementTypeDescription</t>
  </si>
  <si>
    <t>Free format description of the type of engagement</t>
  </si>
  <si>
    <t>accountantContactInformation</t>
  </si>
  <si>
    <t>Accountant Contact Information Structure</t>
  </si>
  <si>
    <t>accountantContactPrefix</t>
  </si>
  <si>
    <t>Prefix (e.g. Dr., Mr., Mrs., etc.) for Accountant Contact</t>
  </si>
  <si>
    <t>accountantContactLastName</t>
  </si>
  <si>
    <t>Family Name for Accountant Contact</t>
  </si>
  <si>
    <t>accountantContactFirstName</t>
  </si>
  <si>
    <t>First or Given Name for Accountant Contact</t>
  </si>
  <si>
    <t>accountantContactSuffix</t>
  </si>
  <si>
    <t>Suffix (e.g. MD, CPA, Jr., etc.)</t>
  </si>
  <si>
    <t>accountantContactAttentionLine</t>
  </si>
  <si>
    <t>Attention Line for Accountant Contact</t>
  </si>
  <si>
    <t>accountantContactPositionRole</t>
  </si>
  <si>
    <t>Position or Role for Accountant Contact</t>
  </si>
  <si>
    <t>accountantContactPhone</t>
  </si>
  <si>
    <t>Phone Number for Accountant Contact</t>
  </si>
  <si>
    <t>accountantContactPhoneNumberDescription</t>
  </si>
  <si>
    <t>Accountant Contact Phone Number Description such as Main, Investor relations, etc. Enumerated as: bookkeeper, controller, direct, fax, investor-relations, main, switchboard, other.</t>
  </si>
  <si>
    <t>accountantContactPhoneNumber</t>
  </si>
  <si>
    <t>Accountant Contact phone number referred to in the description.</t>
  </si>
  <si>
    <t>accountantContactFax</t>
  </si>
  <si>
    <t>Accountant Contact Fax Number Structure</t>
  </si>
  <si>
    <t>accountantContactFaxNumber</t>
  </si>
  <si>
    <t>Accountant Contact Fax Number</t>
  </si>
  <si>
    <t>accountantContactFaxNumberUsage</t>
  </si>
  <si>
    <t>Accountant Contact Fax Number Usage (e.g. orders, head office, IR)</t>
  </si>
  <si>
    <t>accountantContactEmail</t>
  </si>
  <si>
    <t>Accountant contact E-mail address structure</t>
  </si>
  <si>
    <t>accountantContactEmailAddressUsage</t>
  </si>
  <si>
    <t>Accountant Contact email address usage (e.g. orders, head office, IR)</t>
  </si>
  <si>
    <t>accountantContactEmailAddress</t>
  </si>
  <si>
    <t>Accountant Contact email address</t>
  </si>
  <si>
    <t>accountantContactType</t>
  </si>
  <si>
    <t>Contact Type for Accountant Contact</t>
  </si>
  <si>
    <t>accountantLocationIdentifierCrossReference</t>
  </si>
  <si>
    <t>This code is used to associate the contact with a specific location for the Accountant. Its value should be the same as that of the accountantAddressLocationIdentifier</t>
  </si>
  <si>
    <t>accountantContactActive</t>
  </si>
  <si>
    <t>reportingCalendar</t>
  </si>
  <si>
    <t>A tool to collect the periods used to summarise results from transactions.</t>
  </si>
  <si>
    <t>reportingCalendarCode</t>
  </si>
  <si>
    <t>The code used to identify this specific reporting calendar, unique across periods</t>
  </si>
  <si>
    <t>reportingCalendarDescription</t>
  </si>
  <si>
    <t>A description of the reporting calendar (associated with the reportingCalendarCode given)</t>
  </si>
  <si>
    <t>reportingCalendarTitle</t>
  </si>
  <si>
    <t>A description of the reporting period. The actual beginning and ending dates are found within the 'reportingCalendarPeriod' structure</t>
  </si>
  <si>
    <t>reportingCalendarPeriodType</t>
    <phoneticPr fontId="3"/>
  </si>
  <si>
    <t>A tool to collect a specific set of periods used to summarize results from transactions.</t>
  </si>
  <si>
    <t>reportingCalendarPeriodTypeDescription</t>
  </si>
  <si>
    <t>A description of the type of period involved.</t>
  </si>
  <si>
    <t>reportingCalendarOpenClosedStatus</t>
  </si>
  <si>
    <t>An identifier on whether the reporting calendar is still open for activity. enumerated, "open", "closed", "pending"</t>
  </si>
  <si>
    <t>reportingPurpose</t>
  </si>
  <si>
    <t>A description of the accounting set of books involved. Uses enumeration from accounting method purpose.</t>
  </si>
  <si>
    <t>reportingPurposeDescription</t>
  </si>
  <si>
    <t>Free format description of the reporting purpose</t>
  </si>
  <si>
    <t>reportingCalendarPeriod</t>
    <phoneticPr fontId="3"/>
  </si>
  <si>
    <t>A code for the type of period involved. Enumerated as: monthly, quarterly, semi-annually, 4-5-4, ad-hoc, other.</t>
  </si>
  <si>
    <t>periodIdentifier</t>
  </si>
  <si>
    <t>An identifier for this period in this calendar</t>
  </si>
  <si>
    <t>periodDescription</t>
  </si>
  <si>
    <t>A description of this specific reporting period in this calendar.</t>
  </si>
  <si>
    <t>periodStart</t>
  </si>
  <si>
    <t>The beginning date/time of a period</t>
  </si>
  <si>
    <t>periodEnd</t>
  </si>
  <si>
    <t>The ending date/time of a period</t>
  </si>
  <si>
    <t>periodClosedDate</t>
  </si>
  <si>
    <t>The date/time a period has been closed for activity. If this is present with a nill value (xsi:nill="true") then the period is not closed.</t>
  </si>
  <si>
    <t>entryHeader</t>
  </si>
  <si>
    <t>Parent for entry headers/journal entry headers.</t>
  </si>
  <si>
    <t>postedDate</t>
  </si>
  <si>
    <t>Date this entry was posted (validated) to the general ledger. May not represent the date of accounting significance which is represented by 'postingDate'.</t>
  </si>
  <si>
    <t>enteredBy</t>
  </si>
  <si>
    <t>Initials/name of operator originally entering.</t>
  </si>
  <si>
    <t>enteredByModified</t>
  </si>
  <si>
    <t>Identification for the last person modifying this entry before posting.</t>
  </si>
  <si>
    <t>enteredDate</t>
  </si>
  <si>
    <t xml:space="preserve">Represents the actual date/time of entry into computer (automated from system date, often misrepresented by changing system clock). Posting dates are maintained separately. </t>
  </si>
  <si>
    <t>entryResponsiblePerson</t>
  </si>
  <si>
    <t>Identifier of person who created or originated or is otherwise responsible for the entry.</t>
  </si>
  <si>
    <t>sourceJournalID</t>
  </si>
  <si>
    <t>sourceJournalDescription</t>
  </si>
  <si>
    <t>Source journal (full description of general journal, payroll journal, accountant entries). A more easily readable journal indication. The most common journals are: Purchases, Sales, Cash, and General Journal.</t>
  </si>
  <si>
    <t>entryType</t>
  </si>
  <si>
    <t>One of the following enumerated list: adjusting, budget, comparative, external-accountant, standard, passed-adjusting, eliminating, proposed, recurring, reclassifying, simulated, tax, other</t>
  </si>
  <si>
    <t>entryOrigin</t>
  </si>
  <si>
    <t>Origin of entry: accrual, manual entry, imported entry, exchange gain or loss</t>
  </si>
  <si>
    <t>entryNumber</t>
  </si>
  <si>
    <t>Identifier within source journal</t>
  </si>
  <si>
    <t>entryComment</t>
  </si>
  <si>
    <t>Description of entry described by this entry header (e.g. Opening Balance)</t>
  </si>
  <si>
    <t>qualifierEntry</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</si>
  <si>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</si>
  <si>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qualifierEntryDescription</t>
  </si>
  <si>
    <t>Free format description of the entry qualifier</t>
  </si>
  <si>
    <t>postingCode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</si>
  <si>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</si>
  <si>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batchID</t>
  </si>
  <si>
    <t>ID for a batch for this group of entries</t>
  </si>
  <si>
    <t>batchDescription</t>
  </si>
  <si>
    <t>Description of this batch</t>
  </si>
  <si>
    <t>numberOfEntries</t>
  </si>
  <si>
    <t>The total number of entries.</t>
  </si>
  <si>
    <t>totalDebit</t>
  </si>
  <si>
    <t>The total of all debit amounts.</t>
  </si>
  <si>
    <t>totalCredit</t>
  </si>
  <si>
    <t>The total of all credit amounts.</t>
  </si>
  <si>
    <t>bookTaxDifference</t>
  </si>
  <si>
    <t>Enumerated field with possible values of permanent, temporary or none indicating the type of difference between book and tax accounting methods. Omission of this field is equivalent to "none"</t>
  </si>
  <si>
    <t>eliminationCode</t>
  </si>
  <si>
    <t>Informs destination ledger this is an intracompany entry which eliminates in consolidation</t>
  </si>
  <si>
    <t>budgetScenarioPeriodStart</t>
  </si>
  <si>
    <t>Start of period covered by associated budgetScenario</t>
  </si>
  <si>
    <t>budgetScenarioPeriodEnd</t>
  </si>
  <si>
    <t>End of period covered by associated budgetScenario</t>
  </si>
  <si>
    <t>budgetScenarioText</t>
  </si>
  <si>
    <t>Text related to budgetScenario</t>
  </si>
  <si>
    <t>budgetScenario</t>
  </si>
  <si>
    <t>Code for a budget scenario identifier (such as PB for 'preliminary budget', or RB for 'revised budget', or other identifier for entryType)</t>
  </si>
  <si>
    <t>budgetAllocationCode</t>
  </si>
  <si>
    <t>Code associated with the calculation formula: e.g. (D)ivide by number of periods, (T)otal for period given</t>
  </si>
  <si>
    <t>usk</t>
  </si>
  <si>
    <t>reversingStdId</t>
  </si>
  <si>
    <t>For standard, reversing, master, cancelling or other entries an ID associated with those entries.</t>
  </si>
  <si>
    <t>recurringStdDescription</t>
  </si>
  <si>
    <t>Description to accompany standard or recurring ID</t>
  </si>
  <si>
    <t>frequencyInterval</t>
  </si>
  <si>
    <t>For standard or recurring journals, how often entry may be made: every frequencyInterval frequencyUnit, such as every 7 (interval) days (unit) or every 1 (interval) quarter (unit). This field represents the interval.</t>
  </si>
  <si>
    <t>frequencyUnit</t>
  </si>
  <si>
    <t>For standard or recurring journals, how often entry may be made: every frequencyInterval frequencyUnit, such as every 7 (interval) days (unit) or every 1 (interval) quarter (unit). This field represents the unit.</t>
  </si>
  <si>
    <t>repetitionsRemaining</t>
  </si>
  <si>
    <t>Number of times that the recurring entry will repeat</t>
  </si>
  <si>
    <t>nextDateRepeat</t>
  </si>
  <si>
    <t>Date next repeated or standard posted</t>
  </si>
  <si>
    <t>lastDateRepeat</t>
  </si>
  <si>
    <t>Date last repeated or standard posted</t>
  </si>
  <si>
    <t>endDateRepeatingEntry</t>
  </si>
  <si>
    <t>For standard or recurring journals, stop date/time for repetitive entry.</t>
  </si>
  <si>
    <t>reverse</t>
  </si>
  <si>
    <t>Should entry be reversed?</t>
  </si>
  <si>
    <t>reversingDate</t>
  </si>
  <si>
    <t>Date this entry should be reversed</t>
  </si>
  <si>
    <t>entryNumberCounter</t>
  </si>
  <si>
    <t>Unique reference for the entry - a numeric counter</t>
  </si>
  <si>
    <t>entryDetail</t>
  </si>
  <si>
    <t>Parent for entry detail</t>
  </si>
  <si>
    <t>lineNumber</t>
  </si>
  <si>
    <t>Identifier for a particular entry detail</t>
  </si>
  <si>
    <t>lineNumberCounter</t>
  </si>
  <si>
    <t>Unique reference for the line - a numeric counter</t>
  </si>
  <si>
    <t>account</t>
  </si>
  <si>
    <t>accountMainID</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</si>
  <si>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</si>
  <si>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accountMainDescription</t>
  </si>
  <si>
    <t>Description of accountMainID - the human readable describer that accompanies the code used in accountMainID</t>
  </si>
  <si>
    <t>mainAccountType</t>
  </si>
  <si>
    <t>Account type - FASB Concepts 6 and similar international designs. When xbrlInfo is used to associated other XBRL reporting items, this field is more suited to representing existing systems (audit) than data interchange. Enumerated as: asset, liability, equity, income, gain, expense, loss, contr-to-equity, distr-from-equity, comprehensive-income, other.</t>
  </si>
  <si>
    <t>mainAccountTypeDescription</t>
  </si>
  <si>
    <t>Free format description of the account classification</t>
  </si>
  <si>
    <t>parentAccountMainID</t>
  </si>
  <si>
    <t>Roll up item from child natural account to parent natural account.</t>
  </si>
  <si>
    <t>accountPurposeCode</t>
  </si>
  <si>
    <t>Code related to usage for account aggregate - Consolidating, European, IFRS, Offsetting, Primary, Tax, USGAAP, Japanese, Other. Japanese companies will use this for the tax required offsetting entry. If left blank, assumes default accounting method for company.</t>
  </si>
  <si>
    <t>accountPurposeDescription</t>
  </si>
  <si>
    <t>Description of usage for aggregate account</t>
  </si>
  <si>
    <t>accountType</t>
  </si>
  <si>
    <t>Type of account. Enumerated as: account, bank, employee, customer, job, vendor, measurable, statistical, other.</t>
  </si>
  <si>
    <t>accountTypeDescription</t>
  </si>
  <si>
    <t>Free format description of the account type</t>
  </si>
  <si>
    <t>entryAccountingMethod</t>
  </si>
  <si>
    <t>For this entry, the method of accounting represented - from: accrual, cash, modified cash, modified accrual, encumbrance, special methods, hybrid methods, other</t>
  </si>
  <si>
    <t>entryAccountingMethodDescription</t>
  </si>
  <si>
    <t>Free format description of the entry accounting method</t>
  </si>
  <si>
    <t>entryAccountingMethodPurpose</t>
  </si>
  <si>
    <t>For this entry, the reporting purpose represented - from book, tax, management, statutory, other</t>
  </si>
  <si>
    <t>entryAccountingMethodPurposeDescription</t>
  </si>
  <si>
    <t>Free format description of the entry accounting method purpose</t>
  </si>
  <si>
    <t>accountSub</t>
  </si>
  <si>
    <t>Tuple to hold multiple accountSubIDs and Descriptions</t>
  </si>
  <si>
    <t>accountSubDescription</t>
  </si>
  <si>
    <t>The description that accompanies accountSubID belongs here.</t>
  </si>
  <si>
    <t>accountSubID</t>
  </si>
  <si>
    <t>Where the primary account was placed in accountMainID, the code used for each profit center, division, business unit, fund, program, branch, project, class, su-class or other modifier is placed here.</t>
  </si>
  <si>
    <t>accountSubType</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</si>
  <si>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</si>
  <si>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segmentParentTuple</t>
  </si>
  <si>
    <t>Tuple for showing the detail necessary to roll up from one segment (type of subaccount) to another.)</t>
  </si>
  <si>
    <t>parentSubaccountCode</t>
  </si>
  <si>
    <t>Subaccount NUMBER this subaccount rolls up to - see also subaccount type it rolls up to.</t>
  </si>
  <si>
    <t>parentSubaccountType</t>
  </si>
  <si>
    <t>The describer of the segment this subaccount rolls up to.</t>
  </si>
  <si>
    <t>reportingTreeIdentifier</t>
  </si>
  <si>
    <t>Used for representing descriptions of reporting trees.</t>
  </si>
  <si>
    <t>parentSubaccountProportion</t>
  </si>
  <si>
    <t>For partial allocations of amounts to different parents, the percentage of a child that will be allocated to a parent.</t>
  </si>
  <si>
    <t>accountActive</t>
  </si>
  <si>
    <t>Boolean to indicate whether the account is active (="true") or inactive (="false")</t>
  </si>
  <si>
    <t>amount</t>
  </si>
  <si>
    <t>amountCurrency</t>
  </si>
  <si>
    <t>amountOriginalAmount</t>
  </si>
  <si>
    <t xml:space="preserve">Amount in original (as opposed to home) currency, for multi-currency tracking. </t>
  </si>
  <si>
    <t>amountOriginalCurrency</t>
  </si>
  <si>
    <t>The currency used to track original, as opposed to home, amounts. Recommended ISO 4217 coding.</t>
  </si>
  <si>
    <t>amountOriginalExchangeRate</t>
  </si>
  <si>
    <t>Exchange rate at time of original transaction (expressed as national currency divided by original currency)</t>
  </si>
  <si>
    <t>amountOriginalExchangeRateDate</t>
  </si>
  <si>
    <t>Date of exchange rate used to record the original transaction.</t>
  </si>
  <si>
    <t>amountOriginalExchangeRateSource</t>
  </si>
  <si>
    <t>Source of Exchange Rate - for example, Reuters, Bloomberg</t>
  </si>
  <si>
    <t>amountOriginalExchangeRateComment</t>
  </si>
  <si>
    <t>Comment about exchange rate used for recording original transaction.</t>
  </si>
  <si>
    <t>amountOriginalTriangulationAmount</t>
  </si>
  <si>
    <t>If triangulation is used, amount in triangulation currency, for multi-currency tracking. Debit is entered as positive, credit as negative.</t>
  </si>
  <si>
    <t>amountOriginalTriangulationCurrency</t>
  </si>
  <si>
    <t>The currency used for triangulation, if used. May often be EUR or USD. Recommended ISO 4217 coding.</t>
  </si>
  <si>
    <t>amountOriginalTriangulationExchangeRate</t>
  </si>
  <si>
    <t>Exchange rate between national currency and triangulation currency at time of original transaction (expressed as national currency divided by triangulation currency)</t>
  </si>
  <si>
    <t>amountOriginalTriangulationExchangeRateSource</t>
  </si>
  <si>
    <t>Source of Exchange Rate for triangulation amount at time of original transaction - for example, Reuters, Bloomberg</t>
  </si>
  <si>
    <t>amountOriginalTriangulationExchangeRateType</t>
  </si>
  <si>
    <t>Type of Exchange Rate for triangulation amount at time of original transaction - for example, spot rate, forward contract etc.</t>
  </si>
  <si>
    <t>originalTriangulationExchangeRate</t>
  </si>
  <si>
    <t>Exchange rate between original currency and triangulation currency at time of original transaction (expressed as original currency divided by triangulation currency)</t>
  </si>
  <si>
    <t>originalExchangeRateTriangulationSource</t>
  </si>
  <si>
    <t>Source of Exchange Rate for triangulation from original currency to triangulation currency at time of original transaction - for example, Reuters, Bloomberg</t>
  </si>
  <si>
    <t>originalExchangeRateTriangulationType</t>
  </si>
  <si>
    <t>Type of Exchange Rate for triangulation from original currency to triangulation currency at time of original transaction - for example, spot rate, forward contract etc.</t>
  </si>
  <si>
    <t>signOfAmount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</si>
  <si>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</si>
  <si>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debitCreditCode</t>
  </si>
  <si>
    <t>Optional identifier of whether the amount is a (D)ebit, a (C)redit or Undefined</t>
  </si>
  <si>
    <t>postingDate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</si>
  <si>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</si>
  <si>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amountMemo</t>
  </si>
  <si>
    <t>A boolean like entry that indicates whether an entryDetail line has been provided solely to provide additional details and that tools should not consider the amount in postings.</t>
  </si>
  <si>
    <t>allocationCode</t>
  </si>
  <si>
    <t>A code that is tied to the Enterprise's allocation system.</t>
  </si>
  <si>
    <t>multicurrencyDetail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</si>
  <si>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</si>
  <si>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multicurrencyDetailExchangeRateDate</t>
  </si>
  <si>
    <t>Date of exchange rate (other than original transaction date) on which amount is expressed as amountRestatedAmount or amountTriangulationAmount</t>
  </si>
  <si>
    <t>amountRestatedAmount</t>
  </si>
  <si>
    <t>The amount in the foreign currency identified by amountRestatedCurrency as of multicurrencyDetailExchangeRateDate.</t>
  </si>
  <si>
    <t>amountRestatedCurrency</t>
  </si>
  <si>
    <t>The currency in which amountRestatedAmount is expressed. Recommended ISO 4217 coding.</t>
  </si>
  <si>
    <t>amountRestatedExchangeRate</t>
  </si>
  <si>
    <t>Exchange rate used to convert amountRestatedAmount as of multicurrencyDetailExchangeRateDate (expressed as national currency divided by foreign currency)</t>
  </si>
  <si>
    <t>amountRestatedExchangeRateSource</t>
  </si>
  <si>
    <t>Source of Exchange Rate for restated amount - for example, Reuters, Bloomberg</t>
  </si>
  <si>
    <t>amountRestatedExchangeRateType</t>
  </si>
  <si>
    <t>Type of Exchange Rate for restated amount - for example, spot rate, forward contract etc.</t>
  </si>
  <si>
    <t>amountTriangulationAmount</t>
  </si>
  <si>
    <t>The amount in the triangulation currency identified by amountTriangulationCurrency as of multicurrencyDetailExchangeRateDate.</t>
  </si>
  <si>
    <t>amountTriangulationCurrency</t>
  </si>
  <si>
    <t>The currency used for tringulation between amountRestatedCurrency and the home currency. Recommended ISO 4217 coding.</t>
  </si>
  <si>
    <t>amountTriangulationExchangeRate</t>
  </si>
  <si>
    <t>Exchange rate used to convert amountTriangulationAmount as of multicurrencyDetailExchangeRateDate (expressed as national currency divided by triangulation currency)</t>
  </si>
  <si>
    <t>amountTriangulationExchangeRateSource</t>
  </si>
  <si>
    <t>Source of Exchange Rate for triangulation amount - for example, Reuters, Bloomberg</t>
  </si>
  <si>
    <t>amountTriangulationExchangeRateType</t>
  </si>
  <si>
    <t>Type of Exchange Rate for triangulation amount - for example, spot rate, forward contract etc.</t>
  </si>
  <si>
    <t>restatedTriangulationExchangeRate</t>
  </si>
  <si>
    <t>Exchange rate used to convert from amountRestatedAmount to amountTriangulationAmount as of multicurrencyDetailExchangeRateDate (expressed as foreign currency divided by triangulation currency)</t>
  </si>
  <si>
    <t>restatedExchangeRateTriangulationSource</t>
  </si>
  <si>
    <t>Source of Exchange Rate for converting between foreign currency and triangulation currency - for example, Reuters, Bloomberg</t>
  </si>
  <si>
    <t>restatedExchangeRateTriangulationType</t>
  </si>
  <si>
    <t>Type of Exchange Rate for converting between foreign currency and triangulation currency - for example, spot rate, forward contract etc.</t>
  </si>
  <si>
    <t>multicurrencyDetailComment</t>
  </si>
  <si>
    <t>Comment describing the enclosing multicurrencyDetail tuple's contents. May include reason for recording additional exchange rates other than that used at the time of the original transaction.</t>
  </si>
  <si>
    <t>identifierReference</t>
  </si>
  <si>
    <t>Identification for customer, vendor, or employee.</t>
  </si>
  <si>
    <t>identifierCode</t>
  </si>
  <si>
    <t>identifierExternalReference</t>
  </si>
  <si>
    <t>Structure containing references to an external authority associated with identifier</t>
  </si>
  <si>
    <t>identifierAuthorityCode</t>
  </si>
  <si>
    <t>External Authority (e,g, Tax Authority) ID Number associated with identifierReference</t>
  </si>
  <si>
    <t>identifierAuthority</t>
  </si>
  <si>
    <t>Name of External Authority (e.g. Tax Authority)</t>
  </si>
  <si>
    <t>identifierAuthorityVerificationDate</t>
    <phoneticPr fontId="3"/>
  </si>
  <si>
    <t>Date on which the External Authority last performed a verification</t>
  </si>
  <si>
    <t>identifierOrganizationType</t>
  </si>
  <si>
    <t>Identifier Organization Type. Enumerated as: individual, organization, other.</t>
  </si>
  <si>
    <t>identifierOrganizationTypeDescription</t>
  </si>
  <si>
    <t>Free format description of the identifier organization type</t>
  </si>
  <si>
    <t>identifierDescription</t>
  </si>
  <si>
    <t>Textual description of identifierReference.</t>
  </si>
  <si>
    <t>identifierType</t>
  </si>
  <si>
    <t>Entity type (enumerated): C, customer, E, employee, V, vendor, O, other, I, salesperson-internal, X, salesperson-external, N, contractor.</t>
  </si>
  <si>
    <t>identifierCategory</t>
  </si>
  <si>
    <t>For use as Customer, Vendor or Employee Class (such as Residential/Commercial/Institutional/Government or Retail/Wholesale or other classifications used by business).</t>
  </si>
  <si>
    <t>identifierEMail</t>
  </si>
  <si>
    <t>Email address for Identifier.</t>
  </si>
  <si>
    <t>identifierEmailAddressUsage</t>
  </si>
  <si>
    <t>Identifer Email Address Usage (e.g. Orders, Head Office, IR)</t>
  </si>
  <si>
    <t>identifierEmailAddress</t>
  </si>
  <si>
    <t>Identifer Email Address</t>
  </si>
  <si>
    <t>identifierPhoneNumber</t>
  </si>
  <si>
    <t>Phone number related to Identifier.</t>
  </si>
  <si>
    <t>identifierPhoneNumberDescription</t>
  </si>
  <si>
    <t>Identifier Phone Number Usage (e.g. Main, Investor relations, etc.). Enumerated as: bookkeeper, controller, direct, fax, investor-relations, main, switchboard, other.</t>
  </si>
  <si>
    <t>identifierPhone</t>
  </si>
  <si>
    <t>Identifier Phone Number</t>
  </si>
  <si>
    <t>identifierFaxNumber</t>
  </si>
  <si>
    <t>Fax number structure related to identifier.</t>
  </si>
  <si>
    <t>identifierFaxNumberUsage</t>
  </si>
  <si>
    <t>Identifer Fax Number Usage (e.g. Orders, Head Office, IR)</t>
  </si>
  <si>
    <t>identifierFax</t>
  </si>
  <si>
    <t>Identifer Fax Number</t>
  </si>
  <si>
    <t>identifierPurpose</t>
  </si>
  <si>
    <t>Freeform for codes like purchasing, billing, manufacturing at identifier level.</t>
  </si>
  <si>
    <t>identifierAddress</t>
  </si>
  <si>
    <t>Address (block) of customer, vendor, employee for integration purposes, VAT.</t>
  </si>
  <si>
    <t>identifierAddressDescription</t>
  </si>
  <si>
    <t>For use when the addressee identifier for this address is different than the primary description of the identified party.</t>
  </si>
  <si>
    <t>identifierAddressPurpose</t>
  </si>
  <si>
    <t>Freeform for codes like shipping, billing, mailing at address level.  Allows identification of multiple purpose addresses for each identifier.</t>
  </si>
  <si>
    <t>identifierBuildingNumber</t>
  </si>
  <si>
    <t>Building Number for Identifier Address</t>
  </si>
  <si>
    <t>identifierStreet</t>
  </si>
  <si>
    <t>Street address.</t>
  </si>
  <si>
    <t>identifierAddressStreet2</t>
  </si>
  <si>
    <t>Address Detail for Identifier Address</t>
  </si>
  <si>
    <t>identifierCity</t>
  </si>
  <si>
    <t>City</t>
  </si>
  <si>
    <t>identifierStateOrProvince</t>
  </si>
  <si>
    <t>State or province</t>
  </si>
  <si>
    <t>identifierCountry</t>
  </si>
  <si>
    <t>Country</t>
  </si>
  <si>
    <t>identifierZipOrPostalCode</t>
  </si>
  <si>
    <t>Zip or other postal code</t>
  </si>
  <si>
    <t>identifierAddressLocationIdentifier</t>
  </si>
  <si>
    <t>A code used to identify the identifier location and to associate it with contacts</t>
  </si>
  <si>
    <t>identifierContactInformationStructure</t>
  </si>
  <si>
    <t>Identifier Contact Information Structure</t>
  </si>
  <si>
    <t>identifierContactPrefix</t>
  </si>
  <si>
    <t>identifierContactLastName</t>
  </si>
  <si>
    <t>Identifier Contact Last or Family Name</t>
  </si>
  <si>
    <t>identifierContactFirstName</t>
  </si>
  <si>
    <t>identifierContactSuffix</t>
  </si>
  <si>
    <t>identifierContactAttentionLine</t>
  </si>
  <si>
    <t>identifierContactPositionRole</t>
  </si>
  <si>
    <t>Position or Role</t>
  </si>
  <si>
    <t>identifierContactPhone</t>
  </si>
  <si>
    <t>Phone Number</t>
  </si>
  <si>
    <t>identifierContactPhoneNumberDescription</t>
  </si>
  <si>
    <t>Identifier Contact Phone Number Usage (Main, Investor Relations, etc.). Enumerated as: bookkeeper, controller, direct, fax, investor-relations, main, switchboard, other.</t>
  </si>
  <si>
    <t>identifierContactPhoneNumber</t>
  </si>
  <si>
    <t>Identifier Contact Phone Number</t>
  </si>
  <si>
    <t>identifierContactFax</t>
  </si>
  <si>
    <t>Fax Number</t>
  </si>
  <si>
    <t>identifierContactFaxNumberUsage</t>
  </si>
  <si>
    <t>Identifer Contact Fax Number Usage (e.g. Orders, Head Office, IR)</t>
  </si>
  <si>
    <t>identifierContactFaxNumber</t>
  </si>
  <si>
    <t>Identifer Contact Fax Number</t>
  </si>
  <si>
    <t>identifierContactEmail</t>
  </si>
  <si>
    <t>Email Address</t>
  </si>
  <si>
    <t>identifierContactEmailAddressUsage</t>
  </si>
  <si>
    <t>Identifer Contact Email Address Usage (e.g. Orders, Head Office, IR)</t>
  </si>
  <si>
    <t>identifierContactEmailAddress</t>
  </si>
  <si>
    <t>Identifer Contact Email Address</t>
  </si>
  <si>
    <t>identifierContactType</t>
  </si>
  <si>
    <t>Identifier Contact Type</t>
  </si>
  <si>
    <t>identifierLocationIdentifierCrossReference</t>
  </si>
  <si>
    <t xml:space="preserve">This code is used to associate the contact with a specific location for the Identifier. Its value should be the same as that of the identifierAddressLocationIdentifier </t>
  </si>
  <si>
    <t>identifierActive</t>
  </si>
  <si>
    <t>Boolean to indicate whether the identifier is active (="true") or inactive (="false")</t>
  </si>
  <si>
    <t>documentType</t>
  </si>
  <si>
    <t>An enumerated field describing the original source document, with check, debit-memo, credit-memo, finance-charge, invoice, order-customer, order-vendor, payment-other, reminder, tegata, voucher, shipment, receipt, manual-adjustment, other.</t>
  </si>
  <si>
    <t>documentTypeDescription</t>
  </si>
  <si>
    <t>Free format description of the document type</t>
  </si>
  <si>
    <t>invoiceType</t>
  </si>
  <si>
    <t>Invoice Type  (self-billed, ePoS enumerated values)</t>
  </si>
  <si>
    <t>documentNumber</t>
  </si>
  <si>
    <t>Invoice, check, voucher, or other source document identifier</t>
  </si>
  <si>
    <t>documentApplyToNumber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</si>
  <si>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</si>
  <si>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documentReference</t>
  </si>
  <si>
    <t>Internal reference for the document above; number assigned internally to track the document</t>
  </si>
  <si>
    <t>documentDate</t>
  </si>
  <si>
    <t>Date (and less likely in the paper world but possible in the e-world, time) on actual document (invoice, voucher, check date). Other dates control posting information.</t>
  </si>
  <si>
    <t>documentReceivedDate</t>
  </si>
  <si>
    <t>Date/time document was noted as received (if necessary). Represents actual date received. Posting dates are maintained separately.</t>
  </si>
  <si>
    <t>documentChargeReimb</t>
  </si>
  <si>
    <t>Is this entry chargeable to client, reimbursable? Used by some systems to indicate that account on posting/validation should be posted to a customer or vendor's account.</t>
  </si>
  <si>
    <t>documentLocation</t>
  </si>
  <si>
    <t>Document location as URI, file name or other reference. Alternatively, text of document can be placed here.</t>
  </si>
  <si>
    <t>paymentMethod</t>
  </si>
  <si>
    <t>Method used or to be used to make the payment</t>
  </si>
  <si>
    <t>postingStatus</t>
  </si>
  <si>
    <t>postingStatusDescription</t>
  </si>
  <si>
    <t>Free format description of the posting status</t>
  </si>
  <si>
    <t>xbrlInfo</t>
  </si>
  <si>
    <t>This will roll up to XBRL reporting information - this is a parent - repeatable so that the same item can be reported through many taxonomies. Care should be taken to consider what happens if people post to the same account but different XBRL elements.</t>
  </si>
  <si>
    <t>xbrlInclude</t>
  </si>
  <si>
    <t>Indicates that the information being given is beginning_balance, ending_balance, period_change.</t>
  </si>
  <si>
    <t>summaryReportingElement</t>
  </si>
  <si>
    <t>Associated XBRL element or XML element within an XML taxonomy - mapping to an XBRL concept.</t>
  </si>
  <si>
    <t>detailMatchingElement</t>
  </si>
  <si>
    <t>Associated XBRL element in XBRL-GL instance.</t>
  </si>
  <si>
    <t>reportingDateSelector</t>
  </si>
  <si>
    <t>summaryPrecisionDecimals</t>
  </si>
  <si>
    <t>summaryContext</t>
  </si>
  <si>
    <t>summaryEntity</t>
  </si>
  <si>
    <t>summarySegment</t>
  </si>
  <si>
    <t>summaryPeriod</t>
  </si>
  <si>
    <t>summaryInstant</t>
  </si>
  <si>
    <t>summaryStartDate</t>
  </si>
  <si>
    <t>summaryEndDate</t>
  </si>
  <si>
    <t>summaryScenario</t>
  </si>
  <si>
    <t>summaryUnit</t>
  </si>
  <si>
    <t>summaryReportingTaxonomyIDRef</t>
  </si>
  <si>
    <t>detailComment</t>
  </si>
  <si>
    <t>Description of this line of detail only</t>
  </si>
  <si>
    <t>dateAcknowledged</t>
  </si>
  <si>
    <t>Date of acknowledgement of goods/services shipped/received.</t>
  </si>
  <si>
    <t>confirmedDate</t>
  </si>
  <si>
    <t>Date of confirmation of shipment/receipt.</t>
  </si>
  <si>
    <t>shipFrom</t>
  </si>
  <si>
    <t>References organizationAddressLocationIdentifier where used. Otherwise freeform.</t>
  </si>
  <si>
    <t>shipReceivedDate</t>
  </si>
  <si>
    <t>Date goods/services are shipped/received.</t>
  </si>
  <si>
    <t>maturityDate</t>
  </si>
  <si>
    <t>Due date or other maturity date.</t>
  </si>
  <si>
    <t>terms</t>
  </si>
  <si>
    <t>Discount/payment terms.</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</si>
  <si>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</si>
  <si>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</si>
  <si>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measurableCode</t>
  </si>
  <si>
    <t>Code for measurable item including BP - Business process, FA - Fixed asset/Capitalized item, IN - Inventory, KPI - Metric, NT - Intangible, SP - Supplies, SV-P - Service by employee, vendor or contractor, SV-M - Service by equipment/machinery, OT - Other</t>
  </si>
  <si>
    <t>measurableCodeDescription</t>
  </si>
  <si>
    <t>Free format description of the measurable code</t>
  </si>
  <si>
    <t>measurableCategory</t>
  </si>
  <si>
    <t>Category of the measurable</t>
  </si>
  <si>
    <t>measurableID</t>
  </si>
  <si>
    <t>Internal inventory part or SKU number or other code identifier for the measurable.</t>
  </si>
  <si>
    <t>measurableIDSchema</t>
  </si>
  <si>
    <t>URI or other identifier for schema with which measurable ID can be validated</t>
  </si>
  <si>
    <t>measurableIDOther</t>
  </si>
  <si>
    <t>Second identifier (such as vendor's item number)</t>
  </si>
  <si>
    <t>measurableIDOtherSchema</t>
  </si>
  <si>
    <t>URI or other identifier for schema with which measurable ID Other can be validated</t>
  </si>
  <si>
    <t>measurableDescription</t>
  </si>
  <si>
    <t>Text description of measurable (e.g. inventory item or other identifier)</t>
  </si>
  <si>
    <t>measurableQuantity</t>
  </si>
  <si>
    <t>Number of units in this transaction; for non-monetary calculations; can be square footage, number of people, etc.</t>
  </si>
  <si>
    <t>measurableQualifier</t>
  </si>
  <si>
    <t>Field that can represent grading, inspection codes, ratings and other qualifiers to properly capture PKI/Balanced Scorecard information</t>
  </si>
  <si>
    <t>measurableUnitOfMeasure</t>
  </si>
  <si>
    <t>Description of unit: e.g. each, case, dozen, etc. ISO standard coding recommended.</t>
  </si>
  <si>
    <t>measurableCostPerUnit</t>
  </si>
  <si>
    <t>Per unit price of the measurable. Although one might expect that measurableQuantity * measurableCostPerUnit = amount, this is not mandated except by external rules sets.</t>
  </si>
  <si>
    <t>measurableStartDateTime</t>
  </si>
  <si>
    <t>Start time of the duration being measured</t>
  </si>
  <si>
    <t>measurableEndDateTime</t>
  </si>
  <si>
    <t>End time of the duration being measured</t>
  </si>
  <si>
    <t>measurableActive</t>
  </si>
  <si>
    <t>Boolean to indicate whether the measurable is active (="true") or inactive (="false")</t>
  </si>
  <si>
    <t>jobInfo</t>
  </si>
  <si>
    <t>Tuple for holding job related information, separate from jobs represented in account identifier. Would probably only have one jobinfo tuple for each entry line, but there may be a need to express more than one.</t>
  </si>
  <si>
    <t>jobCode</t>
  </si>
  <si>
    <t>Associated job number or code. This could be built into the account, but many systems maintain a separate job coding system. Use primarily if job identification is a separate system, and not considered part of the chart of accounts.</t>
  </si>
  <si>
    <t>jobDescription</t>
  </si>
  <si>
    <t>Description of job</t>
  </si>
  <si>
    <t>jobPhaseCode</t>
  </si>
  <si>
    <t>Job code, phase, activity. Allows greater granularity than a simple job number. Although the core only reaches down from job to phases, this can be customized to extend down to cost codes.</t>
  </si>
  <si>
    <t>jobPhaseDescription</t>
  </si>
  <si>
    <t>Description of Job code, phase, activity</t>
  </si>
  <si>
    <t>jobActive</t>
  </si>
  <si>
    <t>Boolean to indicate whether the job is active (="true") or inactive (="false")</t>
  </si>
  <si>
    <t>depreciationMortgage</t>
    <phoneticPr fontId="3"/>
  </si>
  <si>
    <t>Parent for information related to depreciation, mortgages, etc.</t>
  </si>
  <si>
    <t>dmJurisdiction</t>
  </si>
  <si>
    <t>Jurisdiction (e.g. federal, state, local): e.g. US Federal, Province of Québec, other identifier. Enumerated as: F, federal, S, state, L, local, other.</t>
  </si>
  <si>
    <t>dmMethodType</t>
  </si>
  <si>
    <t>Type of depreciation method: used for information about the loan percentage for loan or the depreciation method. This is used for informational purposes only. Examples of entries are "20%", "5 year DDB" (Double Declining Balance).</t>
  </si>
  <si>
    <t>dmLifeLength</t>
  </si>
  <si>
    <t>Length of life in number of periods.</t>
  </si>
  <si>
    <t>dmComment</t>
  </si>
  <si>
    <t>Description of each item related to depreciation, mortgage, loan, credit facility, etc.</t>
  </si>
  <si>
    <t>dmStartDate</t>
  </si>
  <si>
    <t>Start of the applicable period of each item related to depreciation, mortgage, loan, credit facility, etc.</t>
  </si>
  <si>
    <t>dmEndDate</t>
  </si>
  <si>
    <t>End of the applicable period of each item related to depreciation, mortgage, loan, credit facility, etc.</t>
  </si>
  <si>
    <t>dmAmount</t>
  </si>
  <si>
    <t>Amount of a cost or fee charged for a mortgage, loan, credit facility, etc.</t>
  </si>
  <si>
    <t>measurableClassID</t>
  </si>
  <si>
    <t>ehm</t>
  </si>
  <si>
    <t>An enumerated code to identify the inventory, fixed asset or other measurable class. Enumerated as: raw material, work-in-process, finished goods, assemblies, supplies, land, building, machinery, furniture, vehicles, other.</t>
  </si>
  <si>
    <t>measurableClassDescription</t>
  </si>
  <si>
    <t>Free format description associated with gl-ehm:measurableClassID to provide specialization or clarification for the enumerated value of other.</t>
  </si>
  <si>
    <t>costingMethodCode</t>
  </si>
  <si>
    <t>An enumerated code for the inventory (or other measurable) costing method. Enumerated as: LIFO, FIFO, average, weighted-average, standard-cost, tax-basis, book-basis, other.</t>
  </si>
  <si>
    <t>costingMethodDescription</t>
  </si>
  <si>
    <t>Free format description associated with gl-ehm:costingMethodCode to provide specialization of clarification for the enumerated value of other.</t>
  </si>
  <si>
    <t>geospatialCoordinate</t>
  </si>
  <si>
    <t>serialLot</t>
  </si>
  <si>
    <t>Tuple for holding information about serial numbers or lots (batches). As a tuple, this permits multiple serial numbers or multiple lot number batches within a single gl-cor:measurable structure.</t>
  </si>
  <si>
    <t>serialLotCode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</si>
  <si>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</si>
  <si>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serialLotDescription</t>
  </si>
  <si>
    <t>Free format description associated with gl-ehm:serialLotCode to provide specialization and especially to provide clarification for the enumerated value of other in serialLotCode. Examples might be “batch” or “group”.</t>
  </si>
  <si>
    <t>serialLotNumber</t>
  </si>
  <si>
    <t>The holder for that actual serial number or lot (batch) number/code assigned to an item or a batch of items.</t>
  </si>
  <si>
    <t>nextSerialLotNumber</t>
  </si>
  <si>
    <t>A field for holding the next expected serial or lot number to be given to future assignments, or for chaining between already assigned items.</t>
  </si>
  <si>
    <t>serialLotQuantity</t>
  </si>
  <si>
    <t>The quantity of units in this particular batch. Unit of measure is the gl-bus:measurableUnitofMeasure.</t>
  </si>
  <si>
    <t>serialLotOriginalQuantity</t>
  </si>
  <si>
    <t>The quantity of units in this batch on inception.</t>
  </si>
  <si>
    <t>serialLotRemainingQuantity</t>
  </si>
  <si>
    <t>The remaining quantity of units from the original batch; may be the same as the quantity in this batch or include other batches from the same original batch.</t>
  </si>
  <si>
    <t>serialLotOrigination</t>
  </si>
  <si>
    <t>Date of manufacture or creation.</t>
  </si>
  <si>
    <t>serialLotExpiration</t>
  </si>
  <si>
    <t>Expiration date of the batch.</t>
  </si>
  <si>
    <t>serialLotManufacturer</t>
  </si>
  <si>
    <t>Manufacturer of the item (serial) or items (lot/batch).</t>
  </si>
  <si>
    <t>serialLotBatchDescription</t>
  </si>
  <si>
    <t>A name or description of the items in the lot or batch.</t>
  </si>
  <si>
    <t>serialLotWarrantyStartDate</t>
  </si>
  <si>
    <t>If the items are covered by warranty, when that warranty covered will begin or has begun.</t>
  </si>
  <si>
    <t>serialLotWarrantyEndDate</t>
  </si>
  <si>
    <t>If the items are covered by warranty, when that warranty covered will end or ended.</t>
  </si>
  <si>
    <t>serialLotWarrantyPeriod</t>
  </si>
  <si>
    <t>Warranty period – numeric portion; for a 30 day warranty period, the 30 would go here, and the day would go in gl-ehm:serialLotWarrantyPeriodUnit.</t>
  </si>
  <si>
    <t>serialLotWarrantyPeriodUnit</t>
  </si>
  <si>
    <t>Warrant period – time or cycle unit portion. Values from the XBRL Unit Registry (www.xbrl.org/utr/utr.xml) are suggested where possible. Examples might include: H (hours), D (days), M (months), Y (years), machine cycles, km (kilometers).</t>
  </si>
  <si>
    <t>serialLotWarrantyVendor</t>
  </si>
  <si>
    <t>The vendor providing warranty; this may differ from the manufacturer.</t>
  </si>
  <si>
    <t>serialLotWarrantyContract</t>
  </si>
  <si>
    <t>Contract or document information related to the warranty, such as a contract number and date or a URL with more information.</t>
  </si>
  <si>
    <t>serialLotComment</t>
  </si>
  <si>
    <t>Free format text related to the serial number or lot.</t>
  </si>
  <si>
    <t>taxes</t>
  </si>
  <si>
    <t>Tuple for holding tax related information</t>
  </si>
  <si>
    <t>taxAuthority</t>
  </si>
  <si>
    <t>Name of the relevant tax authority</t>
  </si>
  <si>
    <t>taxTableCode</t>
  </si>
  <si>
    <t>Tax table code used by the relevant tax authority</t>
  </si>
  <si>
    <t>taxDescription</t>
  </si>
  <si>
    <t>Description of tax authority</t>
  </si>
  <si>
    <t>taxAmount</t>
  </si>
  <si>
    <t>Amount of taxes</t>
  </si>
  <si>
    <t>taxBasis</t>
  </si>
  <si>
    <t>Basis for taxation</t>
  </si>
  <si>
    <t>taxExchangeRate</t>
  </si>
  <si>
    <t>[DEPRECATED. taxExchangeRate should be used one in gl-muc pallette] Amount for foreign currency tracking in original currency</t>
  </si>
  <si>
    <t>taxPercentageRate</t>
  </si>
  <si>
    <t>Percent rate for VAT or other taxes normally a number between 0 and 1.0 - e.g. 50% is represented as 0.5</t>
  </si>
  <si>
    <t>taxCode</t>
  </si>
  <si>
    <t>A class or category of taxes</t>
  </si>
  <si>
    <t>taxCommentExemption</t>
  </si>
  <si>
    <t>Additional text/code for exemption reasons or other comments.</t>
  </si>
  <si>
    <t>taxAmountForeignCurrency</t>
  </si>
  <si>
    <t>If the tax is in a foreign currency, the amount of tax in that currency</t>
  </si>
  <si>
    <t>taxCurrency</t>
  </si>
  <si>
    <t>If the tax is in a foreign currency, that currency</t>
  </si>
  <si>
    <t>taxExchangeRateDate</t>
  </si>
  <si>
    <t>If the tax is in a foreign currency, the date or date and time of the exchange rate used</t>
  </si>
  <si>
    <t>If the tax is in a foreign currency, the exchange rate used expressed as national currency divided by foreign currency</t>
  </si>
  <si>
    <t>taxExchangeRateSource</t>
  </si>
  <si>
    <t>If the tax is in a foreign currency, source of exchange rate - for example, Reuters, Bloomberg</t>
  </si>
  <si>
    <t>taxExchangeRateType</t>
  </si>
  <si>
    <t>If the tax is in a foreign currency, type of exchange rate - for example, spot rate, forward contract etc.</t>
  </si>
  <si>
    <t>taxExchangeRateComment</t>
  </si>
  <si>
    <t xml:space="preserve">If the tax is in a foreign currency, comment about exchange rate used </t>
  </si>
  <si>
    <t>taxAmountTriangulationCurrency</t>
  </si>
  <si>
    <t>If the tax is in a foreign currency and triangulation is used, the amount of that tax in the triangulation currency</t>
  </si>
  <si>
    <t>taxTriangulationCurrency</t>
  </si>
  <si>
    <t>If the tax is in a foreign currency and triangulation is used, the triangulation currency</t>
  </si>
  <si>
    <t>taxTriangulationExchangeRate</t>
  </si>
  <si>
    <t>If the tax is in a foreign currency and triangulation is used, the exchange rate used expressed as national currency divided by triangulation currency</t>
  </si>
  <si>
    <t>taxTriangulationExchangeRateSource</t>
  </si>
  <si>
    <t>If the tax is in a foreign currency and triangulation is used, source of exchange rate - for example, Reuters, Bloomberg</t>
  </si>
  <si>
    <t>taxTriangulationExchangeRateType</t>
  </si>
  <si>
    <t>If the tax is in a foreign currency and triangulation is used, type of exchange rate - for example, spot rate, forward contract etc.</t>
  </si>
  <si>
    <t>taxForeignTriangulationExchangeRate</t>
  </si>
  <si>
    <t>If the tax is in a foreign currency and triangulation is used,  the exchange rate used expressed as foreign currency divided by triangulation currency</t>
  </si>
  <si>
    <t>taxForeignTriangulationExchangeRateSource</t>
  </si>
  <si>
    <t>taxForeignTriangulationExchangeRateType</t>
  </si>
  <si>
    <t>taf</t>
  </si>
  <si>
    <t>tickingField</t>
  </si>
  <si>
    <t>Signifies that an item has been cleared, finished, finalized. When checking accounts are called for, the tick or letter showing this was done appears in this field. Can also be used for identifying that the original document against which a payment or DR/CR memo applies has been reconciled.</t>
  </si>
  <si>
    <t>documentRemainingBalance</t>
  </si>
  <si>
    <t>Balance remaining on the document</t>
  </si>
  <si>
    <t>uniqueConsignmentReference</t>
  </si>
  <si>
    <t>Unique Consignment Reference or UCR. An "origin to destination" reference code for international consignments, developed in cooperation with the World Customs Organization and EAN International (EAN). (http://www.wcoomd.org/ie/EN/press/UCR_new_e.pdf)</t>
  </si>
  <si>
    <t>originatingDocumentStructure</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</si>
  <si>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</si>
  <si>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originatingDocumentType</t>
  </si>
  <si>
    <t>Originating document type  check, debit-memo, credit-memo, finance-charge, invoice, order-customer, order-vendor, payment-other, reminder, tegata, voucher, shipment, receipt, manual-adjustment, other.</t>
  </si>
  <si>
    <t>originatingDocumentNumber</t>
  </si>
  <si>
    <t>Originating document number</t>
  </si>
  <si>
    <t>originatingDocumentDate</t>
  </si>
  <si>
    <t>Originating document date</t>
  </si>
  <si>
    <t>originatingDocumentIdentifierType</t>
  </si>
  <si>
    <t>Originating document identifier type. Enumerated as: C, customer, E, employee, V, vendor, O, other, I, salesperson-internal, X, salesperson-external, N, contractor.</t>
  </si>
  <si>
    <t>originatingDocumentIdentifierCode</t>
  </si>
  <si>
    <t>Originating document identifier code</t>
  </si>
  <si>
    <t>originatingDocumentIdentifierTaxCode</t>
  </si>
  <si>
    <t>Originating document identifier tax code</t>
  </si>
  <si>
    <t>richTextComment</t>
  </si>
  <si>
    <t>corG-1</t>
  </si>
  <si>
    <t>corG-2</t>
  </si>
  <si>
    <t>corG-3</t>
  </si>
  <si>
    <t>busG-1</t>
  </si>
  <si>
    <t>busG-2</t>
  </si>
  <si>
    <t>busG-3</t>
  </si>
  <si>
    <t>busG-4</t>
  </si>
  <si>
    <t>busG-5</t>
  </si>
  <si>
    <t>busG-6</t>
  </si>
  <si>
    <t>busG-7</t>
  </si>
  <si>
    <t>busG-8</t>
  </si>
  <si>
    <t>busG-9</t>
  </si>
  <si>
    <t>busG-10</t>
  </si>
  <si>
    <t>busG-11</t>
  </si>
  <si>
    <t>busG-12</t>
  </si>
  <si>
    <t>busG-13</t>
  </si>
  <si>
    <t>busG-14</t>
  </si>
  <si>
    <t>busG-15</t>
  </si>
  <si>
    <t>busG-16</t>
  </si>
  <si>
    <t>busG-17</t>
  </si>
  <si>
    <t>busG-18</t>
  </si>
  <si>
    <t>busG-19</t>
  </si>
  <si>
    <t>corG-4</t>
  </si>
  <si>
    <t>corG-5</t>
  </si>
  <si>
    <t>corG-6</t>
  </si>
  <si>
    <t>corG-7</t>
  </si>
  <si>
    <t>corG-8</t>
  </si>
  <si>
    <t>mucG-1</t>
  </si>
  <si>
    <t>corG-9</t>
  </si>
  <si>
    <t>corG-10</t>
  </si>
  <si>
    <t>corG-11</t>
  </si>
  <si>
    <t>corG-12</t>
  </si>
  <si>
    <t>corG-13</t>
  </si>
  <si>
    <t>busG-20</t>
  </si>
  <si>
    <t>corG-14</t>
  </si>
  <si>
    <t>corG-15</t>
  </si>
  <si>
    <t>corG-16</t>
  </si>
  <si>
    <t>corG-17</t>
  </si>
  <si>
    <t>corG-18</t>
  </si>
  <si>
    <t>busG-21</t>
  </si>
  <si>
    <t>busG-22</t>
  </si>
  <si>
    <t>busG-23</t>
  </si>
  <si>
    <t>ehmG-1</t>
  </si>
  <si>
    <t>corG-19</t>
  </si>
  <si>
    <t>tafG-1</t>
  </si>
  <si>
    <t>summaryTuplePath</t>
    <phoneticPr fontId="3"/>
  </si>
  <si>
    <t>detailedContentFilter</t>
    <phoneticPr fontId="3"/>
  </si>
  <si>
    <t>summaryOperator</t>
    <phoneticPr fontId="3"/>
  </si>
  <si>
    <t>summaryIdentifier</t>
    <phoneticPr fontId="3"/>
  </si>
  <si>
    <t>summaryScheme</t>
    <phoneticPr fontId="3"/>
  </si>
  <si>
    <t>srcdG-1</t>
  </si>
  <si>
    <t>srcdG-2</t>
  </si>
  <si>
    <t>srcdG-3</t>
  </si>
  <si>
    <t>accountMainDescriptionItemType</t>
  </si>
  <si>
    <t>accountMainIDItemType</t>
  </si>
  <si>
    <t>gl-gen:accountPurposeCodeItemType</t>
  </si>
  <si>
    <t>accountPurposeDescriptionItemType</t>
  </si>
  <si>
    <t>gl-gen:activeItemType</t>
  </si>
  <si>
    <t>accountSubDescriptionItemType</t>
  </si>
  <si>
    <t>accountSubIDItemType</t>
  </si>
  <si>
    <t>accountSubTypeItemType</t>
  </si>
  <si>
    <t>gl-gen:accountTypeItemType</t>
  </si>
  <si>
    <t>gl-gen:amountItemType</t>
  </si>
  <si>
    <t>gl-gen:bookTaxDifferenceItemType</t>
  </si>
  <si>
    <t>confirmedDateItemType</t>
  </si>
  <si>
    <t>creationDateItemType</t>
  </si>
  <si>
    <t>dateAcknowledgedItemType</t>
  </si>
  <si>
    <t>gl-gen:debitCreditCodeItemType</t>
  </si>
  <si>
    <t>detailCommentItemType</t>
  </si>
  <si>
    <t>documentApplyToNumberItemType</t>
  </si>
  <si>
    <t>documentDateItemType</t>
  </si>
  <si>
    <t>documentNumberItemType</t>
  </si>
  <si>
    <t>gl-gen:invoiceTypeItemType</t>
  </si>
  <si>
    <t>documentReferenceItemType</t>
  </si>
  <si>
    <t>gl-gen:documentTypeItemType</t>
  </si>
  <si>
    <t>enteredByItemType</t>
  </si>
  <si>
    <t>enteredDateItemType</t>
  </si>
  <si>
    <t>entriesCommentItemType</t>
  </si>
  <si>
    <t>gl-gen:entriesTypeItemType</t>
  </si>
  <si>
    <t>entryCommentItemType</t>
  </si>
  <si>
    <t>counterItemType</t>
  </si>
  <si>
    <t>entryNumberItemType</t>
  </si>
  <si>
    <t>gl-gen:entryTypeItemType</t>
  </si>
  <si>
    <t>identifierCategoryItemType</t>
  </si>
  <si>
    <t>identifierCodeItemType</t>
  </si>
  <si>
    <t>identifierDescriptionItemType</t>
  </si>
  <si>
    <t>gl-gen:emailAddressItemType</t>
  </si>
  <si>
    <t>gl-gen:emailAddressUsageItemType</t>
  </si>
  <si>
    <t>gl-gen:phoneNumberItemType</t>
  </si>
  <si>
    <t>gl-gen:phoneNumberDescriptionItemType</t>
  </si>
  <si>
    <t>gl-gen:faxNumberItemType</t>
  </si>
  <si>
    <t>gl-gen:faxNumberUsageItemType</t>
  </si>
  <si>
    <t>identifierAuthorityCodeItemType</t>
  </si>
  <si>
    <t>identifierAuthorityItemType</t>
  </si>
  <si>
    <t>identifierAuthorityVerificationDateItemType</t>
  </si>
  <si>
    <t>gl-gen:identifierTypeItemType</t>
  </si>
  <si>
    <t>languageItemType</t>
  </si>
  <si>
    <t>lineNumberItemType</t>
  </si>
  <si>
    <t>gl-gen:mainAccountTypeItemType</t>
  </si>
  <si>
    <t>maturityDateItemType</t>
  </si>
  <si>
    <t>parentAccountMainIDItemType</t>
  </si>
  <si>
    <t>parentSubaccountCodeItemType</t>
  </si>
  <si>
    <t>parentSubaccountProportionItemType</t>
  </si>
  <si>
    <t>parentSubaccountTypeItemType</t>
  </si>
  <si>
    <t>periodCoveredStartItemType</t>
  </si>
  <si>
    <t>periodCoveredEndItemType</t>
  </si>
  <si>
    <t>postedDateItemType</t>
  </si>
  <si>
    <t>postingDateItemType</t>
  </si>
  <si>
    <t>gl-gen:postingStatusItemType</t>
  </si>
  <si>
    <t>gl-gen:qualifierEntryItemType</t>
  </si>
  <si>
    <t>reportingTreeIdentifierItemType</t>
  </si>
  <si>
    <t>revisesUniqueIDItemType</t>
  </si>
  <si>
    <t>gl-gen:revisesUniqueIDActionItemType</t>
  </si>
  <si>
    <t>shipReceivedDateItemType</t>
  </si>
  <si>
    <t>gl-gen:signOfAmountItemType</t>
  </si>
  <si>
    <t>taxAuthorityItemType</t>
  </si>
  <si>
    <t>taxTableCodeItemType</t>
  </si>
  <si>
    <t>taxAmountItemType</t>
  </si>
  <si>
    <t>taxBasisItemType</t>
  </si>
  <si>
    <t>taxCodeItemType</t>
  </si>
  <si>
    <t>taxCommentExemptionItemType</t>
  </si>
  <si>
    <t>taxDescriptionItemType</t>
  </si>
  <si>
    <t>gl-gen:sourceJournalIDItemType</t>
  </si>
  <si>
    <t>taxExchangeRateItemType</t>
  </si>
  <si>
    <t>taxPercentageRateItemType</t>
  </si>
  <si>
    <t>uniqueIDItemType</t>
  </si>
  <si>
    <t>gl-gen:xbrlIncludeItemType</t>
  </si>
  <si>
    <t>summaryReportingElementItemType</t>
  </si>
  <si>
    <t>detailMatchingElementItemType</t>
  </si>
  <si>
    <t>termsItemType</t>
  </si>
  <si>
    <t>shipFromItemType</t>
  </si>
  <si>
    <t>identifierContactPrefixItemType</t>
  </si>
  <si>
    <t>identifierContactFirstNameItemType</t>
  </si>
  <si>
    <t>identifierContactSuffixItemType</t>
  </si>
  <si>
    <t>identifierContactAttentionLineItemType</t>
  </si>
  <si>
    <t>identifierContactPositionRoleItemType</t>
  </si>
  <si>
    <t>identifierContactTypeItemType</t>
  </si>
  <si>
    <t>identifierContactLastNameItemType</t>
  </si>
  <si>
    <t>gl-gen:identifierOrganizationTypeItemType</t>
  </si>
  <si>
    <t>documentTypeDescriptionItemType</t>
  </si>
  <si>
    <t>mainAccountTypeDescriptionItemType</t>
  </si>
  <si>
    <t>postingStatusDescriptionItemType</t>
  </si>
  <si>
    <t>qualifierEntryDescriptionItemType</t>
  </si>
  <si>
    <t>accountTypeDescriptionItemType</t>
  </si>
  <si>
    <t>identifierOrganizationTypeDescriptionItemType</t>
  </si>
  <si>
    <t>summaryContextComplexType</t>
  </si>
  <si>
    <t>accountantCityItemType</t>
  </si>
  <si>
    <t>accountantCountryItemType</t>
  </si>
  <si>
    <t>accountantEngagementTypeItemType</t>
  </si>
  <si>
    <t>accountantNameItemType</t>
  </si>
  <si>
    <t>accountantStateOrProvinceItemType</t>
  </si>
  <si>
    <t>accountantStreetItemType</t>
  </si>
  <si>
    <t>accountantBuildingNumberItemType</t>
  </si>
  <si>
    <t>accountantAddressNameItemType</t>
  </si>
  <si>
    <t>accountantAddressDescriptionItemType</t>
  </si>
  <si>
    <t>accountantAddressPurposeItemType</t>
  </si>
  <si>
    <t>accountantAddressStreet2ItemType</t>
  </si>
  <si>
    <t>accountantZipOrPostalCodeItemType</t>
  </si>
  <si>
    <t>allocationCodeItemType</t>
  </si>
  <si>
    <t>amountMemoItemType</t>
  </si>
  <si>
    <t>batchDescriptionItemType</t>
  </si>
  <si>
    <t>batchIDItemType</t>
  </si>
  <si>
    <t>budgetAllocationCodeItemType</t>
  </si>
  <si>
    <t>budgetScenarioItemType</t>
  </si>
  <si>
    <t>budgetScenarioPeriodStartItemType</t>
  </si>
  <si>
    <t>budgetScenarioPeriodEndItemType</t>
  </si>
  <si>
    <t>budgetScenarioTextItemType</t>
  </si>
  <si>
    <t>businessDescriptionItemType</t>
  </si>
  <si>
    <t>contactFirstNameItemType</t>
  </si>
  <si>
    <t>contactLastNameItemType</t>
  </si>
  <si>
    <t>contactPositionRoleItemType</t>
  </si>
  <si>
    <t>contactPrefixItemType</t>
  </si>
  <si>
    <t>contactSuffixItemType</t>
  </si>
  <si>
    <t>contactTypeItemType</t>
  </si>
  <si>
    <t>creatorItemType</t>
  </si>
  <si>
    <t>dmJurisdictionTypeItemType</t>
  </si>
  <si>
    <t>dmLifeLengthItemType</t>
  </si>
  <si>
    <t>dmMethodTypeItemType</t>
  </si>
  <si>
    <t>dmCommentItemType</t>
  </si>
  <si>
    <t>dmDateItemType</t>
  </si>
  <si>
    <t>dmAmountItemType</t>
  </si>
  <si>
    <t>documentChargeReimbItemType</t>
  </si>
  <si>
    <t>documentLocationItemType</t>
  </si>
  <si>
    <t>documentReceivedDateItemType</t>
  </si>
  <si>
    <t>eliminationCodeItemType</t>
  </si>
  <si>
    <t>enteredByModifiedItemType</t>
  </si>
  <si>
    <t>entryOriginItemType</t>
  </si>
  <si>
    <t>entryResponsiblePersonItemType</t>
  </si>
  <si>
    <t>fiscalYearStartItemType</t>
  </si>
  <si>
    <t>fiscalYearEndItemType</t>
  </si>
  <si>
    <t>identifierAddressDescriptionItemType</t>
  </si>
  <si>
    <t>identifierAddressPurposeItemType</t>
  </si>
  <si>
    <t>identifierCityItemType</t>
  </si>
  <si>
    <t>identifierCountryItemType</t>
  </si>
  <si>
    <t>identifierPurposeItemType</t>
  </si>
  <si>
    <t>identifierStateOrProvinceItemType</t>
  </si>
  <si>
    <t>identifierStreetItemType</t>
  </si>
  <si>
    <t>identifierZipOrPostalCodeItemType</t>
  </si>
  <si>
    <t>locationIdentifierItemType</t>
  </si>
  <si>
    <t>measurableCodeItemType</t>
  </si>
  <si>
    <t>measurableCategoryItemType</t>
  </si>
  <si>
    <t>measurableCostPerUnitItemType</t>
  </si>
  <si>
    <t>measurableDescriptionItemType</t>
  </si>
  <si>
    <t>measurableIDItemType</t>
  </si>
  <si>
    <t>measurableIDOtherItemType</t>
  </si>
  <si>
    <t>measurableIDOtherSchemaItemType</t>
  </si>
  <si>
    <t>measurableIDSchemaItemType</t>
  </si>
  <si>
    <t>measurableQualifierItemType</t>
  </si>
  <si>
    <t>measurableQuantityItemType</t>
  </si>
  <si>
    <t>measurableStartDateTimeItemType</t>
  </si>
  <si>
    <t>measurableEndDateTimeItemType</t>
  </si>
  <si>
    <t>measurableUnitOfMeasureItemType</t>
  </si>
  <si>
    <t>accountingMethodItemType</t>
  </si>
  <si>
    <t>accountingMethodPurposeItemType</t>
  </si>
  <si>
    <t>organizationAccountingMethodStartDateItemType</t>
  </si>
  <si>
    <t>organizationAccountingMethodEndDateItemType</t>
  </si>
  <si>
    <t>organizationAddressCityItemType</t>
  </si>
  <si>
    <t>organizationAddressCountryItemType</t>
  </si>
  <si>
    <t>organizationAddressDescriptionItemType</t>
  </si>
  <si>
    <t>organizationAddressNameItemType</t>
  </si>
  <si>
    <t>organizationAddressStateOrProvinceItemType</t>
  </si>
  <si>
    <t>organizationBuildingNumberItemType</t>
  </si>
  <si>
    <t>organizationAddressPurposeItemType</t>
  </si>
  <si>
    <t>organizationAddressStreetItemType</t>
  </si>
  <si>
    <t>organizationAddressStreet2ItemType</t>
  </si>
  <si>
    <t>organizationAddressZipOrPostalCodeItemType</t>
  </si>
  <si>
    <t>organizationDescriptionItemType</t>
  </si>
  <si>
    <t>organizationIdentifierItemType</t>
  </si>
  <si>
    <t>paymentMethodItemType</t>
  </si>
  <si>
    <t>periodCountItemType</t>
  </si>
  <si>
    <t>periodUnitTypeItemType</t>
  </si>
  <si>
    <t>postingCodeItemType</t>
  </si>
  <si>
    <t>reportingCalendarCodeItemType</t>
  </si>
  <si>
    <t>reportingCalendarDescriptionItemType</t>
  </si>
  <si>
    <t>reportingCalendarTitleItemType</t>
  </si>
  <si>
    <t>reportingCalendarPeriodTypeItemType</t>
  </si>
  <si>
    <t>reportingCalendarPeriodTypeDescriptionItemType</t>
  </si>
  <si>
    <t>reportingCalendarOpenClosedStatusItemType</t>
  </si>
  <si>
    <t>periodIdentifierItemType</t>
  </si>
  <si>
    <t>periodDescriptionItemType</t>
  </si>
  <si>
    <t>periodStartItemType</t>
  </si>
  <si>
    <t>periodEndItemType</t>
  </si>
  <si>
    <t>periodClosedDateItemType</t>
  </si>
  <si>
    <t>sourceApplicationItemType</t>
  </si>
  <si>
    <t>sourceJournalDescriptionItemType</t>
  </si>
  <si>
    <t>targetApplicationItemType</t>
  </si>
  <si>
    <t>webSiteDescriptionItemType</t>
  </si>
  <si>
    <t>webSiteURLItemType</t>
  </si>
  <si>
    <t>identifierBuildingNumberItemType</t>
  </si>
  <si>
    <t>identifierAddressStreet2ItemType</t>
  </si>
  <si>
    <t>numberOfEntriesItemType</t>
  </si>
  <si>
    <t>totalDebitItemType</t>
  </si>
  <si>
    <t>totalCreditItemType</t>
  </si>
  <si>
    <t>contactAttentionLineItemType</t>
  </si>
  <si>
    <t>accountantContactPrefixItemType</t>
  </si>
  <si>
    <t>accountantContactLastNameItemType</t>
  </si>
  <si>
    <t>accountantContactFirstNameItemType</t>
  </si>
  <si>
    <t>accountantContactSuffixItemType</t>
  </si>
  <si>
    <t>accountantContactAttentionLineType</t>
  </si>
  <si>
    <t>accountantContactPositionRoleItemType</t>
  </si>
  <si>
    <t>accountantContactTypeItemType</t>
  </si>
  <si>
    <t>periodUnitDescriptionItemType</t>
  </si>
  <si>
    <t>organizationAccountingMethodPurposeDescriptionItemType</t>
  </si>
  <si>
    <t>organizationAccountingMethodDescriptionItemType</t>
  </si>
  <si>
    <t>accountantEngagementTypeDescriptionItemType</t>
  </si>
  <si>
    <t>measurableCodeDescriptionItemType</t>
  </si>
  <si>
    <t>organizationAccountingMethodPurposeDefaultDescriptionItemType</t>
  </si>
  <si>
    <t>reportingPurposeDescriptionItemType</t>
  </si>
  <si>
    <t>entryAccountingMethodDescriptionItemType</t>
  </si>
  <si>
    <t>entryAccountingMethodPurposeDescriptionItemType</t>
  </si>
  <si>
    <t>measurableClassIDItemType</t>
  </si>
  <si>
    <t>measurableClassDescriptionItemType</t>
  </si>
  <si>
    <t>costingMethodCodeItemType</t>
  </si>
  <si>
    <t>costingMethodDescriptionItemType</t>
  </si>
  <si>
    <t>geospatialCoordinateItemType</t>
  </si>
  <si>
    <t>serialLotCodeItemType</t>
  </si>
  <si>
    <t>serialLotDescriptionItemType</t>
  </si>
  <si>
    <t>serialLotNumberItemType</t>
  </si>
  <si>
    <t>nextSerialLotNumberItemType</t>
  </si>
  <si>
    <t>serialLotQuantityItemType</t>
  </si>
  <si>
    <t>serialLotOriginalQuantityItemType</t>
  </si>
  <si>
    <t>serialLotRemainingQuantityItemType</t>
  </si>
  <si>
    <t>serialLotOriginationItemType</t>
  </si>
  <si>
    <t>serialLotExpirationItemType</t>
  </si>
  <si>
    <t>serialLotManufacturerItemType</t>
  </si>
  <si>
    <t>serialLotBatchDescriptionItemType</t>
  </si>
  <si>
    <t>serialLotWarrantyStartDateItemType</t>
  </si>
  <si>
    <t>serialLotWarrantyEndDateItemType</t>
  </si>
  <si>
    <t>serialLotWarrantyPeriodItemType</t>
  </si>
  <si>
    <t>serialLotWarrantyPeriodUnitItemType</t>
  </si>
  <si>
    <t>serialLotWarrantyVendorItemType</t>
  </si>
  <si>
    <t>serialLotWarrantyContractItemType</t>
  </si>
  <si>
    <t>serialLotCommentItemType</t>
  </si>
  <si>
    <t>currencyItemType</t>
  </si>
  <si>
    <t>exchangeRateItemType</t>
  </si>
  <si>
    <t>exchangeRateDateItemType</t>
  </si>
  <si>
    <t>commentItemType</t>
  </si>
  <si>
    <t>exchangeRateSourceItemType</t>
  </si>
  <si>
    <t>exchangeRateTypeItemType</t>
  </si>
  <si>
    <t>uniqueConsignmentReferenceItemType</t>
  </si>
  <si>
    <t>originatingDocumentNumberItemType</t>
  </si>
  <si>
    <t>originatingDocumentDateItemType</t>
  </si>
  <si>
    <t>originatingDocumentIdentifierCodeItemType</t>
  </si>
  <si>
    <t>originatingDocumentIdentifierTaxCodeItemType</t>
  </si>
  <si>
    <t>tickingFieldItemType</t>
  </si>
  <si>
    <t>documentRemainingBalanceItemType</t>
  </si>
  <si>
    <t>frequencyIntervalItemType</t>
  </si>
  <si>
    <t>frequencyUnitItemType</t>
  </si>
  <si>
    <t>jobCodeItemType</t>
  </si>
  <si>
    <t>jobDescriptionItemType</t>
  </si>
  <si>
    <t>jobPhaseCodeItemType</t>
  </si>
  <si>
    <t>jobPhaseDescriptionItemType</t>
  </si>
  <si>
    <t>lastDateRepeatItemType</t>
  </si>
  <si>
    <t>nextDateRepeatItemType</t>
  </si>
  <si>
    <t>recurringStdDescriptionItemType</t>
  </si>
  <si>
    <t>repetitionsRemainingItemType</t>
  </si>
  <si>
    <t>reverseTypeItemType</t>
  </si>
  <si>
    <t>reversingDateItemType</t>
  </si>
  <si>
    <t>reversingStdIdItemType</t>
  </si>
  <si>
    <t>endDateRepeatingEntryItemType</t>
  </si>
  <si>
    <t>detailedContentFilterItemType</t>
  </si>
  <si>
    <t>reportingDateSelectorItemType</t>
  </si>
  <si>
    <t>richTextCommentComplexType</t>
  </si>
  <si>
    <t>richTextCommentContent</t>
  </si>
  <si>
    <t>richTextCommentDescription</t>
  </si>
  <si>
    <t>richTextCommentLocator</t>
  </si>
  <si>
    <t>summaryEndDateItemType</t>
  </si>
  <si>
    <t>summaryEntityComplexType</t>
  </si>
  <si>
    <t>summaryIdentifierItemType</t>
  </si>
  <si>
    <t>summaryInstantItemType</t>
  </si>
  <si>
    <t>summaryOperatorItemType</t>
  </si>
  <si>
    <t>summaryPeriodComplexType</t>
  </si>
  <si>
    <t>summaryPrecisionDecimalsComplexType</t>
  </si>
  <si>
    <t>summaryReportingTaxonomiesComplexType</t>
  </si>
  <si>
    <t>summaryReportingTaxonomyIDRefItemType</t>
  </si>
  <si>
    <t>summaryScenarioComplexType</t>
  </si>
  <si>
    <t>summarySchemeItemType</t>
  </si>
  <si>
    <t>summarySegmentComplexType</t>
  </si>
  <si>
    <t>summaryStartDateItemType</t>
  </si>
  <si>
    <t>summaryTuplePathItemType</t>
  </si>
  <si>
    <t>summaryUnitComplexType</t>
  </si>
  <si>
    <t>bus-88</t>
  </si>
  <si>
    <t>cor-1</t>
  </si>
  <si>
    <t>cor-2</t>
  </si>
  <si>
    <t>cor-3</t>
  </si>
  <si>
    <t>cor-4</t>
  </si>
  <si>
    <t>cor-5</t>
  </si>
  <si>
    <t>cor-6</t>
  </si>
  <si>
    <t>bus-1</t>
  </si>
  <si>
    <t>cor-7</t>
  </si>
  <si>
    <t>cor-8</t>
  </si>
  <si>
    <t>cor-9</t>
  </si>
  <si>
    <t>bus-2</t>
  </si>
  <si>
    <t>bus-3</t>
  </si>
  <si>
    <t>bus-4</t>
  </si>
  <si>
    <t>bus-5</t>
  </si>
  <si>
    <t>bus-6</t>
  </si>
  <si>
    <t>muc-1</t>
  </si>
  <si>
    <t>srcd-1</t>
  </si>
  <si>
    <t>bus-7</t>
  </si>
  <si>
    <t>bus-8</t>
  </si>
  <si>
    <t>bus-9</t>
  </si>
  <si>
    <t>bus-10</t>
  </si>
  <si>
    <t>bus-11</t>
  </si>
  <si>
    <t>bus-12</t>
  </si>
  <si>
    <t>bus-13</t>
  </si>
  <si>
    <t>bus-14</t>
  </si>
  <si>
    <t>bus-15</t>
  </si>
  <si>
    <t>bus-16</t>
  </si>
  <si>
    <t>bus-17</t>
  </si>
  <si>
    <t>bus-18</t>
  </si>
  <si>
    <t>bus-19</t>
  </si>
  <si>
    <t>bus-20</t>
  </si>
  <si>
    <t>bus-21</t>
  </si>
  <si>
    <t>bus-22</t>
  </si>
  <si>
    <t>bus-23</t>
  </si>
  <si>
    <t>bus-24</t>
  </si>
  <si>
    <t>bus-25</t>
  </si>
  <si>
    <t>bus-26</t>
  </si>
  <si>
    <t>bus-27</t>
  </si>
  <si>
    <t>bus-28</t>
  </si>
  <si>
    <t>bus-29</t>
  </si>
  <si>
    <t>bus-30</t>
  </si>
  <si>
    <t>bus-31</t>
  </si>
  <si>
    <t>bus-32</t>
  </si>
  <si>
    <t>bus-33</t>
  </si>
  <si>
    <t>bus-34</t>
  </si>
  <si>
    <t>bus-35</t>
  </si>
  <si>
    <t>bus-36</t>
  </si>
  <si>
    <t>bus-37</t>
  </si>
  <si>
    <t>bus-38</t>
  </si>
  <si>
    <t>bus-39</t>
  </si>
  <si>
    <t>bus-40</t>
  </si>
  <si>
    <t>bus-41</t>
  </si>
  <si>
    <t>bus-42</t>
  </si>
  <si>
    <t>bus-43</t>
  </si>
  <si>
    <t>bus-44</t>
  </si>
  <si>
    <t>bus-45</t>
  </si>
  <si>
    <t>bus-46</t>
  </si>
  <si>
    <t>bus-47</t>
  </si>
  <si>
    <t>bus-48</t>
  </si>
  <si>
    <t>bus-49</t>
  </si>
  <si>
    <t>bus-50</t>
  </si>
  <si>
    <t>bus-51</t>
  </si>
  <si>
    <t>bus-52</t>
  </si>
  <si>
    <t>bus-53</t>
  </si>
  <si>
    <t>bus-54</t>
  </si>
  <si>
    <t>bus-55</t>
  </si>
  <si>
    <t>bus-56</t>
  </si>
  <si>
    <t>bus-57</t>
  </si>
  <si>
    <t>bus-58</t>
  </si>
  <si>
    <t>bus-59</t>
  </si>
  <si>
    <t>bus-60</t>
  </si>
  <si>
    <t>bus-61</t>
  </si>
  <si>
    <t>bus-62</t>
  </si>
  <si>
    <t>bus-63</t>
  </si>
  <si>
    <t>bus-64</t>
  </si>
  <si>
    <t>bus-65</t>
  </si>
  <si>
    <t>bus-66</t>
  </si>
  <si>
    <t>bus-67</t>
  </si>
  <si>
    <t>bus-68</t>
  </si>
  <si>
    <t>bus-69</t>
  </si>
  <si>
    <t>bus-70</t>
  </si>
  <si>
    <t>bus-71</t>
  </si>
  <si>
    <t>bus-72</t>
  </si>
  <si>
    <t>bus-73</t>
  </si>
  <si>
    <t>bus-74</t>
  </si>
  <si>
    <t>bus-75</t>
  </si>
  <si>
    <t>bus-76</t>
  </si>
  <si>
    <t>bus-77</t>
  </si>
  <si>
    <t>bus-78</t>
  </si>
  <si>
    <t>bus-79</t>
  </si>
  <si>
    <t>bus-80</t>
  </si>
  <si>
    <t>bus-81</t>
  </si>
  <si>
    <t>bus-82</t>
  </si>
  <si>
    <t>bus-83</t>
  </si>
  <si>
    <t>bus-84</t>
  </si>
  <si>
    <t>bus-85</t>
  </si>
  <si>
    <t>bus-86</t>
  </si>
  <si>
    <t>bus-87</t>
  </si>
  <si>
    <t>bus-89</t>
  </si>
  <si>
    <t>bus-90</t>
  </si>
  <si>
    <t>bus-91</t>
  </si>
  <si>
    <t>bus-92</t>
  </si>
  <si>
    <t>bus-93</t>
  </si>
  <si>
    <t>bus-94</t>
  </si>
  <si>
    <t>bus-95</t>
  </si>
  <si>
    <t>bus-96</t>
  </si>
  <si>
    <t>bus-97</t>
  </si>
  <si>
    <t>cor-10</t>
  </si>
  <si>
    <t>cor-11</t>
  </si>
  <si>
    <t>bus-98</t>
  </si>
  <si>
    <t>cor-12</t>
  </si>
  <si>
    <t>bus-99</t>
  </si>
  <si>
    <t>cor-13</t>
  </si>
  <si>
    <t>bus-100</t>
  </si>
  <si>
    <t>cor-14</t>
  </si>
  <si>
    <t>bus-101</t>
  </si>
  <si>
    <t>cor-15</t>
  </si>
  <si>
    <t>cor-16</t>
  </si>
  <si>
    <t>cor-17</t>
  </si>
  <si>
    <t>cor-18</t>
  </si>
  <si>
    <t>bus-102</t>
  </si>
  <si>
    <t>bus-103</t>
  </si>
  <si>
    <t>bus-104</t>
  </si>
  <si>
    <t>bus-105</t>
  </si>
  <si>
    <t>bus-106</t>
  </si>
  <si>
    <t>bus-107</t>
  </si>
  <si>
    <t>cor-19</t>
  </si>
  <si>
    <t>bus-108</t>
  </si>
  <si>
    <t>bus-109</t>
  </si>
  <si>
    <t>bus-110</t>
  </si>
  <si>
    <t>bus-111</t>
  </si>
  <si>
    <t>bus-112</t>
  </si>
  <si>
    <t>bus-113</t>
  </si>
  <si>
    <t>usk-1</t>
  </si>
  <si>
    <t>usk-2</t>
  </si>
  <si>
    <t>usk-3</t>
  </si>
  <si>
    <t>usk-4</t>
  </si>
  <si>
    <t>usk-5</t>
  </si>
  <si>
    <t>usk-6</t>
  </si>
  <si>
    <t>usk-7</t>
  </si>
  <si>
    <t>usk-8</t>
  </si>
  <si>
    <t>usk-9</t>
  </si>
  <si>
    <t>usk-10</t>
  </si>
  <si>
    <t>cor-20</t>
  </si>
  <si>
    <t>cor-21</t>
  </si>
  <si>
    <t>cor-22</t>
  </si>
  <si>
    <t>cor-23</t>
  </si>
  <si>
    <t>cor-24</t>
  </si>
  <si>
    <t>cor-25</t>
  </si>
  <si>
    <t>cor-26</t>
  </si>
  <si>
    <t>cor-27</t>
  </si>
  <si>
    <t>cor-28</t>
  </si>
  <si>
    <t>cor-29</t>
  </si>
  <si>
    <t>cor-30</t>
  </si>
  <si>
    <t>cor-31</t>
  </si>
  <si>
    <t>bus-114</t>
  </si>
  <si>
    <t>bus-115</t>
  </si>
  <si>
    <t>bus-116</t>
  </si>
  <si>
    <t>bus-117</t>
  </si>
  <si>
    <t>cor-32</t>
  </si>
  <si>
    <t>cor-33</t>
  </si>
  <si>
    <t>cor-34</t>
  </si>
  <si>
    <t>cor-35</t>
  </si>
  <si>
    <t>cor-36</t>
  </si>
  <si>
    <t>cor-37</t>
  </si>
  <si>
    <t>cor-38</t>
  </si>
  <si>
    <t>cor-39</t>
  </si>
  <si>
    <t>cor-40</t>
  </si>
  <si>
    <t>muc-2</t>
  </si>
  <si>
    <t>muc-3</t>
  </si>
  <si>
    <t>muc-4</t>
  </si>
  <si>
    <t>muc-5</t>
  </si>
  <si>
    <t>muc-6</t>
  </si>
  <si>
    <t>muc-7</t>
  </si>
  <si>
    <t>muc-8</t>
  </si>
  <si>
    <t>muc-9</t>
  </si>
  <si>
    <t>muc-10</t>
  </si>
  <si>
    <t>muc-11</t>
  </si>
  <si>
    <t>muc-12</t>
  </si>
  <si>
    <t>muc-13</t>
  </si>
  <si>
    <t>muc-14</t>
  </si>
  <si>
    <t>muc-15</t>
  </si>
  <si>
    <t>muc-16</t>
  </si>
  <si>
    <t>cor-41</t>
  </si>
  <si>
    <t>cor-42</t>
  </si>
  <si>
    <t>cor-43</t>
  </si>
  <si>
    <t>bus-118</t>
  </si>
  <si>
    <t>bus-119</t>
  </si>
  <si>
    <t>muc-17</t>
  </si>
  <si>
    <t>muc-18</t>
  </si>
  <si>
    <t>muc-19</t>
  </si>
  <si>
    <t>muc-20</t>
  </si>
  <si>
    <t>muc-21</t>
  </si>
  <si>
    <t>muc-22</t>
  </si>
  <si>
    <t>muc-23</t>
  </si>
  <si>
    <t>muc-24</t>
  </si>
  <si>
    <t>muc-25</t>
  </si>
  <si>
    <t>muc-26</t>
  </si>
  <si>
    <t>muc-27</t>
  </si>
  <si>
    <t>muc-28</t>
  </si>
  <si>
    <t>muc-29</t>
  </si>
  <si>
    <t>muc-30</t>
  </si>
  <si>
    <t>muc-31</t>
  </si>
  <si>
    <t>cor-44</t>
  </si>
  <si>
    <t>cor-45</t>
  </si>
  <si>
    <t>cor-46</t>
  </si>
  <si>
    <t>cor-47</t>
  </si>
  <si>
    <t>cor-48</t>
  </si>
  <si>
    <t>cor-49</t>
  </si>
  <si>
    <t>cor-50</t>
  </si>
  <si>
    <t>cor-51</t>
  </si>
  <si>
    <t>cor-52</t>
  </si>
  <si>
    <t>cor-53</t>
  </si>
  <si>
    <t>cor-54</t>
  </si>
  <si>
    <t>cor-55</t>
  </si>
  <si>
    <t>cor-56</t>
  </si>
  <si>
    <t>cor-57</t>
  </si>
  <si>
    <t>cor-58</t>
  </si>
  <si>
    <t>bus-120</t>
  </si>
  <si>
    <t>bus-121</t>
  </si>
  <si>
    <t>bus-122</t>
  </si>
  <si>
    <t>bus-123</t>
  </si>
  <si>
    <t>bus-124</t>
  </si>
  <si>
    <t>bus-125</t>
  </si>
  <si>
    <t>bus-126</t>
  </si>
  <si>
    <t>bus-127</t>
  </si>
  <si>
    <t>bus-128</t>
  </si>
  <si>
    <t>bus-129</t>
  </si>
  <si>
    <t>bus-130</t>
  </si>
  <si>
    <t>cor-59</t>
  </si>
  <si>
    <t>cor-60</t>
  </si>
  <si>
    <t>cor-61</t>
  </si>
  <si>
    <t>cor-62</t>
  </si>
  <si>
    <t>cor-63</t>
  </si>
  <si>
    <t>cor-64</t>
  </si>
  <si>
    <t>cor-65</t>
  </si>
  <si>
    <t>cor-66</t>
  </si>
  <si>
    <t>cor-67</t>
  </si>
  <si>
    <t>cor-68</t>
  </si>
  <si>
    <t>cor-69</t>
  </si>
  <si>
    <t>cor-70</t>
  </si>
  <si>
    <t>cor-71</t>
  </si>
  <si>
    <t>bus-131</t>
  </si>
  <si>
    <t>cor-72</t>
  </si>
  <si>
    <t>cor-73</t>
  </si>
  <si>
    <t>cor-74</t>
  </si>
  <si>
    <t>cor-75</t>
  </si>
  <si>
    <t>cor-76</t>
  </si>
  <si>
    <t>cor-77</t>
  </si>
  <si>
    <t>cor-78</t>
  </si>
  <si>
    <t>cor-79</t>
  </si>
  <si>
    <t>bus-132</t>
  </si>
  <si>
    <t>bus-133</t>
  </si>
  <si>
    <t>bus-134</t>
  </si>
  <si>
    <t>bus-135</t>
  </si>
  <si>
    <t>cor-80</t>
  </si>
  <si>
    <t>cor-81</t>
  </si>
  <si>
    <t>cor-82</t>
  </si>
  <si>
    <t>cor-83</t>
  </si>
  <si>
    <t>cor-84</t>
  </si>
  <si>
    <t>srcd-2</t>
  </si>
  <si>
    <t>srcd-3</t>
  </si>
  <si>
    <t>srcd-4</t>
  </si>
  <si>
    <t>srcd-5</t>
  </si>
  <si>
    <t>srcd-6</t>
  </si>
  <si>
    <t>srcd-7</t>
  </si>
  <si>
    <t>srcd-8</t>
  </si>
  <si>
    <t>srcd-9</t>
  </si>
  <si>
    <t>srcd-10</t>
  </si>
  <si>
    <t>srcd-11</t>
  </si>
  <si>
    <t>srcd-12</t>
  </si>
  <si>
    <t>srcd-13</t>
  </si>
  <si>
    <t>srcd-14</t>
  </si>
  <si>
    <t>srcd-15</t>
  </si>
  <si>
    <t>cor-85</t>
  </si>
  <si>
    <t>cor-86</t>
  </si>
  <si>
    <t>cor-87</t>
  </si>
  <si>
    <t>cor-88</t>
  </si>
  <si>
    <t>cor-89</t>
  </si>
  <si>
    <t>cor-90</t>
  </si>
  <si>
    <t>cor-91</t>
  </si>
  <si>
    <t>bus-136</t>
  </si>
  <si>
    <t>bus-137</t>
  </si>
  <si>
    <t>bus-138</t>
  </si>
  <si>
    <t>bus-139</t>
  </si>
  <si>
    <t>bus-140</t>
  </si>
  <si>
    <t>bus-141</t>
  </si>
  <si>
    <t>bus-142</t>
  </si>
  <si>
    <t>bus-143</t>
  </si>
  <si>
    <t>bus-144</t>
  </si>
  <si>
    <t>bus-145</t>
  </si>
  <si>
    <t>bus-146</t>
  </si>
  <si>
    <t>bus-147</t>
  </si>
  <si>
    <t>bus-148</t>
  </si>
  <si>
    <t>bus-149</t>
  </si>
  <si>
    <t>bus-150</t>
  </si>
  <si>
    <t>usk-11</t>
  </si>
  <si>
    <t>usk-12</t>
  </si>
  <si>
    <t>usk-13</t>
  </si>
  <si>
    <t>usk-14</t>
  </si>
  <si>
    <t>usk-15</t>
  </si>
  <si>
    <t>bus-151</t>
  </si>
  <si>
    <t>bus-152</t>
  </si>
  <si>
    <t>bus-153</t>
  </si>
  <si>
    <t>bus-154</t>
  </si>
  <si>
    <t>bus-155</t>
  </si>
  <si>
    <t>bus-156</t>
  </si>
  <si>
    <t>bus-157</t>
  </si>
  <si>
    <t>ehm-1</t>
  </si>
  <si>
    <t>ehm-2</t>
  </si>
  <si>
    <t>ehm-3</t>
  </si>
  <si>
    <t>ehm-4</t>
  </si>
  <si>
    <t>ehm-5</t>
  </si>
  <si>
    <t>ehm-6</t>
  </si>
  <si>
    <t>ehm-7</t>
  </si>
  <si>
    <t>ehm-8</t>
  </si>
  <si>
    <t>ehm-9</t>
  </si>
  <si>
    <t>ehm-10</t>
  </si>
  <si>
    <t>ehm-11</t>
  </si>
  <si>
    <t>ehm-12</t>
  </si>
  <si>
    <t>ehm-13</t>
  </si>
  <si>
    <t>ehm-14</t>
  </si>
  <si>
    <t>ehm-15</t>
  </si>
  <si>
    <t>ehm-16</t>
  </si>
  <si>
    <t>ehm-17</t>
  </si>
  <si>
    <t>ehm-18</t>
  </si>
  <si>
    <t>ehm-19</t>
  </si>
  <si>
    <t>ehm-20</t>
  </si>
  <si>
    <t>ehm-21</t>
  </si>
  <si>
    <t>ehm-22</t>
  </si>
  <si>
    <t>ehm-23</t>
  </si>
  <si>
    <t>cor-92</t>
  </si>
  <si>
    <t>cor-93</t>
  </si>
  <si>
    <t>cor-94</t>
  </si>
  <si>
    <t>cor-95</t>
  </si>
  <si>
    <t>cor-96</t>
  </si>
  <si>
    <t>cor-97</t>
  </si>
  <si>
    <t>cor-98</t>
  </si>
  <si>
    <t>cor-99</t>
  </si>
  <si>
    <t>cor-100</t>
  </si>
  <si>
    <t>muc-32</t>
  </si>
  <si>
    <t>muc-33</t>
  </si>
  <si>
    <t>muc-34</t>
  </si>
  <si>
    <t>muc-35</t>
  </si>
  <si>
    <t>muc-36</t>
  </si>
  <si>
    <t>muc-37</t>
  </si>
  <si>
    <t>muc-38</t>
  </si>
  <si>
    <t>muc-39</t>
  </si>
  <si>
    <t>muc-40</t>
  </si>
  <si>
    <t>muc-41</t>
  </si>
  <si>
    <t>muc-42</t>
  </si>
  <si>
    <t>muc-43</t>
  </si>
  <si>
    <t>muc-44</t>
  </si>
  <si>
    <t>muc-45</t>
  </si>
  <si>
    <t>muc-46</t>
  </si>
  <si>
    <t>taf-1</t>
  </si>
  <si>
    <t>taf-2</t>
  </si>
  <si>
    <t>taf-3</t>
  </si>
  <si>
    <t>taf-4</t>
  </si>
  <si>
    <t>taf-5</t>
  </si>
  <si>
    <t>taf-6</t>
  </si>
  <si>
    <t>taf-7</t>
  </si>
  <si>
    <t>taf-8</t>
  </si>
  <si>
    <t>taf-9</t>
  </si>
  <si>
    <t>account: information to fill in a chart of accounts file.\nbalance: the results of accumulation of a complete and validated list of entries for an account (or a list of account) in a specific period - sometimes called general ledger\nentries: a list of individual accounting entries, which might be posted/validated or nonposted/validated
journal: a self-balancing (Dr = Cr) list of entries for a specific period including beginning balance for that period.\nledger: a complete list of entries for a specific account (or list of accounts) for a specific period; note - debits do not have to equal credits.\nassets: a listing of open receivables, payables, inventory, fixed assets or other information that can be extracted from but are not necessarily included as part of a journal entry.\ntrialBalance: the self-balancing (Dr = Cr) result of accumulation of a complete and validated list of entries for the entity in a complete list of accounts in a specific period.\ntaxtables: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\nmapping: a collection of mappings between interrelated data sets, such as a local and related corporate standard chart of accounts or detail data mapped to summarized end reporting concepts.\nversioning: a collection of changes between two versions of the same class of information, such as updates to a master file like a chart of accounts.  \nmaster_file: a collection of master files, such as the customer or inventory master file. 
trade_documents: a collection of trade/transactional documents, such as vendor invoices or customer orders. \nprofile_compliant: the meaning of this collection of information can be determined by understanding an established profile and especially an XBRL GL Profile. Profiles are determined through namespace declarations, schemaRef and conventions of those profiles.\nother: for all other types of representations.\nOften sorted by date or by account, these terms have specific, and sometimes different, meanings in different areas. Common practice will drive accounting method/term matches.</t>
    <phoneticPr fontId="3"/>
  </si>
  <si>
    <t>Source journal. The code of the journal in which the entry is processed. \nThe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phoneticPr fontId="3"/>
  </si>
  <si>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so:\n/account/accountMainID 1000\n/account/accountMainDescription Cash\n/account/accountSub/accountSubID 4783HG
/account/accountSub/accountSubDescription Department\n/account/accountSub/accountSubID QOWI\n/account/accountSub/accountSubDescription Branch\n/account/accountSub/accountSubID 192837\n/account/accountSub/accountSubDescription Division</t>
    <phoneticPr fontId="3"/>
  </si>
  <si>
    <t>This field (amount) represents the primary monetary amount related to the  subject of the entryDetail line. \nThere is one primary monetary amount per entryDetail structure.\nIt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\nThe amount field is a signed number (either positive or negative itself) and used in conjunction with a separate signOfAmount and a separate debitCreditCode, which together are considered for understanding the monetary amount. \nThe unit of measure is determined by amountCurrency if present, and by the default or home currency if amountCurrency is not present.</t>
    <phoneticPr fontId="3"/>
  </si>
  <si>
    <t>The currency related to the amount can be entered here instead of the XBRL instance specified way, especially important in multi-currency situations. \nRecommend ISO 4217 coding.</t>
    <phoneticPr fontId="3"/>
  </si>
  <si>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phoneticPr fontId="3"/>
  </si>
  <si>
    <t>Enter a relevant location for this item. Format can be either:\n- Degrees, minutes, and seconds (DMS): 41°24'12.2"N 2°10'26.5"E\n- Degrees and decimal minutes (DMM): 41 24.2028, 2 10.4418\n- Decimal degrees (DD): 41.40338, 2.17403</t>
    <phoneticPr fontId="3"/>
  </si>
  <si>
    <t>Accounting Entries</t>
  </si>
  <si>
    <t>Document Info</t>
  </si>
  <si>
    <t>Entries Type</t>
  </si>
  <si>
    <t>Unique ID</t>
  </si>
  <si>
    <t>Revises Unique ID</t>
  </si>
  <si>
    <t>Revises Unique IDAction</t>
  </si>
  <si>
    <t>Language</t>
  </si>
  <si>
    <t>Creation Date</t>
  </si>
  <si>
    <t>Creator</t>
  </si>
  <si>
    <t>Entries Comment</t>
  </si>
  <si>
    <t>Period Covered Start</t>
  </si>
  <si>
    <t>Period Covered End</t>
  </si>
  <si>
    <t>Period Count</t>
  </si>
  <si>
    <t>Period Unit</t>
  </si>
  <si>
    <t>Period Unit Description</t>
  </si>
  <si>
    <t>Source Application</t>
  </si>
  <si>
    <t>Target Application</t>
  </si>
  <si>
    <t>Default Currency</t>
  </si>
  <si>
    <t>Summary Reporting Taxonomies</t>
  </si>
  <si>
    <t>Entity Information</t>
  </si>
  <si>
    <t>Entity Phone Number</t>
  </si>
  <si>
    <t>Phone Number Description</t>
  </si>
  <si>
    <t>Entity Fax Number Structure</t>
  </si>
  <si>
    <t>Entity Fax Number Usage</t>
  </si>
  <si>
    <t>Entity Fax Number</t>
  </si>
  <si>
    <t>Entity Email Address Structure</t>
  </si>
  <si>
    <t>Entity Email Address Usage</t>
  </si>
  <si>
    <t>Entity Email Address</t>
  </si>
  <si>
    <t>Organization Accounting Method Purpose Default</t>
  </si>
  <si>
    <t>Organization Accounting Method Purpose Default Description</t>
  </si>
  <si>
    <t>Organization Identifiers</t>
  </si>
  <si>
    <t>Organization Identifier</t>
  </si>
  <si>
    <t>Organization Description</t>
  </si>
  <si>
    <t>Organization Address</t>
  </si>
  <si>
    <t>Organization Address Name</t>
  </si>
  <si>
    <t>Organization Address Description</t>
  </si>
  <si>
    <t>Organization Address Purpose</t>
  </si>
  <si>
    <t>Organization Address Location Identifier</t>
  </si>
  <si>
    <t>Organization Building Number</t>
  </si>
  <si>
    <t>Organization Address Street</t>
  </si>
  <si>
    <t>Organization Address Street2</t>
  </si>
  <si>
    <t>Organization Address City</t>
  </si>
  <si>
    <t>Organization Address State Or Province</t>
  </si>
  <si>
    <t>Organization Address Zip Or Postal Code</t>
  </si>
  <si>
    <t>Organization Address Country</t>
  </si>
  <si>
    <t>Organization Address Active</t>
  </si>
  <si>
    <t>Entity Web Site</t>
  </si>
  <si>
    <t>Web Site Description</t>
  </si>
  <si>
    <t>Web Site URL</t>
  </si>
  <si>
    <t>Contact Information</t>
  </si>
  <si>
    <t>Contact Prefix</t>
  </si>
  <si>
    <t>Contact Last Name</t>
  </si>
  <si>
    <t>Contact First Name</t>
  </si>
  <si>
    <t>Contact Suffix</t>
  </si>
  <si>
    <t>Contact Attention Line</t>
  </si>
  <si>
    <t>Contact Position Role</t>
  </si>
  <si>
    <t>Contact Phone</t>
  </si>
  <si>
    <t>Contact Phone Number Description</t>
  </si>
  <si>
    <t>Contact Fax</t>
  </si>
  <si>
    <t>Contact Fax Number Usage</t>
  </si>
  <si>
    <t>Contact EMail</t>
  </si>
  <si>
    <t>Contact Email Address Usage</t>
  </si>
  <si>
    <t>Contact Email Address</t>
  </si>
  <si>
    <t>Contact Type</t>
  </si>
  <si>
    <t>Contact Location Identifier Cross Reference</t>
  </si>
  <si>
    <t>Contact Active</t>
  </si>
  <si>
    <t>Business Description</t>
  </si>
  <si>
    <t>Fiscal Year Start</t>
  </si>
  <si>
    <t>Fiscal Year End</t>
  </si>
  <si>
    <t>Organization Accounting Method Structure</t>
  </si>
  <si>
    <t>Organization Accounting Method</t>
  </si>
  <si>
    <t>Organization Accounting Method Description</t>
  </si>
  <si>
    <t>Organization Accounting Method Purpose</t>
  </si>
  <si>
    <t>Organization Accounting Method Purpose Description</t>
  </si>
  <si>
    <t>Organization Accounting Method Start Date</t>
  </si>
  <si>
    <t>Organization Accounting Method End Date</t>
  </si>
  <si>
    <t>Accountant Information</t>
  </si>
  <si>
    <t>Accountant Name</t>
  </si>
  <si>
    <t>Accountant Address</t>
  </si>
  <si>
    <t>Accountant Address Name</t>
  </si>
  <si>
    <t>Accountant Address Description</t>
  </si>
  <si>
    <t>Accountant Address Purpose</t>
  </si>
  <si>
    <t>Accountant Address Location Identifier</t>
  </si>
  <si>
    <t>Accountant Building Number</t>
  </si>
  <si>
    <t>Accountant Street</t>
  </si>
  <si>
    <t>Accountant Address Street2</t>
  </si>
  <si>
    <t>Accountant City</t>
  </si>
  <si>
    <t>Accountant State Or Province</t>
  </si>
  <si>
    <t>Accountant Country</t>
  </si>
  <si>
    <t>Accountant Zip Or Postal Code</t>
  </si>
  <si>
    <t>Accountant Address Active</t>
  </si>
  <si>
    <t>Accountant Engagement Type</t>
  </si>
  <si>
    <t>Accountant Engagement Type Description</t>
  </si>
  <si>
    <t>Accountant Contact Information</t>
  </si>
  <si>
    <t>Accountant Contact Prefix</t>
  </si>
  <si>
    <t>Accountant Contact Last Name</t>
  </si>
  <si>
    <t>Accountant Contact First Name</t>
  </si>
  <si>
    <t>Accountant Contact Suffix</t>
  </si>
  <si>
    <t>Accountant Contact Attention Line</t>
  </si>
  <si>
    <t>Accountant Contact Position Role</t>
  </si>
  <si>
    <t>Accountant Contact Phone</t>
  </si>
  <si>
    <t>Accountant Contact Phone Number Description</t>
  </si>
  <si>
    <t>Accountant Contact Phone Number</t>
  </si>
  <si>
    <t>Accountant Contact Fax</t>
  </si>
  <si>
    <t>Accountant Contact Fax Number Usage</t>
  </si>
  <si>
    <t>Accountant Contact Email</t>
  </si>
  <si>
    <t>Accountant Contact Email Address Usage</t>
  </si>
  <si>
    <t>Accountant Contact Email Address</t>
  </si>
  <si>
    <t>Accountant Contact Type</t>
  </si>
  <si>
    <t>Accountant Location Identifier Cross Reference</t>
  </si>
  <si>
    <t>Accountant Contact Active</t>
  </si>
  <si>
    <t>Reporting Calendar</t>
  </si>
  <si>
    <t>Reporting Calendar Code</t>
  </si>
  <si>
    <t>Reporting Calendar Description</t>
  </si>
  <si>
    <t>Reporting Calendar Title</t>
  </si>
  <si>
    <t>Reporting Calendar Period Type</t>
  </si>
  <si>
    <t>Reporting Calendar Period Type Description</t>
  </si>
  <si>
    <t>Reporting Calendar Open Closed Status</t>
  </si>
  <si>
    <t>Reporting Purpose</t>
  </si>
  <si>
    <t>Reporting Purpose Description</t>
  </si>
  <si>
    <t>Reporting Calendar Period</t>
  </si>
  <si>
    <t>Period Identifier</t>
  </si>
  <si>
    <t>Period Description</t>
  </si>
  <si>
    <t>Period Start</t>
  </si>
  <si>
    <t>Period End</t>
  </si>
  <si>
    <t>Period Closed Date</t>
  </si>
  <si>
    <t>Entry Header</t>
  </si>
  <si>
    <t>Posted Date</t>
  </si>
  <si>
    <t>Entered By</t>
  </si>
  <si>
    <t>Entered By Modified</t>
  </si>
  <si>
    <t>Entered Date</t>
  </si>
  <si>
    <t>Entry Responsible Person</t>
  </si>
  <si>
    <t>Source Journal ID</t>
  </si>
  <si>
    <t>Source Journal Description</t>
  </si>
  <si>
    <t>Entry Type</t>
  </si>
  <si>
    <t>Entry Origin</t>
  </si>
  <si>
    <t>Entry Number</t>
  </si>
  <si>
    <t>Entry Comment</t>
  </si>
  <si>
    <t>Qualifier Entry</t>
  </si>
  <si>
    <t>Qualifier Entry Description</t>
  </si>
  <si>
    <t>Posting Code</t>
  </si>
  <si>
    <t>Batch ID</t>
  </si>
  <si>
    <t>Batch Description</t>
  </si>
  <si>
    <t>Number Of Entries</t>
  </si>
  <si>
    <t>Total Debit</t>
  </si>
  <si>
    <t>Total Credit</t>
  </si>
  <si>
    <t>Book Tax Difference</t>
  </si>
  <si>
    <t>Elimination Code</t>
  </si>
  <si>
    <t>Budget Scenario Period Start</t>
  </si>
  <si>
    <t>Budget Scenario Period End</t>
  </si>
  <si>
    <t>Budget Scenario Text</t>
  </si>
  <si>
    <t>Budget Scenario</t>
  </si>
  <si>
    <t>Budget Allocation Code</t>
  </si>
  <si>
    <t>Reversing Std Id</t>
  </si>
  <si>
    <t>Recurring Std Description</t>
  </si>
  <si>
    <t>Frequency Interval</t>
  </si>
  <si>
    <t>Frequency Unit</t>
  </si>
  <si>
    <t>Repetitions Remaining</t>
  </si>
  <si>
    <t>Next Date Repeat</t>
  </si>
  <si>
    <t>Last Date Repeat</t>
  </si>
  <si>
    <t>End Date Repeating Entry</t>
  </si>
  <si>
    <t>Reverse</t>
  </si>
  <si>
    <t>Reversing Date</t>
  </si>
  <si>
    <t>Entry Number Counter</t>
  </si>
  <si>
    <t>Entry Detail</t>
  </si>
  <si>
    <t>Line Number</t>
  </si>
  <si>
    <t>Line Number Counter</t>
  </si>
  <si>
    <t>Account</t>
  </si>
  <si>
    <t>Account Main ID</t>
  </si>
  <si>
    <t>Account Main Description</t>
  </si>
  <si>
    <t>Main Account Type</t>
  </si>
  <si>
    <t>Main Account Type Description</t>
  </si>
  <si>
    <t>Parent Account Main ID</t>
  </si>
  <si>
    <t>Account Purpose Code</t>
  </si>
  <si>
    <t>Account Purpose Description</t>
  </si>
  <si>
    <t>Account Type</t>
  </si>
  <si>
    <t>Account Type Description</t>
  </si>
  <si>
    <t>Entry Accounting Method</t>
  </si>
  <si>
    <t>Entry Accounting Method Description</t>
  </si>
  <si>
    <t>Entry Accounting Method Purpose</t>
  </si>
  <si>
    <t>Entry Accounting Method Purpose Description</t>
  </si>
  <si>
    <t>Account Sub</t>
  </si>
  <si>
    <t>Account Sub Description</t>
  </si>
  <si>
    <t>Account Sub ID</t>
  </si>
  <si>
    <t>Account Sub Type</t>
  </si>
  <si>
    <t>Segment Parent Tuple</t>
  </si>
  <si>
    <t>Parent Subaccount Code</t>
  </si>
  <si>
    <t>Parent Subaccount Type</t>
  </si>
  <si>
    <t>Reporting Tree Identifier</t>
  </si>
  <si>
    <t>Parent Subaccount Proportion</t>
  </si>
  <si>
    <t>Account Active</t>
  </si>
  <si>
    <t>Amount</t>
  </si>
  <si>
    <t>Amount Currency</t>
  </si>
  <si>
    <t>Amount Original Amount</t>
  </si>
  <si>
    <t>Amount Original Currency</t>
  </si>
  <si>
    <t>Amount Original Exchange Rate</t>
  </si>
  <si>
    <t>Amount Original Exchange Rate Date</t>
  </si>
  <si>
    <t>Amount Original Exchange Rate Source</t>
  </si>
  <si>
    <t>Amount Original Exchange Rate Comment</t>
  </si>
  <si>
    <t>Amount Original Triangulation Amount</t>
  </si>
  <si>
    <t>Amount Original Triangulation Currency</t>
  </si>
  <si>
    <t>Amount Original Triangulation Exchange Rate</t>
  </si>
  <si>
    <t>Amount Original Triangulation Exchange Rate Source</t>
  </si>
  <si>
    <t>Amount Original Triangulation Exchange Rate Type</t>
  </si>
  <si>
    <t>Original Triangulation Exchange Rate</t>
  </si>
  <si>
    <t>Original Exchange Rate Triangulation Source</t>
  </si>
  <si>
    <t>Original Exchange Rate Triangulation Type</t>
  </si>
  <si>
    <t>Sign Of Amount</t>
  </si>
  <si>
    <t>Debit Credit Code</t>
  </si>
  <si>
    <t>Posting Date</t>
  </si>
  <si>
    <t>Amount Memo</t>
  </si>
  <si>
    <t>Allocation Code</t>
  </si>
  <si>
    <t>Multicurrency Detail</t>
  </si>
  <si>
    <t>Multicurrency Detail Exchange Rate Date</t>
  </si>
  <si>
    <t>Amount Restated Amount</t>
  </si>
  <si>
    <t>Amount Restated Currency</t>
  </si>
  <si>
    <t>Amount Restated Exchange Rate</t>
  </si>
  <si>
    <t>Amount Restated Exchange Rate Source</t>
  </si>
  <si>
    <t>Amount Restated Exchange Rate Type</t>
  </si>
  <si>
    <t>Amount Triangulation Amount</t>
  </si>
  <si>
    <t>Amount Triangulation Currency</t>
  </si>
  <si>
    <t>Amount Triangulation Exchange Rate</t>
  </si>
  <si>
    <t>Amount Triangulation Exchange Rate Source</t>
  </si>
  <si>
    <t>Amount Triangulation Exchange Rate Type</t>
  </si>
  <si>
    <t>Restated Triangulation Exchange Rate</t>
  </si>
  <si>
    <t>Restated Exchange Rate Triangulation Source</t>
  </si>
  <si>
    <t>Restated Exchange Rate Triangulation Type</t>
  </si>
  <si>
    <t>Multicurrency Detail Comment</t>
  </si>
  <si>
    <t>Identifier Reference</t>
  </si>
  <si>
    <t>Identifier Code</t>
  </si>
  <si>
    <t>Identifier External Reference</t>
  </si>
  <si>
    <t>Identifier Authority Code</t>
  </si>
  <si>
    <t>Identifier Authority</t>
  </si>
  <si>
    <t>Identifier Authority Verification Date</t>
  </si>
  <si>
    <t>Identifier Organization Type</t>
  </si>
  <si>
    <t>Identifier Organization Type Description</t>
  </si>
  <si>
    <t>Identifier Description</t>
  </si>
  <si>
    <t>Identifier Type</t>
  </si>
  <si>
    <t>Identifier Category</t>
  </si>
  <si>
    <t>Identifier EMail</t>
  </si>
  <si>
    <t>Identifier Email Address Usage</t>
  </si>
  <si>
    <t>Identifier Email Address</t>
  </si>
  <si>
    <t>Identifier Phone Number Description</t>
  </si>
  <si>
    <t>Identifier Phone</t>
  </si>
  <si>
    <t>Identifier Fax Number</t>
  </si>
  <si>
    <t>Identifier Fax Number Usage</t>
  </si>
  <si>
    <t>Identifier Fax</t>
  </si>
  <si>
    <t>Identifier Purpose</t>
  </si>
  <si>
    <t>Identifier Address</t>
  </si>
  <si>
    <t>Identifier Address Description</t>
  </si>
  <si>
    <t>Identifier Address Purpose</t>
  </si>
  <si>
    <t>Identifier Building Number</t>
  </si>
  <si>
    <t>Identifier Street</t>
  </si>
  <si>
    <t>Identifier Address Street2</t>
  </si>
  <si>
    <t>Identifier City</t>
  </si>
  <si>
    <t>Identifier State Or Province</t>
  </si>
  <si>
    <t>Identifier Country</t>
  </si>
  <si>
    <t>Identifier Zip Or Postal Code</t>
  </si>
  <si>
    <t>Identifier Address Location Identifier</t>
  </si>
  <si>
    <t>Identifier Contact Prefix</t>
  </si>
  <si>
    <t>Identifier Contact Last Name</t>
  </si>
  <si>
    <t>Identifier Contact First Name</t>
  </si>
  <si>
    <t>Identifier Contact Suffix</t>
  </si>
  <si>
    <t>Identifier Contact Attention Line</t>
  </si>
  <si>
    <t>Identifier Contact Position Role</t>
  </si>
  <si>
    <t>Identifier Contact Phone</t>
  </si>
  <si>
    <t>Identifier Contact Phone Number Description</t>
  </si>
  <si>
    <t>Identifier Contact Fax</t>
  </si>
  <si>
    <t>Identifier Contact Fax Number Usage</t>
  </si>
  <si>
    <t>Identifier Contact Fax Number</t>
  </si>
  <si>
    <t>Identifier Contact Email</t>
  </si>
  <si>
    <t>Identifier Contact Email Address Usage</t>
  </si>
  <si>
    <t>Identifier Contact Email Address</t>
  </si>
  <si>
    <t>Identifier Location Identifier Cross Reference</t>
  </si>
  <si>
    <t>Identifier Active</t>
  </si>
  <si>
    <t>Document Type</t>
  </si>
  <si>
    <t>Document Type Description</t>
  </si>
  <si>
    <t>Invoice Type</t>
  </si>
  <si>
    <t>Document Number</t>
  </si>
  <si>
    <t>Document Apply To Number</t>
  </si>
  <si>
    <t>Document Reference</t>
  </si>
  <si>
    <t>Document Date</t>
  </si>
  <si>
    <t>Document Received Date</t>
  </si>
  <si>
    <t>Document Charge Reimb</t>
  </si>
  <si>
    <t>Document Location</t>
  </si>
  <si>
    <t>Payment Method</t>
  </si>
  <si>
    <t>Posting Status</t>
  </si>
  <si>
    <t>Posting Status Description</t>
  </si>
  <si>
    <t>Xbrl Info</t>
  </si>
  <si>
    <t>Xbrl Include</t>
  </si>
  <si>
    <t>Summary Reporting Element</t>
  </si>
  <si>
    <t>Detail Matching Element</t>
  </si>
  <si>
    <t>Summary Tuple Path</t>
  </si>
  <si>
    <t>Detailed Content Filter</t>
  </si>
  <si>
    <t>Reporting Date Selector</t>
  </si>
  <si>
    <t>Summary Operator</t>
  </si>
  <si>
    <t>Summary Precision Decimals</t>
  </si>
  <si>
    <t>Summary Context</t>
  </si>
  <si>
    <t>Summary Entity</t>
  </si>
  <si>
    <t>Summary Identifier</t>
  </si>
  <si>
    <t>Summary Scheme</t>
  </si>
  <si>
    <t>Summary Segment</t>
  </si>
  <si>
    <t>Summary Period</t>
  </si>
  <si>
    <t>Summary Instant</t>
  </si>
  <si>
    <t>Summary Start Date</t>
  </si>
  <si>
    <t>Summary End Date</t>
  </si>
  <si>
    <t>Summary Scenario</t>
  </si>
  <si>
    <t>Summary Unit</t>
  </si>
  <si>
    <t>Summary Reporting Taxonomy IDRef</t>
  </si>
  <si>
    <t>Detail Comment</t>
  </si>
  <si>
    <t>Date Acknowledged</t>
  </si>
  <si>
    <t>Confirmed Date</t>
  </si>
  <si>
    <t>Ship From</t>
  </si>
  <si>
    <t>Ship Received Date</t>
  </si>
  <si>
    <t>Maturity Date</t>
  </si>
  <si>
    <t>Terms</t>
  </si>
  <si>
    <t>Measurable</t>
  </si>
  <si>
    <t>Measurable Code</t>
  </si>
  <si>
    <t>Measurable Code Description</t>
  </si>
  <si>
    <t>Measurable Category</t>
  </si>
  <si>
    <t>Measurable ID</t>
  </si>
  <si>
    <t>Measurable Description</t>
  </si>
  <si>
    <t>Measurable Quantity</t>
  </si>
  <si>
    <t>Measurable Qualifier</t>
  </si>
  <si>
    <t>Measurable Unit Of Measure</t>
  </si>
  <si>
    <t>Measurable Cost Per Unit</t>
  </si>
  <si>
    <t>Measurable Start Date Time</t>
  </si>
  <si>
    <t>Measurable End Date Time</t>
  </si>
  <si>
    <t>Measurable Active</t>
  </si>
  <si>
    <t>Job Info</t>
  </si>
  <si>
    <t>Job Code</t>
  </si>
  <si>
    <t>Job Description</t>
  </si>
  <si>
    <t>Job Phase Code</t>
  </si>
  <si>
    <t>Job Phase Description</t>
  </si>
  <si>
    <t>Job Active</t>
  </si>
  <si>
    <t>Depreciation Mortgage</t>
  </si>
  <si>
    <t>Dm Jurisdiction</t>
  </si>
  <si>
    <t>Dm Method Type</t>
  </si>
  <si>
    <t>Dm Life Length</t>
  </si>
  <si>
    <t>Dm Comment</t>
  </si>
  <si>
    <t>Dm Start Date</t>
  </si>
  <si>
    <t>Dm End Date</t>
  </si>
  <si>
    <t>Dm Amount</t>
  </si>
  <si>
    <t>Measurable Class ID</t>
  </si>
  <si>
    <t>Measurable Class Description</t>
  </si>
  <si>
    <t>Costing Method Code</t>
  </si>
  <si>
    <t>Costing Method Description</t>
  </si>
  <si>
    <t>Geospatial Coordinate</t>
  </si>
  <si>
    <t>Serial Lot</t>
  </si>
  <si>
    <t>Serial Lot Code</t>
  </si>
  <si>
    <t>Serial Lot Description</t>
  </si>
  <si>
    <t>Serial Lot Number</t>
  </si>
  <si>
    <t>Next Serial Lot Number</t>
  </si>
  <si>
    <t>Serial Lot Quantity</t>
  </si>
  <si>
    <t>Serial Lot Original Quantity</t>
  </si>
  <si>
    <t>Serial Lot Remaining Quantity</t>
  </si>
  <si>
    <t>Serial Lot Origination</t>
  </si>
  <si>
    <t>Serial Lot Expiration</t>
  </si>
  <si>
    <t>Serial Lot Manufacturer</t>
  </si>
  <si>
    <t>Serial Lot Batch Description</t>
  </si>
  <si>
    <t>Serial Lot Warranty Start Date</t>
  </si>
  <si>
    <t>Serial Lot Warranty End Date</t>
  </si>
  <si>
    <t>Serial Lot Warranty Period</t>
  </si>
  <si>
    <t>Serial Lot Warranty Period Unit</t>
  </si>
  <si>
    <t>Serial Lot Warranty Vendor</t>
  </si>
  <si>
    <t>Serial Lot Warranty Contract</t>
  </si>
  <si>
    <t>Serial Lot Comment</t>
  </si>
  <si>
    <t>Taxes</t>
  </si>
  <si>
    <t>Tax Authority</t>
  </si>
  <si>
    <t>Tax Table Code</t>
  </si>
  <si>
    <t>Tax Description</t>
  </si>
  <si>
    <t>Tax Amount</t>
  </si>
  <si>
    <t>Tax Basis</t>
  </si>
  <si>
    <t>Tax Exchange Rate</t>
  </si>
  <si>
    <t>Tax Percentage Rate</t>
  </si>
  <si>
    <t>Tax Code</t>
  </si>
  <si>
    <t>Tax Comment Exemption</t>
  </si>
  <si>
    <t>Tax Amount Foreign Currency</t>
  </si>
  <si>
    <t>Tax Currency</t>
  </si>
  <si>
    <t>Tax Exchange Rate Date</t>
  </si>
  <si>
    <t>Tax Exchange Rate Source</t>
  </si>
  <si>
    <t>Tax Exchange Rate Type</t>
  </si>
  <si>
    <t>Tax Exchange Rate Comment</t>
  </si>
  <si>
    <t>Tax Amount Triangulation Currency</t>
  </si>
  <si>
    <t>Tax Triangulation Currency</t>
  </si>
  <si>
    <t>Tax Triangulation Exchange Rate</t>
  </si>
  <si>
    <t>Tax Triangulation Exchange Rate Source</t>
  </si>
  <si>
    <t>Tax Triangulation Exchange Rate Type</t>
  </si>
  <si>
    <t>Tax Foreign Triangulation Exchange Rate</t>
  </si>
  <si>
    <t>Tax Foreign Triangulation Exchange Rate Source</t>
  </si>
  <si>
    <t>Tax Foreign Triangulation Exchange Rate Type</t>
  </si>
  <si>
    <t>Ticking Field</t>
  </si>
  <si>
    <t>Document Remaining Balance</t>
  </si>
  <si>
    <t>Unique Consignment Reference</t>
  </si>
  <si>
    <t>Originating Document Structure</t>
  </si>
  <si>
    <t>Originating Document Type</t>
  </si>
  <si>
    <t>Originating Document Number</t>
  </si>
  <si>
    <t>Originating Document Date</t>
  </si>
  <si>
    <t>Originating Document Identifier Type</t>
  </si>
  <si>
    <t>Originating Document Identifier Code</t>
  </si>
  <si>
    <t>Originating Document Identifier Tax Code</t>
  </si>
  <si>
    <t>Rich Text Comment</t>
  </si>
  <si>
    <t>ID</t>
  </si>
  <si>
    <t>Level</t>
  </si>
  <si>
    <t>Card.</t>
  </si>
  <si>
    <t>Semantic data type</t>
  </si>
  <si>
    <t>BusinessTerm</t>
  </si>
  <si>
    <t>BT-1</t>
  </si>
  <si>
    <t>+</t>
  </si>
  <si>
    <t>1..1</t>
  </si>
  <si>
    <t>Identifier</t>
  </si>
  <si>
    <t>Invoice number</t>
  </si>
  <si>
    <t>BT-2</t>
  </si>
  <si>
    <t>Date</t>
  </si>
  <si>
    <t>Invoice issue date</t>
  </si>
  <si>
    <t>BT-3</t>
  </si>
  <si>
    <t>Code</t>
  </si>
  <si>
    <t>Invoice type code</t>
  </si>
  <si>
    <t>BT-5</t>
  </si>
  <si>
    <t>Invoice currency code</t>
  </si>
  <si>
    <t>BT-6</t>
  </si>
  <si>
    <t>0..1</t>
  </si>
  <si>
    <t>VAT accounting currency code</t>
  </si>
  <si>
    <t>BT-7</t>
  </si>
  <si>
    <t>Value added tax point date</t>
  </si>
  <si>
    <t>BT-8</t>
  </si>
  <si>
    <t>Value added tax point date code</t>
  </si>
  <si>
    <t>BT-9</t>
  </si>
  <si>
    <t>Payment due date</t>
  </si>
  <si>
    <t>BT-10</t>
  </si>
  <si>
    <t>Text</t>
  </si>
  <si>
    <t>Buyer reference</t>
  </si>
  <si>
    <t>BT-11</t>
  </si>
  <si>
    <t>DocumentReference</t>
  </si>
  <si>
    <t>Project reference</t>
  </si>
  <si>
    <t>BT-13</t>
  </si>
  <si>
    <t xml:space="preserve">Purchase order reference </t>
  </si>
  <si>
    <t>BT-15</t>
  </si>
  <si>
    <t>Receiving advice reference</t>
  </si>
  <si>
    <t>BT-17</t>
  </si>
  <si>
    <t>Tender or lot reference</t>
  </si>
  <si>
    <t>BT-18</t>
  </si>
  <si>
    <t>Invoiced object identifier</t>
  </si>
  <si>
    <t>BT-18A</t>
  </si>
  <si>
    <t>Scheme identifier</t>
  </si>
  <si>
    <t>BT-19</t>
  </si>
  <si>
    <t>Buyer accounting reference</t>
  </si>
  <si>
    <t>BT-20</t>
  </si>
  <si>
    <t>Payment terms</t>
  </si>
  <si>
    <t>BG-1</t>
  </si>
  <si>
    <t>0..n</t>
  </si>
  <si>
    <t>INVOICE NOTE</t>
  </si>
  <si>
    <t>BT-21</t>
  </si>
  <si>
    <t>++</t>
  </si>
  <si>
    <t>Invoice note subject code</t>
  </si>
  <si>
    <t>BT-22</t>
  </si>
  <si>
    <t>Invoice note</t>
  </si>
  <si>
    <t>BG-2</t>
  </si>
  <si>
    <t>PROCESS CONTROL</t>
  </si>
  <si>
    <t>BT-23</t>
  </si>
  <si>
    <t>Business process type</t>
  </si>
  <si>
    <t>BT-24</t>
  </si>
  <si>
    <t>Specification identifier</t>
  </si>
  <si>
    <t>BG-3</t>
  </si>
  <si>
    <t>PRECEDING INVOICE REFERENCE</t>
  </si>
  <si>
    <t>BT-25</t>
  </si>
  <si>
    <t>Preceding Invoice reference</t>
  </si>
  <si>
    <t>BT-26</t>
  </si>
  <si>
    <t>Preceding Invoice issue date</t>
  </si>
  <si>
    <t>BG-4</t>
  </si>
  <si>
    <t>SELLER</t>
  </si>
  <si>
    <t>BT-27</t>
  </si>
  <si>
    <t>Seller name</t>
  </si>
  <si>
    <t>BT-28</t>
  </si>
  <si>
    <t>Seller trading name</t>
  </si>
  <si>
    <t>BT-29</t>
  </si>
  <si>
    <t>Seller identifier</t>
  </si>
  <si>
    <t>BT-29A</t>
  </si>
  <si>
    <t>BT-30</t>
  </si>
  <si>
    <t>Seller legal registration identifier</t>
  </si>
  <si>
    <t>BT-30A</t>
  </si>
  <si>
    <t>BT-31</t>
  </si>
  <si>
    <t>Seller VAT identifier</t>
  </si>
  <si>
    <t>BT-32</t>
  </si>
  <si>
    <t>Seller tax registration identifier</t>
  </si>
  <si>
    <t>BT-33</t>
  </si>
  <si>
    <t>Seller additional legal information</t>
  </si>
  <si>
    <t>BT-34</t>
  </si>
  <si>
    <t>BT-34A</t>
  </si>
  <si>
    <t>BG-5</t>
  </si>
  <si>
    <t>SELLER POSTAL ADDRESS</t>
  </si>
  <si>
    <t>BT-35</t>
  </si>
  <si>
    <t>+++</t>
  </si>
  <si>
    <t>Seller address line 1</t>
  </si>
  <si>
    <t>BT-36</t>
  </si>
  <si>
    <t>Seller address line 2</t>
  </si>
  <si>
    <t>Seller address line 3</t>
  </si>
  <si>
    <t>BT-37</t>
  </si>
  <si>
    <t>Seller city</t>
  </si>
  <si>
    <t>BT-38</t>
  </si>
  <si>
    <t>Seller post code</t>
  </si>
  <si>
    <t>BT-39</t>
  </si>
  <si>
    <t>Seller country subdivision</t>
  </si>
  <si>
    <t>BT-40</t>
  </si>
  <si>
    <t>Seller country code</t>
  </si>
  <si>
    <t>BG-6</t>
  </si>
  <si>
    <t>SELLER CONTACT</t>
  </si>
  <si>
    <t>BT-41</t>
  </si>
  <si>
    <t>Seller contact point</t>
  </si>
  <si>
    <t>BT-42</t>
  </si>
  <si>
    <t>Seller contact telephone number</t>
  </si>
  <si>
    <t>BT-43</t>
  </si>
  <si>
    <t>Seller contact email address</t>
  </si>
  <si>
    <t>BG-7</t>
  </si>
  <si>
    <t>BUYER</t>
  </si>
  <si>
    <t>BT-44</t>
  </si>
  <si>
    <t>Buyer name</t>
  </si>
  <si>
    <t>Buyer trading name</t>
  </si>
  <si>
    <t>BT-46</t>
  </si>
  <si>
    <t>Buyer identifier</t>
  </si>
  <si>
    <t>BT-46A</t>
  </si>
  <si>
    <t>BT-47</t>
  </si>
  <si>
    <t>Buyer legal registration identifier</t>
  </si>
  <si>
    <t>BT-47A</t>
  </si>
  <si>
    <t>BT-48</t>
  </si>
  <si>
    <t>Buyer VAT identifier</t>
  </si>
  <si>
    <t>BT-49</t>
  </si>
  <si>
    <t>Buyer electronic address</t>
  </si>
  <si>
    <t>BT-49A</t>
  </si>
  <si>
    <t>BG-8</t>
  </si>
  <si>
    <t>BUYER POSTAL ADDRESS</t>
  </si>
  <si>
    <t>BT-50</t>
  </si>
  <si>
    <t>Buyer address line 1</t>
  </si>
  <si>
    <t>BT-51</t>
  </si>
  <si>
    <t>Buyer address line 2</t>
  </si>
  <si>
    <t>BT-163</t>
  </si>
  <si>
    <t>Buyer address line 3</t>
  </si>
  <si>
    <t>BT-52</t>
  </si>
  <si>
    <t>Buyer city</t>
  </si>
  <si>
    <t>BT-53</t>
  </si>
  <si>
    <t>Buyer post code</t>
  </si>
  <si>
    <t>BT-54</t>
  </si>
  <si>
    <t>Buyer country subdivision</t>
  </si>
  <si>
    <t>BT-55</t>
  </si>
  <si>
    <t>Buyer country code</t>
  </si>
  <si>
    <t>BG-9</t>
  </si>
  <si>
    <t xml:space="preserve">BUYER CONTACT </t>
  </si>
  <si>
    <t>BT-56</t>
  </si>
  <si>
    <t>Buyer contact point</t>
  </si>
  <si>
    <t>BT-57</t>
  </si>
  <si>
    <t>Buyer contact telephone number</t>
  </si>
  <si>
    <t>BT-58</t>
  </si>
  <si>
    <t>Buyer contact email address</t>
  </si>
  <si>
    <t>BG-10</t>
  </si>
  <si>
    <t>PAYEE</t>
  </si>
  <si>
    <t>BT-59</t>
  </si>
  <si>
    <t>Payee name</t>
  </si>
  <si>
    <t>BT-60</t>
  </si>
  <si>
    <t>Payee identifier</t>
  </si>
  <si>
    <t>BT-60A</t>
  </si>
  <si>
    <t>BT-61</t>
  </si>
  <si>
    <t>Payee legal registration identifier</t>
  </si>
  <si>
    <t>BT-61A</t>
  </si>
  <si>
    <t>BG-11</t>
  </si>
  <si>
    <t>SELLER TAX REPRESENTATIVE PARTY</t>
  </si>
  <si>
    <t>BT-62</t>
  </si>
  <si>
    <t>Seller tax representative name</t>
  </si>
  <si>
    <t>BT-63</t>
  </si>
  <si>
    <t>Seller tax representative VAT identifier</t>
  </si>
  <si>
    <t>BG-12</t>
  </si>
  <si>
    <t>SELLER TAX REPRESENTATIVE POSTAL ADDRESS</t>
  </si>
  <si>
    <t>BT-64</t>
  </si>
  <si>
    <t>Tax representative address line 1</t>
  </si>
  <si>
    <t>BT-65</t>
  </si>
  <si>
    <t>Tax representative address line 2</t>
  </si>
  <si>
    <t>BT-164</t>
  </si>
  <si>
    <t>Tax representative address line 3</t>
  </si>
  <si>
    <t>BT-66</t>
  </si>
  <si>
    <t>Tax representative city</t>
  </si>
  <si>
    <t>BT-67</t>
  </si>
  <si>
    <t>Tax representative post code</t>
  </si>
  <si>
    <t>BT-68</t>
  </si>
  <si>
    <t>Tax representative country subdivision</t>
  </si>
  <si>
    <t>BT-69</t>
  </si>
  <si>
    <t>Tax representative country code</t>
  </si>
  <si>
    <t>BG-13</t>
  </si>
  <si>
    <t>DELIVERY INFORMATION</t>
  </si>
  <si>
    <t>BT-70</t>
  </si>
  <si>
    <t>Deliver to party name</t>
  </si>
  <si>
    <t>BT-71</t>
  </si>
  <si>
    <t>Deliver to location identifier</t>
  </si>
  <si>
    <t>BT-71A</t>
  </si>
  <si>
    <t>BT-72</t>
  </si>
  <si>
    <t>Actual delivery date</t>
  </si>
  <si>
    <t>BG-14</t>
  </si>
  <si>
    <t>INVOICING PERIOD</t>
  </si>
  <si>
    <t>BT-73</t>
  </si>
  <si>
    <t>Invoicing period start date</t>
  </si>
  <si>
    <t>BT-74</t>
  </si>
  <si>
    <t>Invoicing period end date</t>
  </si>
  <si>
    <t>BG-15</t>
  </si>
  <si>
    <t>DELIVER TO ADDRESS</t>
  </si>
  <si>
    <t>BT-75</t>
  </si>
  <si>
    <t>Deliver to address line 1</t>
  </si>
  <si>
    <t>BT-76</t>
  </si>
  <si>
    <t>Deliver to address line 2</t>
  </si>
  <si>
    <t>BT-165</t>
  </si>
  <si>
    <t>Deliver to address line 3</t>
  </si>
  <si>
    <t>BT-77</t>
  </si>
  <si>
    <t>Deliver to city</t>
  </si>
  <si>
    <t>BT-78</t>
  </si>
  <si>
    <t>Deliver to post code</t>
  </si>
  <si>
    <t>BT-79</t>
  </si>
  <si>
    <t>Deliver to country subdivision</t>
  </si>
  <si>
    <t>BT-80</t>
  </si>
  <si>
    <t>Deliver to country code</t>
  </si>
  <si>
    <t>BG-16</t>
  </si>
  <si>
    <t>PAYMENT INSTRUCTIONS</t>
  </si>
  <si>
    <t>BT-81</t>
  </si>
  <si>
    <t>Payment means type code</t>
  </si>
  <si>
    <t>BT-82</t>
  </si>
  <si>
    <t>Payment means text</t>
  </si>
  <si>
    <t>BT-83</t>
  </si>
  <si>
    <t>Remittance information</t>
  </si>
  <si>
    <t>BG-17</t>
  </si>
  <si>
    <t>CREDIT TRANSFER</t>
  </si>
  <si>
    <t>BT-84</t>
  </si>
  <si>
    <t>Payment account identifier</t>
  </si>
  <si>
    <t>BT-85</t>
  </si>
  <si>
    <t>Payment account name</t>
  </si>
  <si>
    <t>BT-86</t>
  </si>
  <si>
    <t>Payment service provider identifier</t>
  </si>
  <si>
    <t>BG-18</t>
  </si>
  <si>
    <t>PAYMENT CARD INFORMATION</t>
  </si>
  <si>
    <t>BT-87</t>
  </si>
  <si>
    <t>Payment card primary account number</t>
  </si>
  <si>
    <t>BT-88</t>
  </si>
  <si>
    <t>Payment card holder name</t>
  </si>
  <si>
    <t>BG-19</t>
  </si>
  <si>
    <t>DIRECT DEBIT</t>
  </si>
  <si>
    <t>BT-89</t>
  </si>
  <si>
    <t>Mandate reference identifier</t>
  </si>
  <si>
    <t>BT-90</t>
  </si>
  <si>
    <t>Bank assigned creditor identifier</t>
  </si>
  <si>
    <t>BT-91</t>
  </si>
  <si>
    <t>Debited account identifier</t>
  </si>
  <si>
    <t>BG-20</t>
  </si>
  <si>
    <t>DOCUMENT LEVEL ALLOWANCES</t>
  </si>
  <si>
    <t>BT-92</t>
  </si>
  <si>
    <t>Document level allowance amount</t>
  </si>
  <si>
    <t>Document level allowance base amount</t>
  </si>
  <si>
    <t>BT-94</t>
  </si>
  <si>
    <t>Percentage</t>
  </si>
  <si>
    <t>Document level allowance percentage</t>
  </si>
  <si>
    <t>BT-95</t>
  </si>
  <si>
    <t>Document level allowance VAT category code</t>
  </si>
  <si>
    <t>BT-96</t>
  </si>
  <si>
    <t>Document level allowance VAT rate</t>
  </si>
  <si>
    <t>BT-97</t>
  </si>
  <si>
    <t>Document level allowance reason</t>
  </si>
  <si>
    <t>BT-98</t>
  </si>
  <si>
    <t>Document level allowance reason code</t>
  </si>
  <si>
    <t>BG-21</t>
  </si>
  <si>
    <t>DOCUMENT LEVEL CHARGES</t>
  </si>
  <si>
    <t>BT-99</t>
  </si>
  <si>
    <t>Document level charge amount</t>
  </si>
  <si>
    <t>BT-100</t>
  </si>
  <si>
    <t>Document level charge base amount</t>
  </si>
  <si>
    <t>BT-101</t>
  </si>
  <si>
    <t>Document level charge percentage</t>
  </si>
  <si>
    <t>BT-102</t>
  </si>
  <si>
    <t>Document level charge VAT category code</t>
  </si>
  <si>
    <t>BT-103</t>
  </si>
  <si>
    <t>Document level charge VAT rate</t>
  </si>
  <si>
    <t>BT-104</t>
  </si>
  <si>
    <t>Document level charge reason</t>
  </si>
  <si>
    <t>BT-105</t>
  </si>
  <si>
    <t>Document level charge reason code</t>
  </si>
  <si>
    <t>BG-22</t>
  </si>
  <si>
    <t>DOCUMENT TOTALS</t>
  </si>
  <si>
    <t>BT-106</t>
  </si>
  <si>
    <t>Sum of Invoice line net amount</t>
  </si>
  <si>
    <t>BT-107</t>
  </si>
  <si>
    <t>Sum of allowances on document level</t>
  </si>
  <si>
    <t>BT-108</t>
  </si>
  <si>
    <t>Sum of charges on document level</t>
  </si>
  <si>
    <t>BT-109</t>
  </si>
  <si>
    <t>Invoice total amount without VAT</t>
  </si>
  <si>
    <t>BT-110</t>
  </si>
  <si>
    <t>Invoice total VAT amount</t>
  </si>
  <si>
    <t>Invoice total VAT amount in accounting currency</t>
  </si>
  <si>
    <t>BT-112</t>
  </si>
  <si>
    <t>Invoice total amount with VAT</t>
  </si>
  <si>
    <t>BT-113</t>
  </si>
  <si>
    <t>Paid amount</t>
  </si>
  <si>
    <t>BT-114</t>
  </si>
  <si>
    <t>Rounding amount</t>
  </si>
  <si>
    <t>BT-115</t>
  </si>
  <si>
    <t>Amount due for payment</t>
  </si>
  <si>
    <t>BG-23</t>
  </si>
  <si>
    <t>1..n</t>
  </si>
  <si>
    <t>VAT BREAKDOWN</t>
  </si>
  <si>
    <t>BT-116</t>
  </si>
  <si>
    <t>VAT category taxable amount</t>
  </si>
  <si>
    <t>BT-117</t>
  </si>
  <si>
    <t>VAT category tax amount</t>
  </si>
  <si>
    <t>BT-118</t>
  </si>
  <si>
    <t xml:space="preserve">VAT category code </t>
  </si>
  <si>
    <t>BT-119</t>
  </si>
  <si>
    <t>VAT category rate</t>
  </si>
  <si>
    <t>BT-120</t>
  </si>
  <si>
    <t>VAT exemption reason text</t>
  </si>
  <si>
    <t>BT-121</t>
  </si>
  <si>
    <t>VAT exemption reason code</t>
  </si>
  <si>
    <t>BG-24</t>
  </si>
  <si>
    <t>ADDITIONAL SUPPORTING DOCUMENTS</t>
  </si>
  <si>
    <t>BT-122</t>
  </si>
  <si>
    <t>Supporting document reference</t>
  </si>
  <si>
    <t>BT-123</t>
  </si>
  <si>
    <t>Supporting document description</t>
  </si>
  <si>
    <t>BT-124</t>
  </si>
  <si>
    <t>External document location</t>
  </si>
  <si>
    <t>BT-125</t>
  </si>
  <si>
    <t>Binaryobject</t>
  </si>
  <si>
    <t>Attached document</t>
  </si>
  <si>
    <t>BT-125A</t>
  </si>
  <si>
    <t>Attached document Mime code</t>
  </si>
  <si>
    <t>BT-125B</t>
  </si>
  <si>
    <t>Attached document Filename</t>
  </si>
  <si>
    <t>BG-25</t>
  </si>
  <si>
    <t>INVOICE LINE</t>
  </si>
  <si>
    <t>BT-126</t>
  </si>
  <si>
    <t>Invoice line identifier</t>
  </si>
  <si>
    <t>BT-127</t>
  </si>
  <si>
    <t>Invoice line note</t>
  </si>
  <si>
    <t>BT-128</t>
  </si>
  <si>
    <t>Invoice line object identifier</t>
  </si>
  <si>
    <t>BT-128A</t>
  </si>
  <si>
    <t>BT-129</t>
  </si>
  <si>
    <t>Quantity</t>
  </si>
  <si>
    <t>Invoiced quantity</t>
  </si>
  <si>
    <t>BT-130</t>
  </si>
  <si>
    <t>Invoiced quantity unit of measure code</t>
  </si>
  <si>
    <t>BT-131</t>
  </si>
  <si>
    <t>Invoice line net amount</t>
  </si>
  <si>
    <t>BT-132</t>
  </si>
  <si>
    <t>Referenced purchase order line reference</t>
  </si>
  <si>
    <t>BT-133</t>
  </si>
  <si>
    <t>Invoice line Buyer accounting reference</t>
  </si>
  <si>
    <t>BG-26</t>
  </si>
  <si>
    <t>INVOICE LINE PERIOD</t>
  </si>
  <si>
    <t>BT-134</t>
  </si>
  <si>
    <t>Invoice line period start date</t>
  </si>
  <si>
    <t>BT-135</t>
  </si>
  <si>
    <t>Invoice line period end date</t>
  </si>
  <si>
    <t>BG-27</t>
  </si>
  <si>
    <t>INVOICE LINE ALLOWANCES</t>
  </si>
  <si>
    <t>BT-136</t>
  </si>
  <si>
    <t>Invoice line allowance amount</t>
  </si>
  <si>
    <t>BT-137</t>
  </si>
  <si>
    <t>Invoice line allowance base amount</t>
  </si>
  <si>
    <t>BT-138</t>
  </si>
  <si>
    <t>Invoice line allowance percentage</t>
  </si>
  <si>
    <t>BT-139</t>
  </si>
  <si>
    <t>Invoice line allowance reason</t>
  </si>
  <si>
    <t>BT-140</t>
  </si>
  <si>
    <t>Invoice line allowance reason code</t>
  </si>
  <si>
    <t>BG-28</t>
  </si>
  <si>
    <t>INVOICE LINE CHARGES</t>
  </si>
  <si>
    <t>BT-141</t>
  </si>
  <si>
    <t>Invoice line charge amount</t>
  </si>
  <si>
    <t>BT-142</t>
  </si>
  <si>
    <t>Invoice line charge base amount</t>
  </si>
  <si>
    <t>BT-143</t>
  </si>
  <si>
    <t>Invoice line charge percentage</t>
  </si>
  <si>
    <t>BT-144</t>
  </si>
  <si>
    <t>Invoice line charge reason</t>
  </si>
  <si>
    <t>BT-145</t>
  </si>
  <si>
    <t>Invoice line charge reason code</t>
  </si>
  <si>
    <t>BG-29</t>
  </si>
  <si>
    <t>PRICE DETAILS</t>
  </si>
  <si>
    <t>BT-146</t>
  </si>
  <si>
    <t>UnitPriceAmount</t>
  </si>
  <si>
    <t>Item net price</t>
  </si>
  <si>
    <t>BT-147</t>
  </si>
  <si>
    <t>Item price discount</t>
  </si>
  <si>
    <t>BT-148</t>
  </si>
  <si>
    <t>Item gross price</t>
  </si>
  <si>
    <t>BT-149</t>
  </si>
  <si>
    <t>Item price base quantity</t>
  </si>
  <si>
    <t>BT-150</t>
  </si>
  <si>
    <t>Item price base quantity unit of measure code</t>
  </si>
  <si>
    <t>BG-30</t>
  </si>
  <si>
    <t>LINE VAT INFORMATION</t>
  </si>
  <si>
    <t>BT-151</t>
  </si>
  <si>
    <t>Invoiced item VAT category code</t>
  </si>
  <si>
    <t>BT-152</t>
  </si>
  <si>
    <t>Percent</t>
  </si>
  <si>
    <t>Invoiced item VAT rate</t>
  </si>
  <si>
    <t>BG-31</t>
  </si>
  <si>
    <t>ITEM INFORMATION</t>
  </si>
  <si>
    <t>BT-153</t>
  </si>
  <si>
    <t>Item name</t>
  </si>
  <si>
    <t>BT-154</t>
  </si>
  <si>
    <t>Item description</t>
  </si>
  <si>
    <t>BT-155</t>
  </si>
  <si>
    <t>Item Seller's identifier</t>
  </si>
  <si>
    <t>BT-156</t>
  </si>
  <si>
    <t>Item Buyer's identifier</t>
  </si>
  <si>
    <t>BT-157</t>
  </si>
  <si>
    <t>Item standard identifier</t>
  </si>
  <si>
    <t>BT-157A</t>
  </si>
  <si>
    <t>BT-158</t>
  </si>
  <si>
    <t>Item classification identifier</t>
  </si>
  <si>
    <t>BT-158A</t>
  </si>
  <si>
    <t>BT-158B</t>
  </si>
  <si>
    <t>Scheme version identifier</t>
  </si>
  <si>
    <t>BT-159</t>
  </si>
  <si>
    <t>Item country of origin</t>
  </si>
  <si>
    <t>BG-32</t>
  </si>
  <si>
    <t>ITEM ATTRIBUTES</t>
  </si>
  <si>
    <t>BT-160</t>
  </si>
  <si>
    <t>++++</t>
  </si>
  <si>
    <t>Item attribute name</t>
  </si>
  <si>
    <t>BT-161</t>
  </si>
  <si>
    <t>Item attribute value</t>
  </si>
  <si>
    <t>xBRL-GL</t>
    <phoneticPr fontId="3"/>
  </si>
  <si>
    <t>Code</t>
    <phoneticPr fontId="3"/>
  </si>
  <si>
    <t>Datatype</t>
    <phoneticPr fontId="3"/>
  </si>
  <si>
    <t>Module</t>
    <phoneticPr fontId="3"/>
  </si>
  <si>
    <t>Term</t>
    <phoneticPr fontId="3"/>
  </si>
  <si>
    <t>Label</t>
    <phoneticPr fontId="3"/>
  </si>
  <si>
    <t>Description</t>
    <phoneticPr fontId="3"/>
  </si>
  <si>
    <t>Level</t>
    <phoneticPr fontId="3"/>
  </si>
  <si>
    <t>cor-79</t>
    <phoneticPr fontId="3"/>
  </si>
  <si>
    <t>taf-5</t>
    <phoneticPr fontId="3"/>
  </si>
  <si>
    <t>Measurable ID Schema</t>
    <phoneticPr fontId="3"/>
  </si>
  <si>
    <t>Measurable ID Other</t>
    <phoneticPr fontId="3"/>
  </si>
  <si>
    <t>Measurable ID Other Schema</t>
    <phoneticPr fontId="3"/>
  </si>
  <si>
    <t>richTextCommentCode</t>
    <phoneticPr fontId="3"/>
  </si>
  <si>
    <t>srcdG-4</t>
    <phoneticPr fontId="3"/>
  </si>
  <si>
    <t>srcd-16</t>
    <phoneticPr fontId="3"/>
  </si>
  <si>
    <t>srcd-17</t>
  </si>
  <si>
    <t>srcd-18</t>
  </si>
  <si>
    <t>srcd-19</t>
  </si>
  <si>
    <t>type</t>
    <phoneticPr fontId="3"/>
  </si>
  <si>
    <t>module</t>
    <phoneticPr fontId="3"/>
  </si>
  <si>
    <t>label</t>
    <phoneticPr fontId="3"/>
  </si>
  <si>
    <t>Description</t>
  </si>
  <si>
    <t>【会計仕訳】</t>
  </si>
  <si>
    <t>Document Information</t>
  </si>
  <si>
    <t>【文書情報】</t>
  </si>
  <si>
    <t>文書種別</t>
  </si>
  <si>
    <t>Audit Number</t>
  </si>
  <si>
    <t>監査番号</t>
  </si>
  <si>
    <t>改訂前監査番号</t>
  </si>
  <si>
    <t>Action to Take with Previous Data</t>
  </si>
  <si>
    <t>改訂前データ処置</t>
  </si>
  <si>
    <t>言語</t>
  </si>
  <si>
    <t>作成日付</t>
  </si>
  <si>
    <t>作成者</t>
  </si>
  <si>
    <t>Document Comment</t>
  </si>
  <si>
    <t>文書コメント</t>
  </si>
  <si>
    <t>対象期間開始日付</t>
  </si>
  <si>
    <t>対象期間終了日付</t>
  </si>
  <si>
    <t>期間数</t>
  </si>
  <si>
    <t>Type of periods covered by periodCount</t>
  </si>
  <si>
    <t>期間単位</t>
  </si>
  <si>
    <t>期間単位説明</t>
  </si>
  <si>
    <t>作成元アプリケーション</t>
  </si>
  <si>
    <t>対象アプリケーション</t>
  </si>
  <si>
    <t>既定通貨</t>
  </si>
  <si>
    <t>Identifies and provides information about one or more target reporting taxonomies to which the data represented in the document rolls up to.</t>
  </si>
  <si>
    <t>【集約報告タクソノミ】</t>
  </si>
  <si>
    <t>summaryReportingTaxonomyIDItemType</t>
  </si>
  <si>
    <t>summaryReportingTaxonomyID</t>
  </si>
  <si>
    <t>Summary Reporting Taxonomy ID</t>
  </si>
  <si>
    <t>Identifies a target reporting taxonomy so that, for example, it can be referenced in the [summaryReportingTaxonomyIDRef] data field at [xbrlInfo] level.</t>
  </si>
  <si>
    <t>集約報告タクソノミ識別子</t>
  </si>
  <si>
    <t>summaryReportingTaxonomySchemaRefHrefItemType</t>
  </si>
  <si>
    <t>summaryReportingTaxonomySchemaRefHref</t>
  </si>
  <si>
    <t>Summary Reporting Taxonomy Schema Reference Href Attribute</t>
  </si>
  <si>
    <t>Value of the href attribute of schemaRef in the target reporting taxonomy.</t>
  </si>
  <si>
    <t>集約報告タクソノミスキーマ参照情報</t>
  </si>
  <si>
    <t>summaryReportingTaxonomyHeaderItemType</t>
  </si>
  <si>
    <t>summaryReportingTaxonomyHeader</t>
  </si>
  <si>
    <t>Summary Reporting Taxonomy Header</t>
  </si>
  <si>
    <t>An all-purpose data field where all the information necessary when it is too complex to be defined otherwise.</t>
  </si>
  <si>
    <t>集約報告タクソノミヘッダ</t>
  </si>
  <si>
    <t>summaryReportingTaxonomyDescriptionItemType</t>
  </si>
  <si>
    <t>summaryReportingTaxonomyDescription</t>
  </si>
  <si>
    <t>Summary Reporting Taxonomy Description</t>
  </si>
  <si>
    <t>A description of the taxonomy for human use.</t>
  </si>
  <si>
    <t>集約報告タクソノミ説明</t>
  </si>
  <si>
    <t>Entity Information section</t>
  </si>
  <si>
    <t>【事業体情報】</t>
  </si>
  <si>
    <t>事業体情報（報告組織に関する情報）の入れ物。</t>
  </si>
  <si>
    <t>【事業体電話番号】</t>
  </si>
  <si>
    <t>Entity Phone Number Description</t>
  </si>
  <si>
    <t>Entity Phone Number Description such as Main, Investor relations.</t>
  </si>
  <si>
    <t>事業体電話番号説明</t>
  </si>
  <si>
    <t>事業体電話番号</t>
  </si>
  <si>
    <t>【事業体FAX番号】</t>
  </si>
  <si>
    <t>事業体FAX番号用途</t>
  </si>
  <si>
    <t>事業体FAX番号</t>
  </si>
  <si>
    <t>【事業体Eメールアドレス】</t>
  </si>
  <si>
    <t>事業体Eメールアドレス用途</t>
  </si>
  <si>
    <t>事業体Eメールアドレス</t>
  </si>
  <si>
    <t>Default Accounting Method Purpose</t>
  </si>
  <si>
    <t>既定会計処理方法目的</t>
  </si>
  <si>
    <t>Default Accounting Method Purpose Description</t>
  </si>
  <si>
    <t>既定会計処理方法目的説明</t>
  </si>
  <si>
    <t>Identifiers</t>
  </si>
  <si>
    <t>【識別子】</t>
  </si>
  <si>
    <t>事業体識別子</t>
  </si>
  <si>
    <t>事業体説明</t>
  </si>
  <si>
    <t>Address</t>
  </si>
  <si>
    <t>【住所】</t>
  </si>
  <si>
    <t>Address Name</t>
  </si>
  <si>
    <t>住所名</t>
  </si>
  <si>
    <t>Address Description</t>
  </si>
  <si>
    <t>住所説明</t>
  </si>
  <si>
    <t>住所目的</t>
  </si>
  <si>
    <t>Location Identifier</t>
  </si>
  <si>
    <t>所在地識別子</t>
  </si>
  <si>
    <t>建物番号</t>
  </si>
  <si>
    <t>Street</t>
  </si>
  <si>
    <t>通り</t>
  </si>
  <si>
    <t>住所詳細</t>
  </si>
  <si>
    <t>都市</t>
  </si>
  <si>
    <t>State or Province</t>
  </si>
  <si>
    <t>州</t>
  </si>
  <si>
    <t>Zip or Postal Code</t>
  </si>
  <si>
    <t>郵便番号</t>
  </si>
  <si>
    <t>国</t>
  </si>
  <si>
    <t>Address Active</t>
  </si>
  <si>
    <t>住所有効性</t>
  </si>
  <si>
    <t>【事業体Webサイト】</t>
  </si>
  <si>
    <t>Webサイト説明</t>
  </si>
  <si>
    <t>WebサイトURL</t>
  </si>
  <si>
    <t>【担当者情報】</t>
  </si>
  <si>
    <t>Prefix</t>
  </si>
  <si>
    <t>敬称</t>
  </si>
  <si>
    <t>Last Name</t>
  </si>
  <si>
    <t>姓</t>
  </si>
  <si>
    <t>First Name</t>
  </si>
  <si>
    <t>名</t>
  </si>
  <si>
    <t>Suffix</t>
  </si>
  <si>
    <t>付加名称</t>
  </si>
  <si>
    <t>Position/Role</t>
  </si>
  <si>
    <t>地位/役職</t>
  </si>
  <si>
    <t>【担当者電話番号】</t>
  </si>
  <si>
    <t>Contact Phone Number Description such as Main, Investor relations, etc.</t>
  </si>
  <si>
    <t>担当者電話番号説明</t>
  </si>
  <si>
    <t>担当者電話番号</t>
  </si>
  <si>
    <t>【担当者FAX番号】</t>
  </si>
  <si>
    <t>担当者FAX番号用途</t>
  </si>
  <si>
    <t>担当者FAX番号</t>
  </si>
  <si>
    <t>Contact Email Address Structure</t>
  </si>
  <si>
    <t>【担当者Eメールアドレス】</t>
  </si>
  <si>
    <t>担当者Eメールアドレス用途</t>
  </si>
  <si>
    <t>担当者Eメールアドレス</t>
  </si>
  <si>
    <t>Role of Contact</t>
  </si>
  <si>
    <t>担当者役割</t>
  </si>
  <si>
    <t>Location ID cross reference</t>
  </si>
  <si>
    <t>所在地相互参照情報</t>
  </si>
  <si>
    <t>担当者有効性</t>
  </si>
  <si>
    <t>業種説明</t>
  </si>
  <si>
    <t>会計年度開始日付</t>
  </si>
  <si>
    <t>会計年度終了日付</t>
  </si>
  <si>
    <t>Accounting Method Structure</t>
  </si>
  <si>
    <t>【会計処理方法】</t>
  </si>
  <si>
    <t>Accounting Method</t>
  </si>
  <si>
    <t>会計処理方法</t>
  </si>
  <si>
    <t>Accounting Method Description</t>
  </si>
  <si>
    <t>会計処理方法説明</t>
  </si>
  <si>
    <t>Accounting Method Purpose</t>
  </si>
  <si>
    <t>会計処理方法目的</t>
  </si>
  <si>
    <t>Accounting Method Purpose Description</t>
  </si>
  <si>
    <t>会計処理方法目的説明</t>
  </si>
  <si>
    <t>会計処理方法開始日付</t>
  </si>
  <si>
    <t>会計処理方法終了日付</t>
  </si>
  <si>
    <t>accountantInformation</t>
  </si>
  <si>
    <t>【会計士情報】</t>
  </si>
  <si>
    <t>会計士名</t>
  </si>
  <si>
    <t>【会計士住所】</t>
  </si>
  <si>
    <t>会計士住所名</t>
  </si>
  <si>
    <t>会計士住所説明</t>
  </si>
  <si>
    <t>会計士住所目的</t>
  </si>
  <si>
    <t>Accountant Location Identifier</t>
  </si>
  <si>
    <t>会計士所在地識別子</t>
  </si>
  <si>
    <t>会計士住所建物番号</t>
  </si>
  <si>
    <t>会計士住所通り</t>
  </si>
  <si>
    <t>会計士住所詳細</t>
  </si>
  <si>
    <t>会計士住所都市</t>
  </si>
  <si>
    <t>会計士住所州</t>
  </si>
  <si>
    <t>会計士住所国</t>
  </si>
  <si>
    <t>会計士住所郵便番号</t>
  </si>
  <si>
    <t>会計士住所有効性</t>
  </si>
  <si>
    <t>Type of Engagement</t>
  </si>
  <si>
    <t>契約種別</t>
  </si>
  <si>
    <t>Type of Engagement Description</t>
  </si>
  <si>
    <t>契約種別説明</t>
  </si>
  <si>
    <t>【会計士担当者情報】</t>
  </si>
  <si>
    <t>会計士担当者敬称</t>
  </si>
  <si>
    <t>会計士担当者姓</t>
  </si>
  <si>
    <t>First  Name</t>
  </si>
  <si>
    <t>会計士担当者名</t>
  </si>
  <si>
    <t>会計士担当者付加名称</t>
  </si>
  <si>
    <t>会計士担当者アテンションライン</t>
  </si>
  <si>
    <t>会計士担当者地位/役職</t>
  </si>
  <si>
    <t>【会計士担当者電話番号】</t>
  </si>
  <si>
    <t>Accountant Contact Phone Number Description such as Main, Investor relations, etc.</t>
  </si>
  <si>
    <t>会計士担当者電話番号説明</t>
  </si>
  <si>
    <t>会計士担当者電話番号</t>
  </si>
  <si>
    <t>【会計士担当者FAX番号】</t>
  </si>
  <si>
    <t>会計士担当者FAX番号</t>
  </si>
  <si>
    <t>会計士担当者FAX番号用途</t>
  </si>
  <si>
    <t>【会計士担当者Eメールアドレス】</t>
  </si>
  <si>
    <t>会計士担当者Eメールアドレス用途</t>
  </si>
  <si>
    <t>会計士担当者Eメールアドレス</t>
  </si>
  <si>
    <t>会計士担当者役割</t>
  </si>
  <si>
    <t>Accountant Location ID cross reference</t>
  </si>
  <si>
    <t>会計士所在地相互参照情報</t>
  </si>
  <si>
    <t>会計士担当者有効性</t>
  </si>
  <si>
    <t>【報告カレンダー】</t>
  </si>
  <si>
    <t>報告カレンダーコード</t>
  </si>
  <si>
    <t>報告カレンダー説明</t>
  </si>
  <si>
    <t>報告カレンダータイトル</t>
  </si>
  <si>
    <t>reportingCalendarPeriodType</t>
  </si>
  <si>
    <t>Code Related to Type of Periods</t>
  </si>
  <si>
    <t>期間種別コード</t>
  </si>
  <si>
    <t>Description of periods</t>
  </si>
  <si>
    <t>期間種別説明</t>
  </si>
  <si>
    <t>Closed status</t>
  </si>
  <si>
    <t>締状態</t>
  </si>
  <si>
    <t>報告目的</t>
  </si>
  <si>
    <t>報告目的説明</t>
  </si>
  <si>
    <t>reportingCalendarPeriod</t>
  </si>
  <si>
    <t>【報告カレンダー期間】</t>
  </si>
  <si>
    <t>Reporting Period Identifier</t>
  </si>
  <si>
    <t>報告期間識別子</t>
  </si>
  <si>
    <t>期間説明</t>
  </si>
  <si>
    <t>Period Start Date</t>
  </si>
  <si>
    <t>期間開始日付</t>
  </si>
  <si>
    <t>Period End Date</t>
  </si>
  <si>
    <t>期間終了日付</t>
  </si>
  <si>
    <t>期間締日付</t>
  </si>
  <si>
    <t>Entry Information</t>
  </si>
  <si>
    <t>【仕訳情報】</t>
  </si>
  <si>
    <t>Date Posted</t>
  </si>
  <si>
    <t>転記済日付</t>
  </si>
  <si>
    <t>Entry Creator</t>
  </si>
  <si>
    <t>仕訳作成者</t>
  </si>
  <si>
    <t>Entry Last Modifier</t>
  </si>
  <si>
    <t>仕訳最終更新者</t>
  </si>
  <si>
    <t>Entry Date</t>
  </si>
  <si>
    <t>入力日付</t>
  </si>
  <si>
    <t>Responsible Person</t>
  </si>
  <si>
    <t>責任者</t>
  </si>
  <si>
    <t>Source Journal</t>
  </si>
  <si>
    <t>元仕訳帳種別</t>
  </si>
  <si>
    <t>Journal Description</t>
  </si>
  <si>
    <t>元仕訳帳説明</t>
  </si>
  <si>
    <t>Type Identifier</t>
  </si>
  <si>
    <t>種別識別子</t>
  </si>
  <si>
    <t>仕訳起源</t>
  </si>
  <si>
    <t>Entry Identifier</t>
  </si>
  <si>
    <t>仕訳識別子</t>
  </si>
  <si>
    <t>Entry Description</t>
  </si>
  <si>
    <t>仕訳説明</t>
  </si>
  <si>
    <t>Entry Qualifier</t>
  </si>
  <si>
    <t>仕訳修飾子</t>
  </si>
  <si>
    <t>Entry Qualifier Description</t>
  </si>
  <si>
    <t>仕訳修飾子説明</t>
  </si>
  <si>
    <t>転記コード</t>
  </si>
  <si>
    <t>Batch ID for Entry Group</t>
  </si>
  <si>
    <t>仕訳グループ識別子</t>
  </si>
  <si>
    <t>仕訳グループ説明</t>
  </si>
  <si>
    <t>Number of Entries</t>
  </si>
  <si>
    <t>仕訳総数</t>
  </si>
  <si>
    <t>Total Debits</t>
  </si>
  <si>
    <t>借方合計</t>
  </si>
  <si>
    <t>Total Credits</t>
  </si>
  <si>
    <t>貸方合計</t>
  </si>
  <si>
    <t>Type of Difference Between Book and Tax</t>
  </si>
  <si>
    <t>帳簿価税務簿価差異種別</t>
  </si>
  <si>
    <t>相殺消去コード</t>
  </si>
  <si>
    <t>予算シナリオ期間開始日付</t>
  </si>
  <si>
    <t>予算シナリオ期間終了日付</t>
  </si>
  <si>
    <t>Scenario Description</t>
  </si>
  <si>
    <t>シナリオ説明</t>
  </si>
  <si>
    <t>Scenario Code</t>
  </si>
  <si>
    <t>シナリオコード</t>
  </si>
  <si>
    <t>予算配分コード</t>
  </si>
  <si>
    <t>ID for Reversing, Standard or Master Entry</t>
  </si>
  <si>
    <t>反対/通常/マスタ仕訳識別子</t>
  </si>
  <si>
    <t>Recurring Standard Description</t>
  </si>
  <si>
    <t>反復通常仕訳説明</t>
  </si>
  <si>
    <t>頻度間隔</t>
  </si>
  <si>
    <t>頻度単位</t>
  </si>
  <si>
    <t>反復残回数</t>
  </si>
  <si>
    <t>次回反復日付</t>
  </si>
  <si>
    <t>前回反復日付</t>
  </si>
  <si>
    <t>End Date of Repeating Entry</t>
  </si>
  <si>
    <t>反復仕訳終了日付</t>
  </si>
  <si>
    <t>反対仕訳要否</t>
  </si>
  <si>
    <t>反対仕訳日付</t>
  </si>
  <si>
    <t>仕訳番号カウンタ</t>
  </si>
  <si>
    <t>【仕訳明細】</t>
  </si>
  <si>
    <t>明細行番号</t>
  </si>
  <si>
    <t>明細行番号カウンタ</t>
  </si>
  <si>
    <t>Account Identifier</t>
  </si>
  <si>
    <t>【科目識別子】</t>
  </si>
  <si>
    <t>Main Account Number</t>
  </si>
  <si>
    <t>主勘定科目コード</t>
  </si>
  <si>
    <t>Main Account Description</t>
  </si>
  <si>
    <t>主勘定科目説明</t>
  </si>
  <si>
    <t>Account Classification</t>
  </si>
  <si>
    <t>主勘定科目区分</t>
  </si>
  <si>
    <t>Account Classification Description</t>
  </si>
  <si>
    <t>主勘定科目区分説明</t>
  </si>
  <si>
    <t>Parent Account Number</t>
  </si>
  <si>
    <t>親勘定科目コード</t>
  </si>
  <si>
    <t>Purpose of Account</t>
  </si>
  <si>
    <t>勘定科目目的</t>
  </si>
  <si>
    <t>Description of Purpose of Account</t>
  </si>
  <si>
    <t>勘定科目目的説明</t>
  </si>
  <si>
    <t>Type of account</t>
  </si>
  <si>
    <t>科目種別</t>
  </si>
  <si>
    <t>科目種別説明</t>
  </si>
  <si>
    <t>仕訳会計処理方法</t>
  </si>
  <si>
    <t>仕訳会計処理方法説明</t>
  </si>
  <si>
    <t>仕訳会計処理方法目的</t>
  </si>
  <si>
    <t>仕訳会計処理方法目的説明</t>
  </si>
  <si>
    <t>Subaccount Information</t>
  </si>
  <si>
    <t>【サブ科目情報】</t>
  </si>
  <si>
    <t>Subaccount Description</t>
  </si>
  <si>
    <t>サブ科目説明</t>
  </si>
  <si>
    <t>Subaccount</t>
  </si>
  <si>
    <t>サブ科目コード</t>
  </si>
  <si>
    <t>Type of Subaccount</t>
  </si>
  <si>
    <t>サブ科目種別</t>
  </si>
  <si>
    <t>Segment Parent Information</t>
  </si>
  <si>
    <t>【親セグメント情報】</t>
  </si>
  <si>
    <t>親サブ科目コード</t>
  </si>
  <si>
    <t>親サブ科目種別</t>
  </si>
  <si>
    <t>報告系統識別子</t>
  </si>
  <si>
    <t>Parent Subaccount Percentage</t>
  </si>
  <si>
    <t>親サブ科目配分パーセンテージ</t>
  </si>
  <si>
    <t>科目有効性</t>
  </si>
  <si>
    <t>Monetary Amount</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</si>
  <si>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</si>
  <si>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</si>
  <si>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Currency</t>
  </si>
  <si>
    <t>The currency related to the amount can be entered here instead of the XBRL instance specified way, especially important in multi-currency situations. Recommend ISO 4217 coding.</t>
  </si>
  <si>
    <t>通貨</t>
  </si>
  <si>
    <t>Original Exchange Rate Date</t>
  </si>
  <si>
    <t>原取引通貨換算レート日付</t>
  </si>
  <si>
    <t>Amount in Original Currency</t>
  </si>
  <si>
    <t>原取引通貨換算額</t>
  </si>
  <si>
    <t>Original Currency</t>
  </si>
  <si>
    <t>原取引通貨</t>
  </si>
  <si>
    <t>Original Exchange Rate</t>
  </si>
  <si>
    <t>原取引通貨換算レート</t>
  </si>
  <si>
    <t>Original Exchange Rate Source</t>
  </si>
  <si>
    <t>原取引通貨換算レート情報源</t>
  </si>
  <si>
    <t>Original Exchange Rate Comment</t>
  </si>
  <si>
    <t>原取引通貨換算レートコメント</t>
  </si>
  <si>
    <t>Original Amount in Triangulation Currency</t>
  </si>
  <si>
    <t>原取引トライアンギュレーション通貨換算額</t>
  </si>
  <si>
    <t>Original Triangulation Currency</t>
  </si>
  <si>
    <t>原取引トライアンギュレーション通貨</t>
  </si>
  <si>
    <t>National to Triangulation Currency Exchange Rate</t>
  </si>
  <si>
    <t>自国通貨トライアンギュレーション通貨換算レート</t>
  </si>
  <si>
    <t>National to Triangulation Currency Exchange Rate Source</t>
  </si>
  <si>
    <t>自国通貨トライアンギュレーション通貨換算レート情報源</t>
  </si>
  <si>
    <t>National to Triangulation Currency Exchange Rate Type</t>
  </si>
  <si>
    <t>自国通貨トライアンギュレーション通貨換算レート種別</t>
  </si>
  <si>
    <t>Original to Triangulation Currency Exchange Rate</t>
  </si>
  <si>
    <t>原取引通貨トライアンギュレーション通貨換算レート</t>
  </si>
  <si>
    <t>Original to Triangulation Currency Exchange Rate Source</t>
  </si>
  <si>
    <t>原取引通貨トライアンギュレーション通貨換算レート情報源</t>
  </si>
  <si>
    <t>Original to Triangulation Currency Exchange Rate Type</t>
  </si>
  <si>
    <t>原取引通貨トライアンギュレーション通貨換算レート種別</t>
  </si>
  <si>
    <t>Sign Indication for Amount</t>
  </si>
  <si>
    <t>金額符号</t>
  </si>
  <si>
    <t>Debit/Credit Identifier</t>
  </si>
  <si>
    <t>貸借区分コード</t>
  </si>
  <si>
    <t>転記日付</t>
  </si>
  <si>
    <t>Memo Line</t>
  </si>
  <si>
    <t>メモ行フラグ</t>
  </si>
  <si>
    <t>配分コード</t>
  </si>
  <si>
    <t>【多通貨明細】</t>
  </si>
  <si>
    <t>Date of Exchange Rate</t>
  </si>
  <si>
    <t>換算レート日付</t>
  </si>
  <si>
    <t>Restated Amount</t>
  </si>
  <si>
    <t>換算額</t>
  </si>
  <si>
    <t>Currency of Restated Amount</t>
  </si>
  <si>
    <t>換算通貨</t>
  </si>
  <si>
    <t>Restated Amount Exchange Rate</t>
  </si>
  <si>
    <t>換算レート</t>
  </si>
  <si>
    <t>Restated Amount Exchange Rate Source</t>
  </si>
  <si>
    <t>換算レート情報源</t>
  </si>
  <si>
    <t>Restated Amount Exchange Rate Type</t>
  </si>
  <si>
    <t>換算レート種別</t>
  </si>
  <si>
    <t>Amount in Triangulation Currency</t>
  </si>
  <si>
    <t>トライアンギュレーション通貨換算額</t>
  </si>
  <si>
    <t>Triangulation Currency</t>
  </si>
  <si>
    <t>トライアンギュレーション通貨</t>
  </si>
  <si>
    <t>Triangulation Exchange Rate</t>
  </si>
  <si>
    <t>トライアンギュレーション通貨換算レート</t>
  </si>
  <si>
    <t>Triangulation Exchange Rate Source</t>
  </si>
  <si>
    <t>トライアンギュレーション通貨換算レート情報源</t>
  </si>
  <si>
    <t>Triangulation Exchange Rate Type</t>
  </si>
  <si>
    <t>トライアンギュレーション通貨換算レート種別</t>
  </si>
  <si>
    <t>換算通貨トライアンギュレーション通貨換算レート</t>
  </si>
  <si>
    <t>Restated Triangulation Exchange Rate Source</t>
  </si>
  <si>
    <t>換算通貨トライアンギュレーション通貨換算レート情報源</t>
  </si>
  <si>
    <t>Restated Triangulation Exchange Rate Type</t>
  </si>
  <si>
    <t>換算通貨トライアンギュレーション通貨換算レート種別</t>
  </si>
  <si>
    <t>多通貨明細コメント</t>
  </si>
  <si>
    <t>【CVE情報】</t>
  </si>
  <si>
    <t>ID Number (internal)</t>
  </si>
  <si>
    <t>CVE識別番号（内部）</t>
  </si>
  <si>
    <t>External Authority</t>
  </si>
  <si>
    <t>【外部機関】</t>
  </si>
  <si>
    <t>External Authority ID Number</t>
  </si>
  <si>
    <t>外部機関付与識別番号</t>
  </si>
  <si>
    <t>外部機関名</t>
  </si>
  <si>
    <t>identifierAuthorityVerificationDate</t>
  </si>
  <si>
    <t>External Authority Verification Date</t>
  </si>
  <si>
    <t>外部機関認証日付</t>
  </si>
  <si>
    <t>CVE組織種別</t>
  </si>
  <si>
    <t>CVE組織種別説明</t>
  </si>
  <si>
    <t>CVE説明</t>
  </si>
  <si>
    <t>Entity type (enumerated): e.g., customer, vendor, employee.</t>
  </si>
  <si>
    <t>CVE種別</t>
  </si>
  <si>
    <t>CVEカテゴリ</t>
  </si>
  <si>
    <t>【Eメールアドレス】</t>
  </si>
  <si>
    <t>Identifer Email Address Usage</t>
  </si>
  <si>
    <t>CVEEメールアドレス用途</t>
  </si>
  <si>
    <t>CVEEメールアドレス</t>
  </si>
  <si>
    <t>【電話番号】</t>
  </si>
  <si>
    <t>Identifier Phone Number Usage (e.g. Main, Investor relations, etc.)</t>
  </si>
  <si>
    <t>CVE電話番号用途</t>
  </si>
  <si>
    <t>CVE電話番号</t>
  </si>
  <si>
    <t>Fax Number Structure</t>
  </si>
  <si>
    <t>【FAX番号】</t>
  </si>
  <si>
    <t>Identifer Fax Number Usage</t>
  </si>
  <si>
    <t>CVEFAX番号用途</t>
  </si>
  <si>
    <t>CVEFAX番号</t>
  </si>
  <si>
    <t>CVE目的</t>
  </si>
  <si>
    <t>【CVE住所】</t>
  </si>
  <si>
    <t>CVE住所説明</t>
  </si>
  <si>
    <t>CVE住所目的</t>
  </si>
  <si>
    <t>CVE住所建物番号</t>
  </si>
  <si>
    <t>CVE住所通り</t>
  </si>
  <si>
    <t>CVE住所詳細</t>
  </si>
  <si>
    <t>CVE住所都市</t>
  </si>
  <si>
    <t>CVE住所州</t>
  </si>
  <si>
    <t>CVE住所国</t>
  </si>
  <si>
    <t>CVE住所郵便番号</t>
  </si>
  <si>
    <t>Identifier Address Location ID</t>
  </si>
  <si>
    <t>A code used to identify the identifier and to associate it with contacts</t>
  </si>
  <si>
    <t>CVE所在地識別子</t>
  </si>
  <si>
    <t>【CVE担当者情報】</t>
  </si>
  <si>
    <t>CVE担当者敬称</t>
  </si>
  <si>
    <t>CVE担当者姓</t>
  </si>
  <si>
    <t>CVE担当者名</t>
  </si>
  <si>
    <t>CVE担当者アテンションライン</t>
  </si>
  <si>
    <t>Identifier Contact Position/Role</t>
  </si>
  <si>
    <t>CVE担当者地位/役職</t>
  </si>
  <si>
    <t>【CVE担当者電話番号】</t>
  </si>
  <si>
    <t>Identifier Contact Phone Number Usage</t>
  </si>
  <si>
    <t>Identifier Contact Phone Number Usage (Main, Investor Relations, etc.)</t>
  </si>
  <si>
    <t>CVE担当者電話番号用途</t>
  </si>
  <si>
    <t>CVE担当者電話番号</t>
  </si>
  <si>
    <t>【CVE担当者FAX番号】</t>
  </si>
  <si>
    <t>Identifer Contact Fax Number Usage</t>
  </si>
  <si>
    <t>CVE担当者FAX番号用途</t>
  </si>
  <si>
    <t>CVE担当者FAX番号</t>
  </si>
  <si>
    <t>【CVE担当者Eメールアドレス】</t>
  </si>
  <si>
    <t>Identifer Contact Email Address Usage</t>
  </si>
  <si>
    <t>CVE担当者Eメールアドレス用途</t>
  </si>
  <si>
    <t>CVE担当者Eメールアドレス</t>
  </si>
  <si>
    <t>CVE担当者種別</t>
  </si>
  <si>
    <t>Identifier Address Location ID Cross Reference</t>
  </si>
  <si>
    <t>CVE所在地相互参照情報</t>
  </si>
  <si>
    <t>CVE有効性</t>
  </si>
  <si>
    <t>An enumerated field describing the original source document, with invoice, voucher, check and other enumerated entries</t>
  </si>
  <si>
    <t>元文書種別</t>
  </si>
  <si>
    <t>元文書種別説明</t>
  </si>
  <si>
    <t>請求書種別</t>
  </si>
  <si>
    <t>元文書番号</t>
  </si>
  <si>
    <t>Apply To Number</t>
  </si>
  <si>
    <t>適用先番号</t>
  </si>
  <si>
    <t>元文書参照情報</t>
  </si>
  <si>
    <t>元文書日付</t>
  </si>
  <si>
    <t>Received Date</t>
  </si>
  <si>
    <t>元文書受領日付</t>
  </si>
  <si>
    <t>Chargeable or Reimbursable</t>
  </si>
  <si>
    <t>請求支払可能フラグ</t>
  </si>
  <si>
    <t>元文書格納場所</t>
  </si>
  <si>
    <t>支払方法</t>
  </si>
  <si>
    <t>転記状態</t>
  </si>
  <si>
    <t>転記状態説明</t>
  </si>
  <si>
    <t>XBRL Information</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</si>
  <si>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</si>
  <si>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</si>
  <si>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XBRL Allocation</t>
  </si>
  <si>
    <t>XBRL割当</t>
  </si>
  <si>
    <t>集約報告エレメント</t>
  </si>
  <si>
    <t>明細対応エレメント</t>
  </si>
  <si>
    <t>summaryTuplePath</t>
  </si>
  <si>
    <t>Specific filter for parent tuple structure. This value must be valid XPath. And the result of the XPath must be resolved to a node.</t>
  </si>
  <si>
    <t>集約タプルパス</t>
  </si>
  <si>
    <t>detailedContentFilter</t>
  </si>
  <si>
    <t>明細コンテントフィルタ</t>
  </si>
  <si>
    <t>This holds the concepts in GL data to create FS contexts.  The value must be a list of QName. Each QName must be resolved to GL items. Order of the items defines priority to access.</t>
  </si>
  <si>
    <t>報告日付セレクタ</t>
  </si>
  <si>
    <t>This structure allows to explicitly indicate the value for the precision or decimals attributes for a fact in an FR instance. Only one of the four elements in the structure has to be used.</t>
  </si>
  <si>
    <t>【集約有効桁数】</t>
  </si>
  <si>
    <t>summaryPrecisionItemType</t>
  </si>
  <si>
    <t>summaryPrecision</t>
  </si>
  <si>
    <t>Summary Precision</t>
  </si>
  <si>
    <t>This item indicates that the fact in the FR instance has a precision attribute with the value specified in this item value.</t>
  </si>
  <si>
    <t>集約有効桁数</t>
  </si>
  <si>
    <t>summaryPrecisionINFItemType</t>
  </si>
  <si>
    <t>summaryPrecisionINF</t>
  </si>
  <si>
    <t>Summary Precision INF</t>
  </si>
  <si>
    <t>This item, when used, has no value. Its only presence indicates that the fact in the FR instance  has a precision attribute  and its value is INF.</t>
  </si>
  <si>
    <t>集約有効桁数無限</t>
  </si>
  <si>
    <t>summaryDecimalsItemType</t>
  </si>
  <si>
    <t>summaryDecimals</t>
  </si>
  <si>
    <t>Summary Decimals</t>
  </si>
  <si>
    <t>This item indicates that the fact in the FR instance has a decimals attribute with the value specified in this item value.</t>
  </si>
  <si>
    <t>集約小数部有効桁数</t>
  </si>
  <si>
    <t>summaryDecimalsINFItemType</t>
  </si>
  <si>
    <t>summaryDecimalsINF</t>
  </si>
  <si>
    <t>Summary Decimals INF</t>
  </si>
  <si>
    <t>This item, when used, has no value. Its only presence indicates that the fact in the FR instance  has a decimals attribute  and its value is INF.</t>
  </si>
  <si>
    <t>集約小数部有効桁数無限</t>
  </si>
  <si>
    <t>This structure allows to explicitly indicate the context information for a fact in the FR instance.</t>
  </si>
  <si>
    <t>【集約コンテキスト】</t>
  </si>
  <si>
    <t>This structure allows to explicitly indicate the entity information for a fact in the FR instance.</t>
  </si>
  <si>
    <t>【集約エンティティ】</t>
  </si>
  <si>
    <t>summaryIdentifier</t>
  </si>
  <si>
    <t>Summary Entity Identifier</t>
  </si>
  <si>
    <t>The value of the entity identifier.</t>
  </si>
  <si>
    <t>集約エンティティ識別子</t>
  </si>
  <si>
    <t>summaryScheme</t>
  </si>
  <si>
    <t>Summary Entity Scheme</t>
  </si>
  <si>
    <t>The value of the entity scheme.</t>
  </si>
  <si>
    <t>集約エンティティスキーム</t>
  </si>
  <si>
    <t>Summary Entity Segment</t>
  </si>
  <si>
    <t>This structure allows to explicitly indicate the information related to the segment in the context for a fact in the FR instance.</t>
  </si>
  <si>
    <t>【集約エンティティセグメント】</t>
  </si>
  <si>
    <t>This structure allows to explicitly indicate the information related to an explicit dimension in the context for a fact in the FR instance.</t>
  </si>
  <si>
    <t>【集約エクスプリシットディメンション】</t>
  </si>
  <si>
    <t>The QName value must be resolved to a valid dimension item.</t>
  </si>
  <si>
    <t>集約ディメンション</t>
  </si>
  <si>
    <t>The QName value must be resolved to valid member item.</t>
  </si>
  <si>
    <t>集約エクスプリシットディメンション値</t>
  </si>
  <si>
    <t>This structure allows to explicitly indicate the information related to a typed dimension in the context for a fact in the FR instance.</t>
  </si>
  <si>
    <t>【集約タイプトディメンション】</t>
  </si>
  <si>
    <t>The value must be CDATA and a valid XML fragment and also schema valid against an appropriate typed dimension schema.</t>
  </si>
  <si>
    <t>集約タイプトディメンション値</t>
  </si>
  <si>
    <t>This structure allows to explicitly indicate the information related to a simple elemtn in the context for a fact in the FR instance.</t>
  </si>
  <si>
    <t>【集約シンプルエレメントコンテント】</t>
  </si>
  <si>
    <t>QName for the simple element, if appropriate.</t>
  </si>
  <si>
    <t>集約シンプルエレメント名</t>
  </si>
  <si>
    <t>集約シンプルエレメントの記述のQName</t>
  </si>
  <si>
    <t>The value of the simple element.</t>
  </si>
  <si>
    <t>集約シンプルエレメント値</t>
  </si>
  <si>
    <t>The value must be CDATA and a valid XML fragment.</t>
  </si>
  <si>
    <t>集約非ディメンションコンテント</t>
  </si>
  <si>
    <t>This structure allows to explicitly indicate the period information for a fact in the FR instance. Instant, Period Start/End and Forever are alternative.</t>
  </si>
  <si>
    <t>【集約ピリオド】</t>
  </si>
  <si>
    <t>Summary Period Instant</t>
  </si>
  <si>
    <t>The value of the instant date.</t>
  </si>
  <si>
    <t>集約ピリオドインスタント</t>
  </si>
  <si>
    <t>Summary Period Start Date</t>
  </si>
  <si>
    <t>The value of the start date of the period.</t>
  </si>
  <si>
    <t>集約ピリオド開始日付</t>
  </si>
  <si>
    <t>Summary Period End Date</t>
  </si>
  <si>
    <t>The value of the end date of the period.</t>
  </si>
  <si>
    <t>集約ピリオド終了日付</t>
  </si>
  <si>
    <t>summaryForeverItemType</t>
  </si>
  <si>
    <t>summaryForever</t>
  </si>
  <si>
    <t>Summary Period Forever</t>
  </si>
  <si>
    <t>If the context should indicate "forever", this concept must be used. It accepts no value.</t>
  </si>
  <si>
    <t>集約ピリオド無期限</t>
  </si>
  <si>
    <t>This structure allows to explicitly indicate the scenario information for a fact in the FR instance.</t>
  </si>
  <si>
    <t>【集約シナリオ】</t>
  </si>
  <si>
    <t>This structure allows to explicitly indicate the information related to the unit for a fact in the FR instance..</t>
  </si>
  <si>
    <t>【集約ユニット】</t>
  </si>
  <si>
    <t>summaryNumeratorItemType</t>
  </si>
  <si>
    <t>summaryNumerator</t>
  </si>
  <si>
    <t>Summary Unit Numerator</t>
  </si>
  <si>
    <t>This holds the list of measure information for unit numerator. The value must be a list of QName. Each QName must be resolved to be measure information such as iso4217:usd.</t>
  </si>
  <si>
    <t>集約ユニット分子</t>
  </si>
  <si>
    <t>summaryDenominatorItemType</t>
  </si>
  <si>
    <t>summaryDenominator</t>
  </si>
  <si>
    <t>Summary Unit Denominator</t>
  </si>
  <si>
    <t>This holds the list of measure information for unit denominator. The value must be a list of QName. Each QName must be resolved to be measure information such as iso4217:usd.</t>
  </si>
  <si>
    <t>集約ユニット分母</t>
  </si>
  <si>
    <t>Summary Reporting Taxonomy ID Reference</t>
  </si>
  <si>
    <t>Reference to the ID of the relevant target reporting taxonomy, defined in the [summaryReportingTaxonomies] structure at [documentInfo] level. Allows consuming applications to identify sets of [xbrlInfo] structures that point to a specific taxonomy.</t>
  </si>
  <si>
    <t>集約報告タクソノミ識別子参照情報</t>
  </si>
  <si>
    <t>説明</t>
  </si>
  <si>
    <t>Acknowledgement Date</t>
  </si>
  <si>
    <t>承認日付</t>
  </si>
  <si>
    <t>Confirmation Date</t>
  </si>
  <si>
    <t>確認日付</t>
  </si>
  <si>
    <t>出荷元</t>
  </si>
  <si>
    <t>Date Shipped/Received</t>
  </si>
  <si>
    <t>出荷/受領日付</t>
  </si>
  <si>
    <t>Maturity Date or Date Due</t>
  </si>
  <si>
    <t>支払期日</t>
  </si>
  <si>
    <t>Payment Terms</t>
  </si>
  <si>
    <t>支払条件</t>
  </si>
  <si>
    <t>【計測可能物情報】</t>
  </si>
  <si>
    <t>計測可能物コード</t>
  </si>
  <si>
    <t>計測可能物コード説明</t>
  </si>
  <si>
    <t>計測可能物カテゴリ</t>
  </si>
  <si>
    <t>Measurable Identification</t>
  </si>
  <si>
    <t>計測可能物識別子</t>
  </si>
  <si>
    <t>Schema for Measurable Identification</t>
  </si>
  <si>
    <t>計測可能物識別子スキーマ</t>
  </si>
  <si>
    <t>Secondary Measurable Identifier</t>
  </si>
  <si>
    <t>計測可能物第二識別子</t>
  </si>
  <si>
    <t>Schema for Secondary Measurable Identification</t>
  </si>
  <si>
    <t>計測可能物第二識別子スキーマ</t>
  </si>
  <si>
    <t>計測可能物説明</t>
  </si>
  <si>
    <t>数量</t>
  </si>
  <si>
    <t>Qualifier</t>
  </si>
  <si>
    <t>修飾子</t>
  </si>
  <si>
    <t>Unit of Measure</t>
  </si>
  <si>
    <t>計量単位</t>
  </si>
  <si>
    <t>Per Unit Cost/Price</t>
  </si>
  <si>
    <t>単価</t>
  </si>
  <si>
    <t>Start Time</t>
  </si>
  <si>
    <t>開始日時</t>
  </si>
  <si>
    <t>End Time</t>
  </si>
  <si>
    <t>終了日時</t>
  </si>
  <si>
    <t>計測可能物有効性</t>
  </si>
  <si>
    <t>Job Information</t>
  </si>
  <si>
    <t>【ジョブ情報】</t>
  </si>
  <si>
    <t>Job Identifier</t>
  </si>
  <si>
    <t>ジョブ識別子</t>
  </si>
  <si>
    <t>ジョブ説明</t>
  </si>
  <si>
    <t>Job Phase</t>
  </si>
  <si>
    <t>ジョブフェーズ</t>
  </si>
  <si>
    <t>ジョブフェーズ説明</t>
  </si>
  <si>
    <t>ジョブ有効性</t>
  </si>
  <si>
    <t>depreciationMortgage</t>
  </si>
  <si>
    <t>【減価償却/抵当債務情報】</t>
  </si>
  <si>
    <t>Mortgage Jurisdiction</t>
  </si>
  <si>
    <t>抵当債務管轄</t>
  </si>
  <si>
    <t>Depreciation Method</t>
  </si>
  <si>
    <t>減価償却方法</t>
  </si>
  <si>
    <t>Mortgage Life</t>
  </si>
  <si>
    <t>抵当債務期間</t>
  </si>
  <si>
    <t>債務説明</t>
  </si>
  <si>
    <t>Start Date</t>
  </si>
  <si>
    <t>開始日付</t>
  </si>
  <si>
    <t>End Date</t>
  </si>
  <si>
    <t>終了日付</t>
  </si>
  <si>
    <t>手数料</t>
  </si>
  <si>
    <t>Enter a relevant location for this item. Format can be either:\n- Degrees, minutes, and seconds (DMS): 41°24'12.2"N 2°10'26.5"E\n- Degrees and decimal minutes (DMM): 41 24.2028, 2 10.4418\n- Decimal degrees (DD): 41.40338, 2.17403</t>
  </si>
  <si>
    <t>Tax Information</t>
  </si>
  <si>
    <t>【税情報】</t>
  </si>
  <si>
    <t>課税庁</t>
  </si>
  <si>
    <t>税率表コード</t>
  </si>
  <si>
    <t>課税庁説明</t>
  </si>
  <si>
    <t>Amount of Taxes</t>
  </si>
  <si>
    <t>税額</t>
  </si>
  <si>
    <t>Basis for Taxation</t>
  </si>
  <si>
    <t>課税基準</t>
  </si>
  <si>
    <t>[非推奨] 税額換算用レート</t>
  </si>
  <si>
    <t>税率</t>
  </si>
  <si>
    <t>Tax Category</t>
  </si>
  <si>
    <t>税区分</t>
  </si>
  <si>
    <t>Tax Comment/Exemption Reason</t>
  </si>
  <si>
    <t>税コメント/免税理由</t>
  </si>
  <si>
    <t>Tax Amount in Foreign Currency</t>
  </si>
  <si>
    <t>外貨建税額</t>
  </si>
  <si>
    <t>Tax Foreign Currency</t>
  </si>
  <si>
    <t>外貨建税額通貨</t>
  </si>
  <si>
    <t>税額換算レート日付</t>
  </si>
  <si>
    <t>税額換算レート</t>
  </si>
  <si>
    <t>税額換算レート情報源</t>
  </si>
  <si>
    <t>税額換算レート種別</t>
  </si>
  <si>
    <t>税額換算レートコメント</t>
  </si>
  <si>
    <t>Tax Amount in Triangulation Currency</t>
  </si>
  <si>
    <t>税額トライアンギュレーション通貨換算額</t>
  </si>
  <si>
    <t>税額換算トライアンギュレーション通貨</t>
  </si>
  <si>
    <t>Tax Triangulation Currency Exchange Rate</t>
  </si>
  <si>
    <t>税額トライアンギュレーション通貨換算レート</t>
  </si>
  <si>
    <t>Tax Triangulation Currency Exchange Rate Source</t>
  </si>
  <si>
    <t>税額トライアンギュレーション通貨換算レート情報源</t>
  </si>
  <si>
    <t>Tax Triangulation Currency Exchange Rate Type</t>
  </si>
  <si>
    <t>税額トライアンギュレーション通貨換算レート種別</t>
  </si>
  <si>
    <t>Tax Foreign to Triangulation Currency Exchange Rate</t>
  </si>
  <si>
    <t>税額外貨トライアンギュレーション通貨換算レート</t>
  </si>
  <si>
    <t>Tax Foreign to Triangulation Currency Exchange Rate Source</t>
  </si>
  <si>
    <t>税額外貨トライアンギュレーション通貨換算レート情報源</t>
  </si>
  <si>
    <t>Tax Foreign to Triangulation Currency Exchange Rate Type</t>
  </si>
  <si>
    <t>税額外貨トライアンギュレーション通貨換算レート種別</t>
  </si>
  <si>
    <t>チェック欄</t>
  </si>
  <si>
    <t>文書上残高</t>
  </si>
  <si>
    <t>UCR</t>
  </si>
  <si>
    <t>UCRコード</t>
  </si>
  <si>
    <t>Originating Document  - Heading</t>
  </si>
  <si>
    <t>【発生元文書情報】</t>
  </si>
  <si>
    <t>Originating document type - order, acknowledgement, confirmation, shipment, delivery/receipt, invoice, payment, etc.</t>
  </si>
  <si>
    <t>発生元文書種別</t>
  </si>
  <si>
    <t>発生元文書番号</t>
  </si>
  <si>
    <t>発生元文書日付</t>
  </si>
  <si>
    <t>Originating document identifier type: e.g. Customer, Vendor, Employee, Other</t>
  </si>
  <si>
    <t>発生元文書対象CVE種別</t>
  </si>
  <si>
    <t>発生元文書対象CVEコード</t>
  </si>
  <si>
    <t>発生元文書対象CVE納税者コード</t>
  </si>
  <si>
    <t>Accepts text in rich text format, including XHTML. It can be used for different purposes, such as to create footnotes in XBRL instances or to create a comment for a document or an entry.</t>
  </si>
  <si>
    <t>【リッチテキストコメント】</t>
  </si>
  <si>
    <t>richTextCommentCodeItemType</t>
  </si>
  <si>
    <t>richTextCommentCode</t>
  </si>
  <si>
    <t>Rich Text Comment Code</t>
  </si>
  <si>
    <t>An enumerated code that identifies the purpose of the rich text comment. Enumerated values: link_footnote, footnote, source_document, source_journal, batch, other.</t>
  </si>
  <si>
    <t>リッチテキストコメントコード</t>
  </si>
  <si>
    <t>richTextCommentDescriptionItemType</t>
  </si>
  <si>
    <t>Rich Text Comment Description</t>
  </si>
  <si>
    <t>Free format description of the Rich text Comment Code.</t>
  </si>
  <si>
    <t>リッチテキストコメント説明</t>
  </si>
  <si>
    <t>richTextCommentContentItemType</t>
  </si>
  <si>
    <t>Rich Text Comment Content</t>
  </si>
  <si>
    <t>Content of the Rich Text Comment.</t>
  </si>
  <si>
    <t>リッチテキストコメント内容</t>
  </si>
  <si>
    <t>richTextCommentLocatorItemType</t>
  </si>
  <si>
    <t>Rich Text Comment Locator</t>
  </si>
  <si>
    <t>An XPath expression that identifies the item that the comment relates to.</t>
  </si>
  <si>
    <t>リッチテキストコメントロケータ</t>
  </si>
  <si>
    <t>seq</t>
    <phoneticPr fontId="3"/>
  </si>
  <si>
    <t>Revises Audit Number\n</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</si>
  <si>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</si>
  <si>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事業体のFAX番号の用途。(注文、本社、IRなど)\n</t>
  </si>
  <si>
    <t>事業体のEメールアドレスの用途。(注文、本社、IRなど)\n</t>
  </si>
  <si>
    <t>付加名称(MD、CPA、Jr.など)\n</t>
  </si>
  <si>
    <t>担当者のEメールアドレスの構造体。\n</t>
  </si>
  <si>
    <t>担当者のEメールアドレスの用途。(注文、本社、IRなど)\n</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</si>
  <si>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</si>
  <si>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会計士の担当者の敬称(Dr.、Mr.、Mrs.など)\n</t>
  </si>
  <si>
    <t>会計士の担当者の姓\n</t>
  </si>
  <si>
    <t>会計士の担当者の名、クリスチャンネーム\n</t>
  </si>
  <si>
    <t>会計士の担当者のアテンションライン\n</t>
  </si>
  <si>
    <t>会計士の担当者の地位や役職\n</t>
  </si>
  <si>
    <t>会計士の担当者の電話番号\n</t>
  </si>
  <si>
    <t>説明で示される会計士の担当者の電話番号。\n</t>
  </si>
  <si>
    <t>会計士の担当者のFAX番号の用途。(注文、本社、IRなど)\n</t>
  </si>
  <si>
    <t>会計士の担当者のEメールアドレスの用途。(注文、本社、IRなど)\n</t>
  </si>
  <si>
    <t>会計士の担当者の種別\n</t>
  </si>
  <si>
    <t>報告期間の種別コード。月次、四半期ごと、半期ごと、4-5-4、随時、その他\n[設定値のリスト]\n(monthly：月次)、(quarterly：四半期ごと)、(semi-annually：半期ごと)、(4-5-4：4-5-4)、(ad-hoc：随時)、(other：その他) \n</t>
  </si>
  <si>
    <t>報告カレンダーがオープンかどうかを示す識別子。オープン、締切り済み、保留中\n[設定値のリスト]\n(open：オープン)、(closed：締切り済み)、(pending：保留中) \n</t>
  </si>
  <si>
    <t>期間の開始日付/時刻\n</t>
  </si>
  <si>
    <t>期間の終了日付/時刻\n</t>
  </si>
  <si>
    <t>このエントリヘッダーによって説明された仕訳の説明(例えば、期首残高)\n</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</si>
  <si>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</si>
  <si>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仕訳の報告の目的を表す。帳簿、税、管理、スタチュトリ、その他\n[設定値のリスト]\n(book：帳簿)、(tax：税)、(management：管理)、(statutory：スタチュトリ)、(other：その他)\n</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</si>
  <si>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</si>
  <si>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amountRestatedAmountの算出に用いられた、multicurrencyDetailExchangeRateDate時点の換算レート。（自国通貨を外貨通貨で割った値）\n</t>
  </si>
  <si>
    <t>CVE担当者付加名称\n</t>
  </si>
  <si>
    <t>計測可能物の説明。（たとえば、在庫やその他の識別子）\n</t>
  </si>
  <si>
    <t>税が外貨建てで、トライアンギュレーション取引の場合の、換算レートの情報源。たとえば、Reuters, Bloomberg\n</t>
  </si>
  <si>
    <t>税が外貨建てで、トライアンギュレーション取引の場合の、換算レートの種別。たとえば、スポット・レート、先物など\n</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</si>
  <si>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</si>
  <si>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この仕訳の束が以前の仕訳の束を改訂する場合に、以前の束を示す。元の文書のuniqueIDが指定される。開発者は、例外報告を考慮すべきである。</t>
  </si>
  <si>
    <t>以前のデータの束に対する操作のガイダンス。 取替え-古いデータを無効にし上書きする。\n補完-元々含まれていたかのように、そのデータに所属させる。\n[設定値のリスト]\n(supplement：補完)、(supersede：取替え)</t>
  </si>
  <si>
    <t>主要言語。 実用的には、このフィールドの内容はISO639-1988言語コードに一致すべきである。</t>
  </si>
  <si>
    <t>ファイルが作成された日付/時間。</t>
  </si>
  <si>
    <t>ファイルの作成者の識別子。</t>
  </si>
  <si>
    <t>文書全体に対する説明文。</t>
  </si>
  <si>
    <t>内容の日付範囲の開始日。 残高の開始日付などの、データに関する多くの仮定の基礎として使用される。</t>
  </si>
  <si>
    <t>内容の日付範囲の終了日。 残高の開始日付などの、データに関する多くの仮定の基礎として使用される。</t>
  </si>
  <si>
    <t>postingCodeで使用される期間又はバケットの数。 転記日付を説明するために使用される。対象期間の仕訳を個々の報告期間に限定することが望ましいかもしれない。</t>
  </si>
  <si>
    <t>対象期間単位の説明。</t>
  </si>
  <si>
    <t>このファイルを作り出した製品又はサービス。 多くのシステム(例えば、VATなど)で、使用される。 バージョン番号を含むことも可能。</t>
  </si>
  <si>
    <t>ファイルが作成された用途。</t>
  </si>
  <si>
    <t>XBRLインスタンス内に指定する方法のかわりに、金額の既定の通貨を指定可能。多通貨環境で特に重要。ISO4217コード体系を推奨。</t>
  </si>
  <si>
    <t>この文書で示されたデータのロールアップ先となる、1つ以上の報告タクソノミの情報を、識別し提供する。</t>
  </si>
  <si>
    <t>たとえばxbrlInfo内のsummaryReportingTaxonomyIDRefで参照できるように、報告タクソノミを識別する。</t>
  </si>
  <si>
    <t>報告タクソノミ内の、schemaRef要素のhref属性の値。</t>
  </si>
  <si>
    <t>必要なすべての情報が、複雑すぎて他の方法では定義できないときに、それらを記述する汎用的なデータ域。</t>
  </si>
  <si>
    <t>人が利用するための、タクソノミの説明文。</t>
  </si>
  <si>
    <t>事業体の主要電話番号情報。</t>
  </si>
  <si>
    <t xml:space="preserve">代表、IR用などの、事業体の電話番号の説明。\n[設定値のリスト]\n(bookkeeper：記帳係)、(controller：会計責任者)、(direct：直通)、(fax：FAX)、(investor-relations：IR窓口)、(main：代表)、(switchboard：交換台)、(other：その他) </t>
  </si>
  <si>
    <t>phoneNumberDescriptionで示される電話番号。</t>
  </si>
  <si>
    <t>事業体のFAX番号情報のタプル。</t>
  </si>
  <si>
    <t>事業体のFAX番号。</t>
  </si>
  <si>
    <t>事業体のEメールアドレス情報のタプル。</t>
  </si>
  <si>
    <t>事業体のEメールアドレス。</t>
  </si>
  <si>
    <t>明細レベルで明確に指定しない場合の、既定の報告目的を表す。帳簿、税、管理、スタチュトリ、その他から選択する。\n[設定値のリスト]\n(book：帳簿)、(tax：税)、(management：管理)、(statutory：スタチュトリ)、(other：その他)</t>
  </si>
  <si>
    <t>既定の会計処理方法目的の説明。</t>
  </si>
  <si>
    <t>組織に関する様々な識別子を含むセクション。</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</si>
  <si>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</si>
  <si>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organizationIdentifierによって特定された組織の説明文。 コードに関するなんらかの記述情報。</t>
  </si>
  <si>
    <t>報告事業体の住所構造体。</t>
  </si>
  <si>
    <t>この住所で使用される組織の名前。</t>
  </si>
  <si>
    <t>住所の説明。郵送先、実体、投資家向けなど。</t>
  </si>
  <si>
    <t>配送、請求、郵送のような、住所レベルのコードの自由記述。個々の識別子により、住所の用途を識別する。</t>
  </si>
  <si>
    <t>位置を識別したり、窓口や取引と関係付けるコード。</t>
  </si>
  <si>
    <t>建物番号。</t>
  </si>
  <si>
    <t>住所の通り。</t>
  </si>
  <si>
    <t>住所詳細。</t>
  </si>
  <si>
    <t>住所の都市や町。</t>
  </si>
  <si>
    <t>住所の州や地方。</t>
  </si>
  <si>
    <t>住所の郵便番号。</t>
  </si>
  <si>
    <t>住所の国。</t>
  </si>
  <si>
    <t>住所が有効か無効かを示すブール値。</t>
  </si>
  <si>
    <t>事業体の代表ウェブサイト。</t>
  </si>
  <si>
    <t>ウェブサイトの説明。</t>
  </si>
  <si>
    <t>ウェブサイトの有効なURL。 完全なURLであるべき。</t>
  </si>
  <si>
    <t>担当者に関する情報。</t>
  </si>
  <si>
    <t>地位や役職。</t>
  </si>
  <si>
    <t>担当者の電話番号。</t>
  </si>
  <si>
    <t xml:space="preserve">代表、IR用などの、担当者電話番号の説明。\n[設定値のリスト]\n(bookkeeper：記帳係)、(controller：会計責任者)、(direct：直通)、(fax：FAX)、(investor-relations：IR担当者)、(main：代表)、(switchboard：交換台)、(other：その他) </t>
  </si>
  <si>
    <t>敬称(Dr.、Mr.、Mrs.など)</t>
  </si>
  <si>
    <t>名、クリスチャンネーム</t>
  </si>
  <si>
    <t>付加名称(MD、CPA、Jr.など)</t>
  </si>
  <si>
    <t>アテンションライン</t>
  </si>
  <si>
    <t>説明で示される担当者の電話番号。</t>
  </si>
  <si>
    <t>担当者のFAX番号の構造体。</t>
  </si>
  <si>
    <t>担当者のFAX番号の用途。(注文、本社、IRなど)</t>
  </si>
  <si>
    <t>担当者のFAX番号。</t>
  </si>
  <si>
    <t>担当者のEメールアドレス。</t>
  </si>
  <si>
    <t>担当者の役割。例：ソースサービス、送付元、受取人、請求先、監査人、会計士。</t>
  </si>
  <si>
    <t>担当者と事業体の位置情報を関係付けるためのコード。organizationAddressLocationIdentifierと同じ値であるべき。</t>
  </si>
  <si>
    <t>担当者が有効か無効かを示すブール値。</t>
  </si>
  <si>
    <t>事業体の事業の種類についての説明。</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</si>
  <si>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</si>
  <si>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</si>
  <si>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異なる報告目的に応じて事業体が使用する会計処理方法を識別するためのセクション。</t>
  </si>
  <si>
    <t>会計処理方法の説明。</t>
  </si>
  <si>
    <t>事業体の報告の目的を表す。帳簿、税、管理、スタチュトリ、その他から選択する。\n[設定値のリスト]\n(book：帳簿)、(tax：税)、(management：管理)、(statutory：スタチュトリ)、(other：その他)</t>
  </si>
  <si>
    <t>会計処理方法の目的の説明。</t>
  </si>
  <si>
    <t>会計処理方法の開始日。</t>
  </si>
  <si>
    <t>会計処理方法の終了日。</t>
  </si>
  <si>
    <t>関連する外部会計士に関する情報。</t>
  </si>
  <si>
    <t>会計士の名前。</t>
  </si>
  <si>
    <t>会計士の住所情報を含むセクション。</t>
  </si>
  <si>
    <t>会計士の住所の名前。</t>
  </si>
  <si>
    <t>会計士の住所の説明。</t>
  </si>
  <si>
    <t>住所の目的。</t>
  </si>
  <si>
    <t>会計士の所在地を識別したり、窓口や取引と関係付けるコード。</t>
  </si>
  <si>
    <t>会計士の建物番号。</t>
  </si>
  <si>
    <t>会計士の住所の通り。</t>
  </si>
  <si>
    <t>会計士の住所詳細。</t>
  </si>
  <si>
    <t>会計士の住所の都市。</t>
  </si>
  <si>
    <t>会計士の住所の州や地方。</t>
  </si>
  <si>
    <t>会計士の住所の国。</t>
  </si>
  <si>
    <t>会計士の住所の郵便番号。</t>
  </si>
  <si>
    <t>会計士の住所が有効か無効かを示すブール値。</t>
  </si>
  <si>
    <t xml:space="preserve">外部会計士によって実行される契約の種別。\n[設定値のリスト]\n(audit：監査)、(review：検査)、(compilation：調整)、(tax：税)、(other：その他) </t>
  </si>
  <si>
    <t>契約種別の説明。</t>
  </si>
  <si>
    <t>会計士の担当者情報の構造体。</t>
  </si>
  <si>
    <t xml:space="preserve">代表、IR用などの、会計士の担当者の電話番号の説明。\n[設定値のリスト]\n(bookkeeper：記帳係)、(controller：会計責任者)、(direct：直通)、(fax：FAX)、(investor-relations：IR担当者)、(main：代表)、(switchboard：交換台)、(other：その他) </t>
  </si>
  <si>
    <t>会計士の担当者のFAX番号の構造体。</t>
  </si>
  <si>
    <t>会計士の担当者のFAX番号。</t>
  </si>
  <si>
    <t>会計士の担当者のEメールアドレスの構造体。</t>
  </si>
  <si>
    <t>会計士の担当者のEメールアドレス。</t>
  </si>
  <si>
    <t>担当者と会計士の所在地情報を関係付けるためのコード。\naccountantAddressLocationIdentifierと同じ値であるべき。</t>
  </si>
  <si>
    <t>取引の結果をまとめるための期間を集めるもの。</t>
  </si>
  <si>
    <t>この報告カレンダーを識別するコード。複数期間にわたって一意。</t>
  </si>
  <si>
    <t>報告カレンダーの説明（reportingCalendarCodeと関係付けられる）。</t>
  </si>
  <si>
    <t>報告期間の説明。実際の開始日及び終了日はreportingCalendarPeriodに記述する。</t>
  </si>
  <si>
    <t>報告期間の種別の説明。</t>
  </si>
  <si>
    <t>帳簿の集合の説明。会計処理方法の目的の列挙値を使用する。\n[設定値のリスト]\n(book：帳簿)、(tax：税)、(management：管理)、(statutory：スタチュトリ)、(other：その他)</t>
  </si>
  <si>
    <t>報告目的の説明。</t>
  </si>
  <si>
    <t>取引の結果をまとめるための特定の期間を集めるもの。</t>
  </si>
  <si>
    <t>このカレンダーにおけるこの期間の識別子。</t>
  </si>
  <si>
    <t>このカレンダーにおけるこの特定の期間の説明。</t>
  </si>
  <si>
    <t>この期間の活動が締め切られた日付/時刻。この値がニル値(xsi:nill="true")であれば、この期間は、締め切られていない。</t>
  </si>
  <si>
    <t>エントリヘッダー/仕訳記入ヘッダーの親タグ。</t>
  </si>
  <si>
    <t>この仕訳が総勘定元帳に転記された(検証された)日付。 postingDateで示されるような会計上意味のある日付を表さないかもしれない。</t>
  </si>
  <si>
    <t>最初に入力したオペレータのイニシャル/名前。</t>
  </si>
  <si>
    <t>転記前に最後にこの仕訳を修正した者の識別子。</t>
  </si>
  <si>
    <t>コンピュータへ入力した実際の日付/時刻(システム日付から自動的に与えられ、システム時計の変更により、しばしば誤った値になる)を示す。 転記日付とは別に管理される。</t>
  </si>
  <si>
    <t>仕訳を作成したか、仕訳に責任を持つ者の識別子。</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</si>
  <si>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</si>
  <si>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元仕訳帳(一般仕訳、給与台帳、会計士入力の完全な説明)。 よりわかりやすい仕訳帳の指標。 最も一般的な仕訳帳は、次の通り。 仕入、売上、現金、一般仕訳。</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</si>
  <si>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</si>
  <si>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仕訳の起源。発生、手入力、インポート入力、為替換算による損益。</t>
  </si>
  <si>
    <t>元仕訳帳中の識別子。</t>
  </si>
  <si>
    <t>仕訳の修飾子の説明。</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</si>
  <si>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</si>
  <si>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この仕訳の集合に付ける、束の識別子。</t>
  </si>
  <si>
    <t>この仕訳の束の説明。</t>
  </si>
  <si>
    <t>仕訳の総数。</t>
  </si>
  <si>
    <t>借方金額の合計値。</t>
  </si>
  <si>
    <t>貸方金額の合計値。</t>
  </si>
  <si>
    <t>帳簿と税務会計処理方法との差異の種別を示す値。永久か一時的かまたは無し。値の省略時は「無し」と同じ。\n[設定値のリスト]\n(permanent：永久)、(temporary：一時的)、(none：無し)</t>
  </si>
  <si>
    <t>連結決算時に消去される連結会社間仕訳であることを、受取側の元帳に通知する。</t>
  </si>
  <si>
    <t>関係付けられたbudgetScenarioがカバーする期間の開始日。</t>
  </si>
  <si>
    <t>関係付けられたbudgetScenarioがカバーする期間の終了日。</t>
  </si>
  <si>
    <t>budgetScenarioに関する記述。</t>
  </si>
  <si>
    <t>予算シナリオの識別コード。例えば、「PB」（予備予算）、「RB」（補正予算）、または他の仕訳種別の識別子。</t>
  </si>
  <si>
    <t>通常、反対、マスタ、取消または他の仕訳のための、それらの仕訳を関連付けるID。</t>
  </si>
  <si>
    <t>通常仕訳または反復仕訳のIDの説明。</t>
  </si>
  <si>
    <t>通常または反復仕訳において、仕訳が記入される頻度。frequencyInterval、frequencyUnitごと、たとえば7(interval)日(unit)ごと、1(interval)四半期(unit)ごとなどにおける、intervalを示す。</t>
  </si>
  <si>
    <t>通常または反復仕訳において、仕訳が記入される頻度。frequencyInterval、frequencyUnitごと、たとえば7(interval)日(unit)ごと、1(interval)四半期(unit)ごとなどにおける、unitを示す。</t>
  </si>
  <si>
    <t>反復仕訳の繰り返し予定数。</t>
  </si>
  <si>
    <t>次回の反復あるいは通常の転記日。</t>
  </si>
  <si>
    <t>前回の反復あるいは通常の転記日。</t>
  </si>
  <si>
    <t>通常仕訳または反復仕訳のための、反復入力の終了日付/時刻。</t>
  </si>
  <si>
    <t>仕訳が取り消されるべきか。</t>
  </si>
  <si>
    <t>この仕訳が取り消されるべき日付。</t>
  </si>
  <si>
    <t>仕訳明細の親タグ。</t>
  </si>
  <si>
    <t>仕訳明細の識別子。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</si>
  <si>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</si>
  <si>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</si>
  <si>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主勘定科目コードの説明。主勘定科目コードとして使用されるコードについての、人が読める記述。</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</si>
  <si>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</si>
  <si>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主勘定科目の区分の説明。</t>
  </si>
  <si>
    <t>子勘定科目から親勘定科目に包み込む科目。</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</si>
  <si>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</si>
  <si>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勘定科目群の使用法の説明。</t>
  </si>
  <si>
    <t xml:space="preserve">科目の種別。\n[設定値のリスト]\n(account：勘定科目)、(bank：銀行)、(employee：従業員)、(customer：顧客)、(job：ジョブ)、(vendor：仕入先)、(measurable：計測可能物)、(statistical：統計)、(other：その他) </t>
  </si>
  <si>
    <t>科目の種別の説明。</t>
  </si>
  <si>
    <t>仕訳の会計処理方法の説明。</t>
  </si>
  <si>
    <t>仕訳の会計処理方法の目的の説明。</t>
  </si>
  <si>
    <t>複数のaccountSubIDと説明文を含むタプル。</t>
  </si>
  <si>
    <t>accountSubIDに関する説明。</t>
  </si>
  <si>
    <t>主勘定科目をaccountMainIDに指定したときに、各プロフィットセンタ、事業部、事業体、基金、プログラム、支店、プロジェクト、クラス、su-クラス又は他の修飾子に使用されるコードはここに指定する。</t>
  </si>
  <si>
    <t>セグメント（小勘定科目の種別）間のロールアップ時に必要な詳細情報を示すタプル。</t>
  </si>
  <si>
    <t>この小勘定科目のロールアップ先の小勘定科目の番号-ロールアップ先の小勘定科目の種別も参照。</t>
  </si>
  <si>
    <t>この小勘定科目のロールアップ先のセグメントの説明。</t>
  </si>
  <si>
    <t>報告系統の説明に使用される。</t>
  </si>
  <si>
    <t>異なる親科目に配分する場合に、親科目に割り当てるパーセンテージ。</t>
  </si>
  <si>
    <t>科目が有効か無効かを示すブール値。</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</si>
  <si>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</si>
  <si>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XBRLインスタンス内に指定する方法のかわりに、金額の通貨を指定可能。多通貨環境で特に重要。ISO4217コード体系を推奨。</t>
  </si>
  <si>
    <t>原取引の記録に使われた通貨換算レートの日付。</t>
  </si>
  <si>
    <t>多通貨取引のための、(自国通貨に対する)原取引通貨での金額。</t>
  </si>
  <si>
    <t>自国通貨に対する、原取引通貨。ISO4217コードを推奨。</t>
  </si>
  <si>
    <t>通貨換算レートの情報源。たとえば、Reuters, Bloomberg。</t>
  </si>
  <si>
    <t>原取引の記録に使用された通貨換算レートに関するコメント。</t>
  </si>
  <si>
    <t>トライアンギュレーション取引の場合に、トライアンギュレーション通貨での金額を指定する。借方は正、貸方は負の値を指定。</t>
  </si>
  <si>
    <t>トライアンギュレーション取引時の通貨。EUR、USDなど。ISO4217コードを推奨。</t>
  </si>
  <si>
    <t>原取引時の、トライアンギュレーション取引金額の換算レートの情報源。たとえば、Reuters, Bloomberg。</t>
  </si>
  <si>
    <t>原取引時の、トライアンギュレーション取引金額の換算レートの種別。たとえば、スポット・レート、先物など。</t>
  </si>
  <si>
    <t>原取引時の、原取引通貨からトライアンギュレーション通貨への換算レートの情報源。たとえば、Reuters, Bloomberg。</t>
  </si>
  <si>
    <t>原取引時の、原取引通貨からトライアンギュレーション通貨への換算レートの種別。たとえば、スポット・レート、先物など。</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</si>
  <si>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</si>
  <si>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 xml:space="preserve">金額が借方か貸方か不定かを示す識別子。\n[設定値のリスト]\n(D)、(C)、(debit：借方)、(credit：貸方)、(undefined：不定) </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</si>
  <si>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</si>
  <si>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明細行が単に追加の詳細を与えるものであり、転記金額に含めるべきでないことを示すブール値。</t>
  </si>
  <si>
    <t>計算方式に関するコード。例えば、(D)期間数で分割、(T)与えられた期間の合計。</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</si>
  <si>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</si>
  <si>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（原取引の日付ではなく）、amountRestatedAmountまたはamountTriangulationAmountが示された換算レートの日付。</t>
  </si>
  <si>
    <t>amountRestatedCurrencyで指定された外貨での、multicurrencyDetailExchangeRateDate時点の、換算額。</t>
  </si>
  <si>
    <t>amountRestatedAmountで使用される通貨。ISO4217コードを推奨。</t>
  </si>
  <si>
    <t>外貨換算額の換算レートの情報源。たとえば、Reuters, Bloomberg。</t>
  </si>
  <si>
    <t>外貨換算額の換算レートの種別。たとえば、スポット・レート、先物など。</t>
  </si>
  <si>
    <t>amountTriangulationCurrencyで指定されたトライアンギュレーション通貨での、multicurrencyDetailExchangeRateDate時点の換算額。</t>
  </si>
  <si>
    <t>amountRestatedCurrencyと自国通貨間のトライアンギュレーション取引で使用される通貨。ISO4217コードを推奨。</t>
  </si>
  <si>
    <t>トライアンギュレーション通貨換算額の換算レートの情報源。たとえば、Reuters, Bloomberg。</t>
  </si>
  <si>
    <t>トライアンギュレーション通貨換算額の換算レートの種別。たとえば、スポット・レート、先物など。</t>
  </si>
  <si>
    <t>外貨通貨とトライアンギュレーション通貨の間の換算レートの情報源。たとえば、Reuters, Bloomberg。</t>
  </si>
  <si>
    <t>外貨通貨とトライアンギュレーション通貨の間の換算レートの種別。たとえば、スポット・レート、先物など。</t>
  </si>
  <si>
    <t>multicurrencyDetailの内容のコメント。原取引時以外の、追加の換算レートを記録する理由などを記述。</t>
  </si>
  <si>
    <t>顧客、仕入先、従業員のための識別子。</t>
  </si>
  <si>
    <t>identifierReferenceに関係付けられた、内部ID番号。</t>
  </si>
  <si>
    <t>識別子と関係付けられる外部機関への参照情報を含む構造体。</t>
  </si>
  <si>
    <t>identifierReferenceと関係付けられる、外部機関（たとえば、税務署）によるID番号。</t>
  </si>
  <si>
    <t>外部機関が最後に認証した日付。</t>
  </si>
  <si>
    <t xml:space="preserve">CVE識別子の組織種別。\n[設定値のリスト]\n(individual：個人)、(organization：組織)、(other：その他) </t>
  </si>
  <si>
    <t>CVE識別子の組織種別の説明。</t>
  </si>
  <si>
    <t>identifierReferenceの説明。</t>
  </si>
  <si>
    <t xml:space="preserve">実体の種別。例えば、顧客、仕入先、従業員。\n[設定値のリスト]\n(C)、(customer：顧客)、(E)、(employee：従業員)、(V)、(vendor：仕入先)、(O)、(other：その他)、(I)、(salesperson-internal：店舗内販売員)、(X)、(salesperson-external：外交販売員)、(N)、(contractor：請負者) </t>
  </si>
  <si>
    <t>顧客、仕入先、従業員の分類に使用する。　（住居/商業/機関/政府や、小売/卸や、ビジネスで使用されるその他の分類）。</t>
  </si>
  <si>
    <t>CVE識別子のEメールアドレス。</t>
  </si>
  <si>
    <t>CVE識別子の電話番号。</t>
  </si>
  <si>
    <t>CVE識別子のFAX番号の構造体。</t>
  </si>
  <si>
    <t>CVE識別子のFAX番号。</t>
  </si>
  <si>
    <t>購買、請求、製造などの、CVE識別子のレベルのコードの自由記述。</t>
  </si>
  <si>
    <t>統合目的やVATのための、顧客、仕入先、従業員の住所(ブロック)。</t>
  </si>
  <si>
    <t>この住所の宛先が、識別されたCVEの組織の代表記述と異なる場合に使用。</t>
  </si>
  <si>
    <t>配送、請求、郵送のような、住所レベルのコードの自由記述。個々のCVE識別子に対して、複数の住所の用途を識別する。</t>
  </si>
  <si>
    <t>CVE識別子の住所の建物番号。</t>
  </si>
  <si>
    <t>CVE識別子の住所の詳細。</t>
  </si>
  <si>
    <t>都市。</t>
  </si>
  <si>
    <t>州や地方。</t>
  </si>
  <si>
    <t>国。</t>
  </si>
  <si>
    <t>郵便番号。</t>
  </si>
  <si>
    <t>CVE識別子を識別したり、担当者と関係付けるコード。</t>
  </si>
  <si>
    <t>CVE識別子の担当者情報の構造体。</t>
  </si>
  <si>
    <t>CVE識別子の担当者の電話番号。</t>
  </si>
  <si>
    <t>FAX番号。</t>
  </si>
  <si>
    <t>CVE識別子の担当者のFAX番号。</t>
  </si>
  <si>
    <t>Eメールアドレス。</t>
  </si>
  <si>
    <t>CVE識別子の担当者のEメールアドレス。</t>
  </si>
  <si>
    <t>担当者とCVE識別子の所在地を関係付けるためのコード。identifierAddressLocationIdentifierと同じ値であるべき。</t>
  </si>
  <si>
    <t>CVE識別子が有効か無効かを示すブール値。</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</si>
  <si>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</si>
  <si>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元文書の種別の説明。</t>
  </si>
  <si>
    <t>請求書、小切手、証憑、その他の元文書の識別子。</t>
  </si>
  <si>
    <t>支払、借方、貸方の相殺に使用される、一次請求書の文書番号。請求書では通常documentNumberと等しい。未決済の請求書残高や、未決済の支払金額の計算時に、利用できる。</t>
  </si>
  <si>
    <t>上の文書のための内部参照情報。文書を追跡するために内部的に割り当てた番号。</t>
  </si>
  <si>
    <t>実際の文書（請求書、証憑、小切手）の日付（および、紙の世界ではありそうにないが、電子的には時刻）。 転記の情報は別の日付で管理する。</t>
  </si>
  <si>
    <t>（必要であれば）文書の受領が記録された日付/時刻。実際に受領された日付をあらわす。転記日付は別に管理される。</t>
  </si>
  <si>
    <t>この仕訳は顧客に請求、支払可能か。いくつかのシステムでは転記/検証対象の科目が顧客や仕入先の科目に転記されるべきかどうかを示すために使用される。</t>
  </si>
  <si>
    <t>文書の格納場所である、URI、ファイル名またはその他の参照情報。代わりに、文書のテキストも記述可能。</t>
  </si>
  <si>
    <t>支払いのために使用された、または使用される方法。</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</si>
  <si>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</si>
  <si>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転記状態の説明。</t>
  </si>
  <si>
    <t>与えられた情報が、期首残高、期末残高、期中増減のいずれであるかを示す。\n[設定値のリスト]\n(beginning_balance：期首残高)、(ending_balance：期末残高)、(period_change：期中増減)</t>
  </si>
  <si>
    <t>関係付けられた、XMLタクソノミ中のXBRL要素または、XML要素。XBRLコンセプトへのマッピング。</t>
  </si>
  <si>
    <t>関係付けられた、XBRL-GLインスタンス中のXBRL要素。</t>
  </si>
  <si>
    <t>親タグ構造を特定するフィルタ。妥当なXPath記述でなければならない。XPathの結果はノードでなければならない。</t>
  </si>
  <si>
    <t>フィルタリング手段。妥当なXPath記述でなければならない。XPathの結果はブール値でなければならない。結果がfalseの場合は、仕訳はF/S内の特定のfactsにマッピングされてはならない。</t>
  </si>
  <si>
    <t>F/Sのコンテキストを生成するためのGLデータの概念を示す。QNameのリストでなければならない。個々のQNameはGL項目を示さなければならない。項目の並びはアクセスの優先度を示す。</t>
  </si>
  <si>
    <t>集約の有効桁数と小数部有効桁数の記述の指定場所。</t>
  </si>
  <si>
    <t>集約の有効桁数の記述の指定場所。</t>
  </si>
  <si>
    <t>F/Sが、有効桁数属性を持っており、その値がINF(無限大)であること示す。</t>
  </si>
  <si>
    <t>F/Sが、ここで指定する値の小数部有効桁数属性を持っていることを示す。</t>
  </si>
  <si>
    <t>F/Sが、小数部有効桁数属性を持っており、その値がINF(無限大)であることを示す。</t>
  </si>
  <si>
    <t>集約のコンテキストの記述の指定場所。</t>
  </si>
  <si>
    <t>集約のエンティティの記述の指定場所。</t>
  </si>
  <si>
    <t>集約のエンティティ識別子の記述の指定場所。</t>
  </si>
  <si>
    <t>集約のエンティティスキームの記述の指定場所。</t>
  </si>
  <si>
    <t>集約のエンティティセグメントの記述の指定場所。</t>
  </si>
  <si>
    <t>集約のエクスプリシットディメンションの記述の指定場所。</t>
  </si>
  <si>
    <t>QNameの値は妥当なディメンション項目を示さなければならない。</t>
  </si>
  <si>
    <t>QNameの値は妥当なメンバ項目を示さなければならない。</t>
  </si>
  <si>
    <t>集約のタイプトディメンションの記述の指定場所。</t>
  </si>
  <si>
    <t>CDATAであり、妥当なXML記述でなければならない。スキーマは、入力されたディメンションスキーマに対して妥当でなければならない。</t>
  </si>
  <si>
    <t>セグメントまたはシナリオの、空要素を表現するためのタプル。</t>
  </si>
  <si>
    <t>シンプルエレメントの値。</t>
  </si>
  <si>
    <t>CDATAであり、妥当なXML記述でなければならない。</t>
  </si>
  <si>
    <t>集約のピリオドの記述の指定場所。</t>
  </si>
  <si>
    <t>集約のピリオドの特定の日付の記述の指定場所。</t>
  </si>
  <si>
    <t>集約のピリオドの開始日の記述の指定場所。</t>
  </si>
  <si>
    <t>集約のピリオドの終了日の記述の指定場所。</t>
  </si>
  <si>
    <t>集約のピリオドが無期限であることを示す指定場所。</t>
  </si>
  <si>
    <t>集約のシナリオの記述の指定場所。</t>
  </si>
  <si>
    <t>集約のユニットの記述の指定場所。</t>
  </si>
  <si>
    <t>集約のユニットの分子の測定情報のリスト。QNameのリストでなければならない。QNameはiso4217:usdのような、解決される測定情報でなければならない。</t>
  </si>
  <si>
    <t>集約のユニットの分母の測定情報のリスト。QNameのリストでなければならない。QNameはiso4217:usdのような、解決される測定情報でなければならない。</t>
  </si>
  <si>
    <t>関連する報告タクソノミの識別子への参照情報。documentInfo内のsummaryReportingTaxonomies構造体で定義される。特定のタクソノミを示すxbrlInfo構造体の集合を、アプリケーションが識別できるようにする。</t>
  </si>
  <si>
    <t>この明細行のみに対する説明。</t>
  </si>
  <si>
    <t>出荷/受領済みの物品/サービスを承認した日付。</t>
  </si>
  <si>
    <t>出荷/受領を確認した日付。</t>
  </si>
  <si>
    <t>organizationAddressLocationIdentifierの参照情報。または自由記述。</t>
  </si>
  <si>
    <t>物品/サービスを出荷/受領した日付。</t>
  </si>
  <si>
    <t>支払期日やその他の期日。</t>
  </si>
  <si>
    <t>割引/支払い条件。</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</si>
  <si>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</si>
  <si>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計測可能物のコードの説明。</t>
  </si>
  <si>
    <t>計測可能物のカテゴリ。</t>
  </si>
  <si>
    <t>計測可能物の社内在庫部分またはSKU番号またはその他のコード識別子。</t>
  </si>
  <si>
    <t>計測可能物のIDを検証するスキーマの、URIまたはその他の識別子。</t>
  </si>
  <si>
    <t>第二識別子。（例えば、ベンダーでの品目番号）。</t>
  </si>
  <si>
    <t>計測可能物の第二IDを検証するスキーマの、URIまたはその他の識別子。</t>
  </si>
  <si>
    <t>この取引における、単位数量。金額計算用ではない。平方フィート、人数など。</t>
  </si>
  <si>
    <t>PKI又はバランススコアカード情報を適正に把握するための、等級付け、検査コード、格付けその他の修飾子を示す。</t>
  </si>
  <si>
    <t>単位の説明。たとえば、個、箱、ダースなど。ISO標準のコードを推奨。</t>
  </si>
  <si>
    <t>計測可能物の単価。measurableQuantity * measurableCostPerUnit = amountであることを期待するかもしれないが、外部規則がなければ必須ではない。</t>
  </si>
  <si>
    <t>計量期間の開始時刻。</t>
  </si>
  <si>
    <t>計量期間の終了時刻。</t>
  </si>
  <si>
    <t>計測可能物が有効か無効かを示すブール値。</t>
  </si>
  <si>
    <t>科目識別子で表現されるジョブとは別の、ジョブに関係する情報のタプル。個々の明細行に対してひとつだけ存在すると思われるが、複数必要かもしれない。</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</si>
  <si>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</si>
  <si>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ジョブの説明。</t>
  </si>
  <si>
    <t>ジョブコード、フェーズ、活動。 簡単なジョブ番号より詳細な定義が可能。基本的には、ジョブからフェーズを導くのみだが、コストコードにまでいたるように拡張可能。</t>
  </si>
  <si>
    <t>ジョブコード、フェーズ、活動の説明。</t>
  </si>
  <si>
    <t>ジョブが有効か無効かを示すブール値。</t>
  </si>
  <si>
    <t>減価償却、抵当債務等に関連する情報の親タグ。</t>
  </si>
  <si>
    <t>管轄地区。（連邦、州、ローカル、等）。たとえば、米国連邦政府、ケベック州、その他の識別子。[設定値のリスト]\n(F)、(federal：連邦)、(S)、(state：州)、(L)、(local：地域)、(other：その他)\n</t>
  </si>
  <si>
    <t>減価償却方法のタイプ。ローンのパーセンテージや減価償却方法に関する情報を含む。単なる情報提供を目的とする。たとえば、20%、5年、DDB(倍額定率)。</t>
  </si>
  <si>
    <t>存在する期間数。</t>
  </si>
  <si>
    <t>減価償却や債権債務、ローン、信用供与等に関する項目の説明。</t>
  </si>
  <si>
    <t>減価償却や債権債務、ローン、信用供与等に関する項目の、適用期間の開始日。</t>
  </si>
  <si>
    <t>減価償却や債権債務、ローン、信用供与等に関する項目の、適用期間の終了日。</t>
  </si>
  <si>
    <t>減価償却や債権債務、ローン、信用供与等で請求されるコストや手数料。</t>
  </si>
  <si>
    <t>税関連の情報のタプル。</t>
  </si>
  <si>
    <t>関係する課税庁の名前。</t>
  </si>
  <si>
    <t>関係する課税庁で使用される税率表のコード。</t>
  </si>
  <si>
    <t>課税庁の説明。</t>
  </si>
  <si>
    <t>税額。</t>
  </si>
  <si>
    <t>課税基準。</t>
  </si>
  <si>
    <t>VAT(物品税)またはその他の税のパーセント比率。0から1.0の間の値。たとえば50%は0.5とあらわす。</t>
  </si>
  <si>
    <t>税のクラス又はカテゴリ。</t>
  </si>
  <si>
    <t>免税理由やその他のコメントのための、追加の文またはコード。</t>
  </si>
  <si>
    <t>税が外貨建ての場合の、税額。</t>
  </si>
  <si>
    <t>税が外貨建ての場合の、通貨。</t>
  </si>
  <si>
    <t>税が外貨建ての場合の、換算レートの日付または日付/時刻。</t>
  </si>
  <si>
    <t>税が外貨建ての場合の、換算レートの種別。たとえば、スポット・レート、先物など。</t>
  </si>
  <si>
    <t>税が外貨建ての場合の、換算レートに関するコメント。</t>
  </si>
  <si>
    <t>税が外貨建てで、トライアンギュレーション取引の場合の、トライアンギュレーション通貨での税額。</t>
  </si>
  <si>
    <t>税が外貨建てで、トライアンギュレーション取引の場合の、トライアンギュレーション通貨。</t>
  </si>
  <si>
    <t>税が外貨建てで、トライアンギュレーション取引の場合の、換算レート。自国通貨をトライアンギュレーション通貨で割った値。</t>
  </si>
  <si>
    <t>税が外貨建てで、トライアンギュレーション取引の場合の、換算レート。外貨をトライアンギュレーション通貨で割った値。</t>
  </si>
  <si>
    <t>税が外貨建てで、トライアンギュレーション取引の場合の、換算レートの種別。たとえば、スポット・レート、先物など。</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</si>
  <si>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</si>
  <si>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文書上の残高。</t>
  </si>
  <si>
    <t>Unique Consignment ReferenceまたはUCR。国際委託販売のための"origin to destination"参照コード。World Customs OrganizationとEAN International (EAN)が共同で開発している。\n(http://www.wcoomd.org/ie/EN/press/UCR_new_e.pdf)</t>
  </si>
  <si>
    <t>業務プロセス上の、関連文書の流れを捕捉するためのもの。特にVAT監査では、エンドユーザの要求として、取引に関係する文書の履歴が必要とされる。関連文書情報の構造の繰り返しを含む。</t>
  </si>
  <si>
    <t>発生元文書の種別。発注、通知、確認、出荷、配送/受領、請求、支払、など。</t>
  </si>
  <si>
    <t>発生元文書の番号。</t>
  </si>
  <si>
    <t>発生元文書の日付。</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</si>
  <si>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</si>
  <si>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発生元文書の対象となるCVEのコード。</t>
  </si>
  <si>
    <t>発生元文書の対象となるCVEの納税者コード。</t>
  </si>
  <si>
    <t>XHTMLを含む、リッチテキスト形式のテキストを受け入れる。XBRLインスタンスのフットノートの生成や、文書や伝票のコメントの生成などの、さまざまな目的で利用可能。</t>
  </si>
  <si>
    <t>リッチテキストコメントコードの説明。</t>
  </si>
  <si>
    <t>リッチテキストコメントの内容。</t>
  </si>
  <si>
    <t>コメントが関係する項目を識別する、XPath表現。</t>
  </si>
  <si>
    <t>仕訳の一意なリファレンス　　カウンタ</t>
  </si>
  <si>
    <t>明細行の一意なリファレンス　　カウンタ</t>
  </si>
  <si>
    <t xml:space="preserve">計算式に関係付けられたコード。例えば、期間数での分割、与えられた期間の合計\n[設定値のリスト]\n(D：期間数での分割)、(T：与えられた期間の合計) </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</si>
  <si>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</si>
  <si>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原取引時の通貨換算レート。（自国通貨を原取引通貨で割った値）</t>
  </si>
  <si>
    <t>原取引時の、自国通貨とトライアンギュレーション通貨との換算レート。（自国通貨をトライアンギュレーション通貨で割った値）</t>
  </si>
  <si>
    <t>原取引時の、原取引通貨とトライアンギュレーション通貨との換算レート。（原取引通貨をトライアンギュレーション通貨で割った値）</t>
  </si>
  <si>
    <t>amountTriangulationAmountの算出に用いられた、multicurrencyDetailExchangeRateDate時点の換算レート。（自国通貨をトライアンギュレーション通貨で割った値）</t>
  </si>
  <si>
    <t>amountRestatedAmountからamountTriangulationAmountへの、multicurrencyDetailExchangeRateDate時点の換算レート。（外貨通貨をトライアンギュレーション通貨で割った値）</t>
  </si>
  <si>
    <t>外部機関の名前（たとえば、税務署）</t>
  </si>
  <si>
    <t>CVE識別子のEメールアドレスの用途。(注文、本社、IRなど)</t>
  </si>
  <si>
    <t xml:space="preserve">CVE識別子の電話番号の用途。(代表、IR用など)\n[設定値のリスト]\n(bookkeeper：記帳係)、(controller：会計責任者)、(direct：直通)、(fax：FAX)、(investor-relations：IR窓口)、(main：代表)、(switchboard：交換台)、(other：その他) </t>
  </si>
  <si>
    <t>CVE識別子のFAX番号の用途。(注文、本社、IRなど)</t>
  </si>
  <si>
    <t>CVE識別子の担当者の姓</t>
  </si>
  <si>
    <t>地位や役職</t>
  </si>
  <si>
    <t>電話番号</t>
  </si>
  <si>
    <t xml:space="preserve">CVE識別子の担当者の電話番号の用途。(代表、IR用など)\n[設定値のリスト]\n(bookkeeper：記帳係)、(controller：会計責任者)、(direct：直通)、(fax：FAX)、(investor-relations：IR担当者)、(main：代表)、(switchboard：交換台)、(other：その他) </t>
  </si>
  <si>
    <t>CVE識別子の担当者のFAX番号の用途。(注文、本社、IRなど)</t>
  </si>
  <si>
    <t>CVE識別子の担当者のEメールアドレスの用途。(注文、本社、IRなど)</t>
  </si>
  <si>
    <t>CVE識別子の担当者の種別</t>
  </si>
  <si>
    <t>請求書の種別。(self-billed、ePoS)\n[設定値のリスト]\n(ePos：POSシステムからの発行)、(self-billed：手動発行)</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</si>
  <si>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</si>
  <si>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税が外貨建ての場合の、換算レートの情報源。たとえば、Reuters, Bloomberg</t>
  </si>
  <si>
    <t>税が外貨建てで、トライアンギュレーション取引の場合の、換算レートの情報源。たとえば、Reuters, Bloomberg</t>
  </si>
  <si>
    <t>リッチテキストコメントの用途を識別する、列挙コード。[設定値のリスト]\nlink_footnote：リンクフットノート、footnote：フットノート、source_document：元文書、source_journal：元仕訳帳、batch：仕訳の束、other：その他</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</si>
  <si>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</si>
  <si>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If this batch of information revises a previous batch of information, this field identifies the previous batch that is being revised. 'uniqueID' of the previous batch goes here. Developers should consider exception reporting.</t>
  </si>
  <si>
    <t>code</t>
  </si>
  <si>
    <t>module</t>
  </si>
  <si>
    <t>description</t>
  </si>
  <si>
    <t>label-ja</t>
  </si>
  <si>
    <t>description-ja</t>
  </si>
  <si>
    <t>_</t>
  </si>
  <si>
    <t>XBRL GLのルート要素。 この要素にはデータは登録されない。</t>
  </si>
  <si>
    <t>この会計仕訳に関する情報の親タグ。</t>
  </si>
  <si>
    <t>このファイルの一意識別子。</t>
  </si>
  <si>
    <t>Type of engagement being performed by external accountant</t>
  </si>
  <si>
    <t>Represents the actual date/time of entry into computer (automated from system date, often misrepresented by changing system clock). Posting dates are maintained separately.</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</si>
  <si>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</si>
  <si>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For standard or recurring journals, how often entry may be made: every frequencyInterval frequencyUnit, such as every 7 (interval) days (unit) or every 1 (interval) quarter (unit). This field represents the interval.\n</t>
  </si>
  <si>
    <t>For standard or recurring journals, how often entry may be made: every frequencyInterval frequencyUnit, such as every 7 (interval) days (unit) or every 1 (interval) quarter (unit). This field represents the unit.\n</t>
  </si>
  <si>
    <t>Identifier for a particular entry detail\n</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</si>
  <si>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</si>
  <si>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Account type - FASB Concepts 6 and similar international designs. When xbrlInfo is used to associate other XBRL reporting items, this field is more suited to representing existing systems (audit) than data interchange.</t>
  </si>
  <si>
    <t>Amount in original (as opposed to home) currency, for multi-currency tracking.</t>
  </si>
  <si>
    <t>Identifier Phone Number Usage</t>
  </si>
  <si>
    <t>This code is used to associate the contact with a specific location for the Identifier. Its value should be the same as that of the identifierAddressLocationIdentifier</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</si>
  <si>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</si>
  <si>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Filtering mechanism. This value must be valid XPath. And the result of the XPath must be resolved to boolean. If the resulting value is false, the entry  must not mapped into specified facts in F/S.</t>
  </si>
  <si>
    <t>srcdG-4</t>
  </si>
  <si>
    <t>srcdG-5</t>
  </si>
  <si>
    <t>srcdG-6</t>
  </si>
  <si>
    <t>srcdG-7</t>
  </si>
  <si>
    <t>srcd-16</t>
  </si>
  <si>
    <t>srcdG-8</t>
  </si>
  <si>
    <t>srcd-20</t>
  </si>
  <si>
    <t>srcdG-9</t>
  </si>
  <si>
    <t>srcd-21</t>
  </si>
  <si>
    <t>srcd-22</t>
  </si>
  <si>
    <t>srcd-23</t>
  </si>
  <si>
    <t>srcd-24</t>
  </si>
  <si>
    <t>srcdG-10</t>
  </si>
  <si>
    <t>srcdG-11</t>
  </si>
  <si>
    <t>srcd-25</t>
  </si>
  <si>
    <t>srcd-26</t>
  </si>
  <si>
    <t>srcdG-12</t>
  </si>
  <si>
    <t>srcd-27</t>
  </si>
  <si>
    <t>srcd-28</t>
  </si>
  <si>
    <t>srcdG-13</t>
  </si>
  <si>
    <t>srcd-29</t>
  </si>
  <si>
    <t>srcd-30</t>
  </si>
  <si>
    <t>srcd-31</t>
  </si>
  <si>
    <t>srcdG-14</t>
  </si>
  <si>
    <t>srcd-32</t>
  </si>
  <si>
    <t>srcd-33</t>
  </si>
  <si>
    <t>srcd-34</t>
  </si>
  <si>
    <t>Jurisdiction (e.g. federal, state, local): e.g. US Federal, Province of Québec, other identifier</t>
  </si>
  <si>
    <t>If the tax is in a foreign currency, comment about exchange rate used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</si>
  <si>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</si>
  <si>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srcdG-15</t>
  </si>
  <si>
    <t>srcd-35</t>
  </si>
  <si>
    <t>srcd-36</t>
  </si>
  <si>
    <t>srcd-37</t>
  </si>
  <si>
    <t>srcd-38</t>
  </si>
  <si>
    <t>name</t>
    <phoneticPr fontId="3"/>
  </si>
  <si>
    <t>tafG-1</t>
    <phoneticPr fontId="3"/>
  </si>
  <si>
    <t>bus-148</t>
    <phoneticPr fontId="3"/>
  </si>
  <si>
    <t>bus-149</t>
    <phoneticPr fontId="3"/>
  </si>
  <si>
    <t>cor-40</t>
    <phoneticPr fontId="3"/>
  </si>
  <si>
    <t>cor-95</t>
    <phoneticPr fontId="3"/>
  </si>
  <si>
    <t>bus-146</t>
    <phoneticPr fontId="3"/>
  </si>
  <si>
    <t>cor-98</t>
    <phoneticPr fontId="3"/>
  </si>
  <si>
    <t>cor-99</t>
    <phoneticPr fontId="3"/>
  </si>
  <si>
    <t>corG-14</t>
    <phoneticPr fontId="3"/>
  </si>
  <si>
    <t>#</t>
    <phoneticPr fontId="3"/>
  </si>
  <si>
    <t>cor-46</t>
    <phoneticPr fontId="3"/>
  </si>
  <si>
    <t>cor-44</t>
    <phoneticPr fontId="3"/>
  </si>
  <si>
    <t>cor-22</t>
    <phoneticPr fontId="3"/>
  </si>
  <si>
    <t>cor-21</t>
    <phoneticPr fontId="3"/>
  </si>
  <si>
    <t>BT-162</t>
    <phoneticPr fontId="3"/>
  </si>
  <si>
    <t>BT-45</t>
    <phoneticPr fontId="3"/>
  </si>
  <si>
    <t>BT-93</t>
    <phoneticPr fontId="3"/>
  </si>
  <si>
    <t>BT-111</t>
    <phoneticPr fontId="3"/>
  </si>
  <si>
    <t>cen</t>
  </si>
  <si>
    <t>ValueAddedTaxPointDateCode</t>
  </si>
  <si>
    <t>InvoicedObjectIdentifier</t>
  </si>
  <si>
    <t>INVOICE_NOTE</t>
  </si>
  <si>
    <t>InvoiceNoteSubjectCode</t>
  </si>
  <si>
    <t>InvoiceNote</t>
  </si>
  <si>
    <t>PROCESS_CONTROL</t>
  </si>
  <si>
    <t>BusinessProcessType</t>
  </si>
  <si>
    <t>SpecificationIdentifier</t>
  </si>
  <si>
    <t>PRECEDING_INVOICE_REFERENCE</t>
  </si>
  <si>
    <t>PAYMENT_INSTRUCTIONS</t>
  </si>
  <si>
    <t>PaymentMeansText</t>
  </si>
  <si>
    <t>RemittanceInformation</t>
  </si>
  <si>
    <t>CREDIT_TRANSFER</t>
  </si>
  <si>
    <t>PaymentAccountIdentifier</t>
  </si>
  <si>
    <t>PaymentAccountName</t>
  </si>
  <si>
    <t>PaymentServiceProviderIdentifier</t>
  </si>
  <si>
    <t>PAYMENT_CARD_INFORMATION</t>
  </si>
  <si>
    <t>PaymentCardPrimaryAccountNumber</t>
  </si>
  <si>
    <t>PaymentCardHolderName</t>
  </si>
  <si>
    <t>DIRECT_DEBIT</t>
  </si>
  <si>
    <t>MandateReferenceIdentifier</t>
  </si>
  <si>
    <t>BankAssignedCreditorIdentifier</t>
  </si>
  <si>
    <t>DebitedAccountIdentifier</t>
  </si>
  <si>
    <t>DOCUMENT_LEVEL_ALLOWANCES</t>
  </si>
  <si>
    <t>DocumentLevelAllowanceBaseAmount</t>
  </si>
  <si>
    <t>DocumentLevelAllowancePercentage</t>
  </si>
  <si>
    <t>DocumentLevelAllowanceReason</t>
  </si>
  <si>
    <t>DocumentLevelAllowanceReasonCode</t>
  </si>
  <si>
    <t>DOCUMENT_LEVEL_CHARGES</t>
  </si>
  <si>
    <t>DocumentLevelChargeBaseAmount</t>
  </si>
  <si>
    <t>DocumentLevelChargePercentage</t>
  </si>
  <si>
    <t>DocumentLevelChargeReason</t>
  </si>
  <si>
    <t>DocumentLevelChargeReasonCode</t>
  </si>
  <si>
    <t>DOCUMENT_TOTALS</t>
  </si>
  <si>
    <t>SumOfAllowancesOnDocumentLevel</t>
  </si>
  <si>
    <t>SumOfChargesOnDocumentLevel</t>
  </si>
  <si>
    <t>InvoiceTotalAmountWithoutVAT</t>
  </si>
  <si>
    <t>InvoiceTotalVATAmountInAccountingCurrency</t>
  </si>
  <si>
    <t>InvoiceTotalAmountWithVAT</t>
  </si>
  <si>
    <t>PaidAmount</t>
  </si>
  <si>
    <t>RoundingAmount</t>
  </si>
  <si>
    <t>AmountDueForPayment</t>
  </si>
  <si>
    <t>VAT_BREAKDOWN</t>
  </si>
  <si>
    <t>VATExemptionReasonText</t>
  </si>
  <si>
    <t>VATExemptionReasonCode</t>
  </si>
  <si>
    <t>ADDITIONAL_SUPPORTING_DOCUMENTS</t>
  </si>
  <si>
    <t>SupportingDocumentReference</t>
  </si>
  <si>
    <t>SupportingDocumentDescription</t>
  </si>
  <si>
    <t>ExternalDocumentLocation</t>
  </si>
  <si>
    <t>AttachedDocument</t>
  </si>
  <si>
    <t>AttachedDocumentMimeCode</t>
  </si>
  <si>
    <t>AttachedDocumentFilename</t>
  </si>
  <si>
    <t>INVOICE_LINE_ALLOWANCES</t>
  </si>
  <si>
    <t>InvoiceLineAllowanceBaseAmount</t>
  </si>
  <si>
    <t>InvoiceLineAllowancePercentage</t>
  </si>
  <si>
    <t>InvoiceLineAllowanceReason</t>
  </si>
  <si>
    <t>InvoiceLineAllowanceReasonCode</t>
  </si>
  <si>
    <t>INVOICE_LINE_CHARGES</t>
  </si>
  <si>
    <t>InvoiceLineChargeBaseAmount</t>
  </si>
  <si>
    <t>InvoiceLineChargePercentage</t>
  </si>
  <si>
    <t>InvoiceLineChargeReason</t>
  </si>
  <si>
    <t>InvoiceLineChargeReasonCode</t>
  </si>
  <si>
    <t>ItemDescription</t>
  </si>
  <si>
    <t>ITEM_ATTRIBUTES</t>
  </si>
  <si>
    <t>ItemAttributeName</t>
  </si>
  <si>
    <t>ItemAttributeValue</t>
  </si>
  <si>
    <t>codeItemType</t>
  </si>
  <si>
    <t>identifierItemType</t>
  </si>
  <si>
    <t>textItemType</t>
  </si>
  <si>
    <t>amountItemType</t>
  </si>
  <si>
    <t>percentageItemType</t>
  </si>
  <si>
    <t>binaryobjectItemType</t>
  </si>
  <si>
    <t>ItemNetPrice</t>
  </si>
  <si>
    <t>unitPriceAmountItemType</t>
  </si>
  <si>
    <t>ItemPriceDiscount</t>
  </si>
  <si>
    <t>ItemGrossPrice</t>
  </si>
  <si>
    <t>INVOICE_LINE_PERIOD</t>
  </si>
  <si>
    <t>INVOICING_PERIOD</t>
  </si>
  <si>
    <t>SELLER TAX REPRESENTATIVE PARTY</t>
    <phoneticPr fontId="3"/>
  </si>
  <si>
    <t>ADDRESS</t>
    <phoneticPr fontId="3"/>
  </si>
  <si>
    <t>identifier</t>
    <phoneticPr fontId="3"/>
  </si>
  <si>
    <t>legal registration identifier</t>
    <phoneticPr fontId="3"/>
  </si>
  <si>
    <t>address line 1</t>
    <phoneticPr fontId="3"/>
  </si>
  <si>
    <t>address line 2</t>
    <phoneticPr fontId="3"/>
  </si>
  <si>
    <t>city</t>
    <phoneticPr fontId="3"/>
  </si>
  <si>
    <t>country subdivision</t>
    <phoneticPr fontId="3"/>
  </si>
  <si>
    <t>country code</t>
    <phoneticPr fontId="3"/>
  </si>
  <si>
    <t>CONTACT</t>
    <phoneticPr fontId="3"/>
  </si>
  <si>
    <t>contact point</t>
    <phoneticPr fontId="3"/>
  </si>
  <si>
    <t>contact email address</t>
    <phoneticPr fontId="3"/>
  </si>
  <si>
    <t>contact telephone number</t>
    <phoneticPr fontId="3"/>
  </si>
  <si>
    <t>address line 3</t>
    <phoneticPr fontId="3"/>
  </si>
  <si>
    <t>trading name</t>
    <phoneticPr fontId="3"/>
  </si>
  <si>
    <t>Project</t>
    <phoneticPr fontId="3"/>
  </si>
  <si>
    <t xml:space="preserve">Purchase order </t>
    <phoneticPr fontId="3"/>
  </si>
  <si>
    <t>Receiving advice</t>
    <phoneticPr fontId="3"/>
  </si>
  <si>
    <t>Tender or lot</t>
    <phoneticPr fontId="3"/>
  </si>
  <si>
    <t>document reference</t>
    <phoneticPr fontId="3"/>
  </si>
  <si>
    <t>cor-45</t>
    <phoneticPr fontId="3"/>
  </si>
  <si>
    <t>VAT identifier</t>
    <phoneticPr fontId="3"/>
  </si>
  <si>
    <t>amount</t>
    <phoneticPr fontId="3"/>
  </si>
  <si>
    <t>DOCUMENT LEVEL ALLOWANCES</t>
    <phoneticPr fontId="3"/>
  </si>
  <si>
    <t>base amount</t>
    <phoneticPr fontId="3"/>
  </si>
  <si>
    <t>percentage</t>
    <phoneticPr fontId="3"/>
  </si>
  <si>
    <t>reason</t>
    <phoneticPr fontId="3"/>
  </si>
  <si>
    <t>reason code</t>
    <phoneticPr fontId="3"/>
  </si>
  <si>
    <t>zip or postal code</t>
    <phoneticPr fontId="3"/>
  </si>
  <si>
    <t>electronic address</t>
    <phoneticPr fontId="3"/>
  </si>
  <si>
    <t>Date this entry should be reversed</t>
    <phoneticPr fontId="3"/>
  </si>
  <si>
    <t>corG-10</t>
    <phoneticPr fontId="3"/>
  </si>
  <si>
    <t>commentItemType</t>
    <phoneticPr fontId="3"/>
  </si>
  <si>
    <t>cen</t>
    <phoneticPr fontId="3"/>
  </si>
  <si>
    <t>_</t>
    <phoneticPr fontId="3"/>
  </si>
  <si>
    <t>cenG-14</t>
  </si>
  <si>
    <t>cenG-1</t>
  </si>
  <si>
    <t>cenG-2</t>
  </si>
  <si>
    <t>cenG-3</t>
  </si>
  <si>
    <t>cenG-16</t>
  </si>
  <si>
    <t>cenG-17</t>
  </si>
  <si>
    <t>cenG-18</t>
  </si>
  <si>
    <t>cenG-19</t>
  </si>
  <si>
    <t>cenG-20</t>
  </si>
  <si>
    <t>cenG-21</t>
  </si>
  <si>
    <t>cenG-22</t>
  </si>
  <si>
    <t>cenG-23</t>
  </si>
  <si>
    <t>cenG-24</t>
  </si>
  <si>
    <t>cenG-26</t>
  </si>
  <si>
    <t>cenG-27</t>
  </si>
  <si>
    <t>cenG-28</t>
  </si>
  <si>
    <t>cenG-32</t>
  </si>
  <si>
    <t>cen-162</t>
  </si>
  <si>
    <t>cen-21</t>
  </si>
  <si>
    <t>cen-22</t>
  </si>
  <si>
    <t>cen-23</t>
  </si>
  <si>
    <t>cen-24</t>
  </si>
  <si>
    <t>cen-28</t>
  </si>
  <si>
    <t>cen-33</t>
  </si>
  <si>
    <t>cen-82</t>
  </si>
  <si>
    <t>cen-83</t>
  </si>
  <si>
    <t>cen-84</t>
  </si>
  <si>
    <t>cen-85</t>
  </si>
  <si>
    <t>cen-86</t>
  </si>
  <si>
    <t>cen-87</t>
  </si>
  <si>
    <t>cen-88</t>
  </si>
  <si>
    <t>cen-89</t>
  </si>
  <si>
    <t>cen-90</t>
  </si>
  <si>
    <t>cen-91</t>
  </si>
  <si>
    <t>cen-93</t>
  </si>
  <si>
    <t>cen-94</t>
  </si>
  <si>
    <t>cen-97</t>
  </si>
  <si>
    <t>cen-98</t>
  </si>
  <si>
    <t>cen-100</t>
  </si>
  <si>
    <t>cen-101</t>
  </si>
  <si>
    <t>cen-104</t>
  </si>
  <si>
    <t>cen-105</t>
  </si>
  <si>
    <t>cen-107</t>
  </si>
  <si>
    <t>cen-108</t>
  </si>
  <si>
    <t>cen-109</t>
  </si>
  <si>
    <t>cen-111</t>
  </si>
  <si>
    <t>cen-112</t>
  </si>
  <si>
    <t>cen-113</t>
  </si>
  <si>
    <t>cen-114</t>
  </si>
  <si>
    <t>cen-115</t>
  </si>
  <si>
    <t>cen-120</t>
  </si>
  <si>
    <t>cen-121</t>
  </si>
  <si>
    <t>cen-122</t>
  </si>
  <si>
    <t>cen-123</t>
  </si>
  <si>
    <t>cen-124</t>
  </si>
  <si>
    <t>cen-125</t>
  </si>
  <si>
    <t>cen-125a</t>
  </si>
  <si>
    <t>cen-125b</t>
  </si>
  <si>
    <t>cen-8</t>
  </si>
  <si>
    <t>cen-18</t>
  </si>
  <si>
    <t>cen-137</t>
  </si>
  <si>
    <t>cen-138</t>
  </si>
  <si>
    <t>cen-139</t>
  </si>
  <si>
    <t>cen-140</t>
  </si>
  <si>
    <t>cen-142</t>
  </si>
  <si>
    <t>cen-143</t>
  </si>
  <si>
    <t>cen-144</t>
  </si>
  <si>
    <t>cen-145</t>
  </si>
  <si>
    <t>cen-154</t>
  </si>
  <si>
    <t>cen-160</t>
  </si>
  <si>
    <t>cen-161</t>
  </si>
  <si>
    <t>cen-146</t>
  </si>
  <si>
    <t>cen-147</t>
  </si>
  <si>
    <t>cen-148</t>
  </si>
  <si>
    <t>cen-125A</t>
  </si>
  <si>
    <t>cen-125B</t>
  </si>
  <si>
    <t>creatorItemType</t>
    <phoneticPr fontId="3"/>
  </si>
  <si>
    <t>Segment Explicit Dimension</t>
    <phoneticPr fontId="3"/>
  </si>
  <si>
    <t>Segment Typed Dimension</t>
    <phoneticPr fontId="3"/>
  </si>
  <si>
    <t>Segment Simple Element Content</t>
    <phoneticPr fontId="3"/>
  </si>
  <si>
    <t>Segment Explicit</t>
    <phoneticPr fontId="3"/>
  </si>
  <si>
    <t>Segment Explicit Dimension Value</t>
    <phoneticPr fontId="3"/>
  </si>
  <si>
    <t>Segment Typed</t>
    <phoneticPr fontId="3"/>
  </si>
  <si>
    <t>Segment Typed Dimension Value</t>
    <phoneticPr fontId="3"/>
  </si>
  <si>
    <t>Segment Simple Element</t>
    <phoneticPr fontId="3"/>
  </si>
  <si>
    <t>Segment Simple Element Value</t>
    <phoneticPr fontId="3"/>
  </si>
  <si>
    <t>Segment Non Dimensional Contents</t>
    <phoneticPr fontId="3"/>
  </si>
  <si>
    <t>Senario Explicit Dimension</t>
    <phoneticPr fontId="3"/>
  </si>
  <si>
    <t>Senario Explicit Dimension Value</t>
  </si>
  <si>
    <t>Senario Simple Element Value</t>
  </si>
  <si>
    <t>Senario Non Dimensional Contents</t>
  </si>
  <si>
    <t>Senario Typed Dimension</t>
    <phoneticPr fontId="3"/>
  </si>
  <si>
    <t>Senario Typed Dimension Value</t>
    <phoneticPr fontId="3"/>
  </si>
  <si>
    <t>Senario Typed</t>
    <phoneticPr fontId="3"/>
  </si>
  <si>
    <t>Senario Explicit</t>
    <phoneticPr fontId="3"/>
  </si>
  <si>
    <t>Senario Simple Element</t>
    <phoneticPr fontId="3"/>
  </si>
  <si>
    <t>Senario Simple Element Content</t>
    <phoneticPr fontId="3"/>
  </si>
  <si>
    <t>segmentExplicitDimensionItemType</t>
  </si>
  <si>
    <t>segmentTypedDimensionItemType</t>
  </si>
  <si>
    <t>segmentTypedDimensionValueItemType</t>
  </si>
  <si>
    <t>segmentSimpleElementContentItemType</t>
  </si>
  <si>
    <t>segmentSimpleElementValueItemType</t>
  </si>
  <si>
    <t>segmentNonDimensionalContentsItemType</t>
  </si>
  <si>
    <t>senarioExplicitDimensionItemType</t>
  </si>
  <si>
    <t>senarioExplicitDimensionValueItemType</t>
  </si>
  <si>
    <t>senarioTypedDimensionItemType</t>
  </si>
  <si>
    <t>senarioTypedDimensionValueItemType</t>
  </si>
  <si>
    <t>senarioSimpleElementContentItemType</t>
  </si>
  <si>
    <t>senarioSimpleElementValueItemType</t>
  </si>
  <si>
    <t>senarioNonDimensionalContentsItemType</t>
  </si>
  <si>
    <t>segmentExplicitDimensionValueItemType</t>
    <phoneticPr fontId="3"/>
  </si>
  <si>
    <t>muc-35</t>
    <phoneticPr fontId="3"/>
  </si>
  <si>
    <t>exchangeRateItemType</t>
    <phoneticPr fontId="3"/>
  </si>
  <si>
    <t>If the tax is in a foreign currency, the exchange rate used expressed as national currency divided by foreign currency</t>
    <phoneticPr fontId="3"/>
  </si>
  <si>
    <t>税が外貨建ての場合の、換算レート。自国通貨を外貨で割った値。</t>
    <phoneticPr fontId="3"/>
  </si>
  <si>
    <t>tradingName</t>
    <phoneticPr fontId="3"/>
  </si>
  <si>
    <t>textItemType</t>
    <phoneticPr fontId="3"/>
  </si>
  <si>
    <t>Item Country of Origin</t>
    <phoneticPr fontId="3"/>
  </si>
  <si>
    <t>itemCountryOfOrigin</t>
  </si>
  <si>
    <t>entityInformation</t>
  </si>
  <si>
    <t>periodStartDate</t>
  </si>
  <si>
    <t>periodEndDate</t>
  </si>
  <si>
    <t>linePeriodStartDate</t>
  </si>
  <si>
    <t>linePeriodEndDate</t>
  </si>
  <si>
    <t>segmentExplicit</t>
  </si>
  <si>
    <t>segmentExplicitDimension</t>
  </si>
  <si>
    <t>segmentExplicitDimensionValue</t>
  </si>
  <si>
    <t>segmentTyped</t>
  </si>
  <si>
    <t>segmentTypedDimension</t>
  </si>
  <si>
    <t>segmentTypedDimensionValue</t>
  </si>
  <si>
    <t>segmentSimpleElement</t>
  </si>
  <si>
    <t>segmentSimpleElementContent</t>
  </si>
  <si>
    <t>segmentSimpleElementValue</t>
  </si>
  <si>
    <t>segmentNonDimensionalContents</t>
  </si>
  <si>
    <t>senarioExplicit</t>
  </si>
  <si>
    <t>senarioExplicitDimension</t>
  </si>
  <si>
    <t>senarioExplicitDimensionValue</t>
  </si>
  <si>
    <t>senarioTyped</t>
  </si>
  <si>
    <t>senarioTypedDimension</t>
  </si>
  <si>
    <t>senarioTypedDimensionValue</t>
  </si>
  <si>
    <t>senarioSimpleElement</t>
  </si>
  <si>
    <t>senarioSimpleElementContent</t>
  </si>
  <si>
    <t>senarioSimpleElementValue</t>
  </si>
  <si>
    <t>senarioNonDimensionalContents</t>
  </si>
  <si>
    <t>term</t>
    <phoneticPr fontId="3"/>
  </si>
  <si>
    <t>cen-1</t>
    <phoneticPr fontId="3"/>
  </si>
  <si>
    <t>cen-28</t>
    <phoneticPr fontId="3"/>
  </si>
  <si>
    <t>cen-34</t>
    <phoneticPr fontId="3"/>
  </si>
  <si>
    <t>ID</t>
    <phoneticPr fontId="3"/>
  </si>
  <si>
    <t>Card.</t>
    <phoneticPr fontId="3"/>
  </si>
  <si>
    <t>BusinessTerm</t>
    <phoneticPr fontId="3"/>
  </si>
  <si>
    <t>Desc.</t>
    <phoneticPr fontId="3"/>
  </si>
  <si>
    <t>UsageNote</t>
    <phoneticPr fontId="3"/>
  </si>
  <si>
    <t>ReqID</t>
    <phoneticPr fontId="3"/>
  </si>
  <si>
    <t>Semantic data type</t>
    <phoneticPr fontId="3"/>
  </si>
  <si>
    <t>Invoice number</t>
    <phoneticPr fontId="3"/>
  </si>
  <si>
    <t>A unique identification of the Invoice.</t>
    <phoneticPr fontId="3"/>
  </si>
  <si>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</si>
  <si>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R56</t>
  </si>
  <si>
    <t>The date when the Invoice was issued.</t>
  </si>
  <si>
    <t>Invoice type code</t>
    <phoneticPr fontId="3"/>
  </si>
  <si>
    <t>A code specifying the functional type of the Invoice.</t>
    <phoneticPr fontId="3"/>
  </si>
  <si>
    <t>Commercial invoices and credit notes are defined according the entries in UNTDID 1001 [6]. Other entries of UNTDID 1001 [6] with specific invoices or credit notes may be used if applicable.</t>
  </si>
  <si>
    <t>R44</t>
  </si>
  <si>
    <t>Invoice currency code</t>
    <phoneticPr fontId="3"/>
  </si>
  <si>
    <t>The currency in which all Invoice amounts are given, except for the Total VAT amount in accounting currency.</t>
    <phoneticPr fontId="3"/>
  </si>
  <si>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</si>
  <si>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R54,R47</t>
  </si>
  <si>
    <t>VAT accounting currency code</t>
    <phoneticPr fontId="3"/>
  </si>
  <si>
    <t>The currency used for VAT accounting and reporting purposes as accepted or required in the country of the Seller.</t>
    <phoneticPr fontId="3"/>
  </si>
  <si>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</si>
  <si>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R54</t>
  </si>
  <si>
    <t>Value added tax point date</t>
    <phoneticPr fontId="3"/>
  </si>
  <si>
    <t>The date when the VAT becomes accountable for the Seller and for the Buyer in so far as that date can be determined and differs from the date of issue of the invoice, according to the VAT directive.</t>
    <phoneticPr fontId="3"/>
  </si>
  <si>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</si>
  <si>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R45,R46</t>
    <phoneticPr fontId="3"/>
  </si>
  <si>
    <t>Value added tax point date code</t>
    <phoneticPr fontId="3"/>
  </si>
  <si>
    <t>The code of the date when the VAT becomes accountable for the Seller and for the Buyer.</t>
    <phoneticPr fontId="3"/>
  </si>
  <si>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</si>
  <si>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Payment due date</t>
    <phoneticPr fontId="3"/>
  </si>
  <si>
    <t>The date when the payment is due.</t>
    <phoneticPr fontId="3"/>
  </si>
  <si>
    <t>The payment due date reflects the due date of the net payment. For partial payments it states the first net due date. The corresponding description of more complex payment terms can be stated in BT-20 Payment terms.</t>
  </si>
  <si>
    <t>R60</t>
  </si>
  <si>
    <t>Buyer reference</t>
    <phoneticPr fontId="3"/>
  </si>
  <si>
    <t>An identifier assigned by the Buyer used for internal routing purposes.</t>
    <phoneticPr fontId="3"/>
  </si>
  <si>
    <t>The identifier is defined by the Buyer (e.g. contact ID, department, office id, project code), but provided by the Seller in the Invoice.</t>
  </si>
  <si>
    <t>R8</t>
  </si>
  <si>
    <t>The identification of the project the invoice refers to</t>
    <phoneticPr fontId="3"/>
  </si>
  <si>
    <t>Document reference</t>
  </si>
  <si>
    <t>BT-12</t>
  </si>
  <si>
    <t>Contract reference</t>
    <phoneticPr fontId="3"/>
  </si>
  <si>
    <t>The identification of a contract.</t>
    <phoneticPr fontId="3"/>
  </si>
  <si>
    <t>The contract identifier should be unique in the context of the specific trading relationship and for a defined time period.</t>
  </si>
  <si>
    <t>R7</t>
  </si>
  <si>
    <t>An identifier of a referenced purchase order, issued by the Buyer.</t>
  </si>
  <si>
    <t>R5,R56</t>
  </si>
  <si>
    <t>BT-14</t>
  </si>
  <si>
    <t>Sales order reference</t>
  </si>
  <si>
    <t>An identifier of a referenced sales order, issued by the Seller.</t>
  </si>
  <si>
    <t>R41</t>
  </si>
  <si>
    <t>An identifier of a referenced receiving advice.</t>
  </si>
  <si>
    <t>RIO,R56</t>
  </si>
  <si>
    <t>BT-16</t>
  </si>
  <si>
    <t>Despatch advice reference</t>
  </si>
  <si>
    <t>An identifier of a referenced despatch advice.</t>
  </si>
  <si>
    <t>R9,R56</t>
  </si>
  <si>
    <t>The identification of the call for tender or lot the invoice relates to.</t>
    <phoneticPr fontId="3"/>
  </si>
  <si>
    <t>In some countries a reference to the call for tender that has led to the contract shall be provided.</t>
  </si>
  <si>
    <t>R7,R4</t>
  </si>
  <si>
    <t>0..1</t>
    <phoneticPr fontId="3"/>
  </si>
  <si>
    <t>Invoiced object identifier</t>
    <phoneticPr fontId="3"/>
  </si>
  <si>
    <t>An identifier for an object on which the invoice is based, given by the Seller.</t>
    <phoneticPr fontId="3"/>
  </si>
  <si>
    <t>It may be a subscription number, telephone number, meter point, vehicle, person etc., as applicable.</t>
    <phoneticPr fontId="3"/>
  </si>
  <si>
    <t>R33</t>
  </si>
  <si>
    <t>BT-18A</t>
    <phoneticPr fontId="3"/>
  </si>
  <si>
    <t>Scheme identifier</t>
    <phoneticPr fontId="3"/>
  </si>
  <si>
    <t>The identification scheme identifier of the Invoiced object identifier.</t>
    <phoneticPr fontId="3"/>
  </si>
  <si>
    <t>If it may be not clear for the receiver what scheme is used for the identifier, a conditional scheme identifier should be used that shall be chosen from the UNTDID 1153 code list [6] entries.</t>
    <phoneticPr fontId="3"/>
  </si>
  <si>
    <t>Buyer accounting reference</t>
    <phoneticPr fontId="3"/>
  </si>
  <si>
    <t>A textual value that specifies where to book the relevant data into the Buyer's financial accounts.</t>
  </si>
  <si>
    <t>R2,R4</t>
  </si>
  <si>
    <t>Payment terms</t>
    <phoneticPr fontId="3"/>
  </si>
  <si>
    <t>A textual description of the payment terms that apply to the amount due for payment (Including description of possible penalties).</t>
  </si>
  <si>
    <t>This element may contain multiple lines and multiple terms.</t>
    <phoneticPr fontId="3"/>
  </si>
  <si>
    <t>INVOICE NOTE</t>
    <phoneticPr fontId="3"/>
  </si>
  <si>
    <t>A group of business terms providing textual notes that are relevant for the invoice, together with an indication of the note subject.</t>
  </si>
  <si>
    <t>The subject of the textual note in BT-22.</t>
  </si>
  <si>
    <t>To be chosen from the entries in UNTDID 4451 [6].</t>
  </si>
  <si>
    <t>Invoice note</t>
    <phoneticPr fontId="3"/>
  </si>
  <si>
    <t>A textual note that gives unstructured information that is relevant to the Invoice as a whole.</t>
  </si>
  <si>
    <t>Such as the reason for any correction or assignment note in case the invoice has been factored</t>
  </si>
  <si>
    <t>PROCESS CONTROL</t>
    <phoneticPr fontId="3"/>
  </si>
  <si>
    <t>A group of business terms providing information on the business process and rules applicable to the Invoice document.</t>
  </si>
  <si>
    <t>Business process type</t>
    <phoneticPr fontId="3"/>
  </si>
  <si>
    <t>Identifies the business process context in which the transaction appears, to enable the Buyer to process the Invoice in an appropriate way.</t>
  </si>
  <si>
    <t>To be specified by the Buyer.</t>
    <phoneticPr fontId="3"/>
  </si>
  <si>
    <t>Specification identifier</t>
    <phoneticPr fontId="3"/>
  </si>
  <si>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</si>
  <si>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</si>
  <si>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PRECEDING INVOICE REFERENCE</t>
    <phoneticPr fontId="3"/>
  </si>
  <si>
    <t>A group of business terms providing information on one or more preceding Invoices.</t>
    <phoneticPr fontId="3"/>
  </si>
  <si>
    <t>To be used in case: - a preceding invoice is corrected - preceding partial invoices are referred to from a final invoice -preceding pre-payment invoices are referred to from a final invoice</t>
  </si>
  <si>
    <t>R11,R12</t>
    <phoneticPr fontId="3"/>
  </si>
  <si>
    <t>The identification of an Invoice that was previously sent by the Seller.</t>
  </si>
  <si>
    <t>Preceding Invoice issue date</t>
    <phoneticPr fontId="3"/>
  </si>
  <si>
    <t>The date when the Preceding Invoice was issued.</t>
    <phoneticPr fontId="3"/>
  </si>
  <si>
    <t>The Preceding Invoice issue date shall be provided in case the Preceding Invoice identifier is not unique.</t>
  </si>
  <si>
    <t>A group of business terms providing information about the Seller.</t>
  </si>
  <si>
    <t>R48</t>
  </si>
  <si>
    <t>Seller name</t>
    <phoneticPr fontId="3"/>
  </si>
  <si>
    <t xml:space="preserve">The full formal name by which the Seller is registered in the national registry of legal entities or as a Taxable person or otherwise trades as a person or persons. </t>
  </si>
  <si>
    <t>Seller trading name</t>
    <phoneticPr fontId="3"/>
  </si>
  <si>
    <t>A name by which the Seller is known, other than Seller name (also known as Business name].</t>
  </si>
  <si>
    <t>This may be used if different from the Seller name.</t>
  </si>
  <si>
    <t>0..n</t>
    <phoneticPr fontId="3"/>
  </si>
  <si>
    <t>Seller identifier</t>
    <phoneticPr fontId="3"/>
  </si>
  <si>
    <t>An identification of the Seller.</t>
    <phoneticPr fontId="3"/>
  </si>
  <si>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phoneticPr fontId="3"/>
  </si>
  <si>
    <t>R57</t>
  </si>
  <si>
    <t>BT-29A</t>
    <phoneticPr fontId="3"/>
  </si>
  <si>
    <t>The identification scheme identifier of the Seller identifier.</t>
    <phoneticPr fontId="3"/>
  </si>
  <si>
    <t>If used, the identification scheme identifier shall be chosen from the entries of the list published by the ISO/IEC 6523 maintenance agency.</t>
    <phoneticPr fontId="3"/>
  </si>
  <si>
    <t>Seller legal registration identifier</t>
    <phoneticPr fontId="3"/>
  </si>
  <si>
    <t>An identifier issued by an official registrar that identifies the Seller as a legal entity or person.</t>
    <phoneticPr fontId="3"/>
  </si>
  <si>
    <t>If no identification scheme is specified, it should be known by Buyer and Seller.</t>
    <phoneticPr fontId="3"/>
  </si>
  <si>
    <t>R52</t>
  </si>
  <si>
    <t>BT-30A</t>
    <phoneticPr fontId="3"/>
  </si>
  <si>
    <t>The identification scheme identifier of the Seller legal registration identifier.</t>
    <phoneticPr fontId="3"/>
  </si>
  <si>
    <t>If used, the identification scheme shall be chosen from the entries of the list published by the ISO/IEC 6523 maintenance agency.</t>
    <phoneticPr fontId="3"/>
  </si>
  <si>
    <t>Seller VAT identifier</t>
    <phoneticPr fontId="3"/>
  </si>
  <si>
    <t>The Seller's VAT identifier (also known as Seller VAT identification number).</t>
    <phoneticPr fontId="3"/>
  </si>
  <si>
    <t>VAT number prefixed by a country code. A VAT registered Supplier shall include his VAT ID, except when he uses a tax representative.</t>
  </si>
  <si>
    <t>Seller tax registration identifier</t>
    <phoneticPr fontId="3"/>
  </si>
  <si>
    <t>The local identification (defined by the Seller's address) of the Seller for tax purposes or a reference that enables the Seller to state his registered tax status.</t>
    <phoneticPr fontId="3"/>
  </si>
  <si>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</si>
  <si>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R47</t>
  </si>
  <si>
    <t>Additional legal information relevant for the Seller.</t>
  </si>
  <si>
    <t>Such as share capital.</t>
  </si>
  <si>
    <t>Seller electronic address</t>
    <phoneticPr fontId="3"/>
  </si>
  <si>
    <t>Identifies the Seller's electronic address to which the application level response to the invoice may be delivered.</t>
    <phoneticPr fontId="3"/>
  </si>
  <si>
    <t>R13,R57</t>
  </si>
  <si>
    <t>BT-34A</t>
    <phoneticPr fontId="3"/>
  </si>
  <si>
    <t>1..1</t>
    <phoneticPr fontId="3"/>
  </si>
  <si>
    <t>The identification scheme identifier of the Seller electronic address.</t>
    <phoneticPr fontId="3"/>
  </si>
  <si>
    <t>The scheme identifier shall be chosen from a list to be maintained by the Connecting Europe Facility.</t>
    <phoneticPr fontId="3"/>
  </si>
  <si>
    <t>SELLER POSTAL ADDRESS</t>
    <phoneticPr fontId="3"/>
  </si>
  <si>
    <t>A group of business terms providing information about the address of the Seller.</t>
  </si>
  <si>
    <t>Sufficient components of the address are to be filled to comply with legal requirements.</t>
    <phoneticPr fontId="3"/>
  </si>
  <si>
    <t>R53</t>
  </si>
  <si>
    <t>The main address line in an address.</t>
  </si>
  <si>
    <t>Usually the street name and number or post office box.</t>
  </si>
  <si>
    <t>Seller address line 2</t>
    <phoneticPr fontId="3"/>
  </si>
  <si>
    <t>An additional address line in an address that can be used to give further details supplementing the main line.</t>
  </si>
  <si>
    <t>BT-162</t>
  </si>
  <si>
    <t>Seller address line 3</t>
    <phoneticPr fontId="3"/>
  </si>
  <si>
    <t>Seller city</t>
    <phoneticPr fontId="3"/>
  </si>
  <si>
    <t>The common name of the city, town or village, where the Seller address is located.</t>
  </si>
  <si>
    <t>Seller post code</t>
    <phoneticPr fontId="3"/>
  </si>
  <si>
    <t>The identifier for an addressable group of properties according to the relevant postal service.</t>
  </si>
  <si>
    <t>Such as a ZIP code or a post code.</t>
    <phoneticPr fontId="3"/>
  </si>
  <si>
    <t>Seller country subdivision</t>
    <phoneticPr fontId="3"/>
  </si>
  <si>
    <t>The subdivision of a country.</t>
  </si>
  <si>
    <t>Such as a region, a county, a state, a province, etc.</t>
  </si>
  <si>
    <t>Seller country code</t>
    <phoneticPr fontId="3"/>
  </si>
  <si>
    <t>A code that identifies the country.</t>
    <phoneticPr fontId="3"/>
  </si>
  <si>
    <t xml:space="preserve">If no tax representative is specified, this is the country where VAT is liable. The lists of valid countries are registered with the EN ISO 3166-1 Maintenance agency, 'Codes for the representation of names of countries and their subdivisions'. </t>
  </si>
  <si>
    <t>A group of business terms providing contact information about the Seller.</t>
  </si>
  <si>
    <t>A contact point for a legal entity or person.</t>
  </si>
  <si>
    <t>Such as person name, contact identification, department or office identification.</t>
  </si>
  <si>
    <t>A phone number for the contact point.</t>
  </si>
  <si>
    <t>An e-mail address for the contact point.</t>
  </si>
  <si>
    <t>A group of business terms providing information about the Buyer.</t>
  </si>
  <si>
    <t>The full name of the Buyer.</t>
  </si>
  <si>
    <t>BT-45</t>
  </si>
  <si>
    <t>Buyer trading name</t>
    <phoneticPr fontId="3"/>
  </si>
  <si>
    <t>A name by which the Buyer is known, other than Buyer name (also known as Business name).</t>
  </si>
  <si>
    <t>This may be used if different from the Buyer name.</t>
    <phoneticPr fontId="3"/>
  </si>
  <si>
    <t>Buyer identifier</t>
    <phoneticPr fontId="3"/>
  </si>
  <si>
    <t>An identifier of the Buyer.</t>
    <phoneticPr fontId="3"/>
  </si>
  <si>
    <t>If no scheme is specified, it should be known by Buyer and Seller, e.g. a previously exchanged Seller assigned identifier of the Buyer.</t>
    <phoneticPr fontId="3"/>
  </si>
  <si>
    <t>BT-46A</t>
    <phoneticPr fontId="3"/>
  </si>
  <si>
    <t>The identification scheme identifier of the Buyer identifier.</t>
    <phoneticPr fontId="3"/>
  </si>
  <si>
    <t>Buyer legal registration identifier</t>
    <phoneticPr fontId="3"/>
  </si>
  <si>
    <t>An identifier issued by an official registrar that identifies the Buyer as a legal entity or person.</t>
    <phoneticPr fontId="3"/>
  </si>
  <si>
    <t>If no identification scheme is specified, it should be known by Buyer and Seller, e.g. the identifier that is exclusively used in the applicable legal environment.</t>
    <phoneticPr fontId="3"/>
  </si>
  <si>
    <t>R47,R52,R57</t>
  </si>
  <si>
    <t>BT-47A</t>
    <phoneticPr fontId="3"/>
  </si>
  <si>
    <t>The identification scheme identifier of the Buyer legal registration identifier.</t>
    <phoneticPr fontId="3"/>
  </si>
  <si>
    <t>If used, the identification scheme shall be chosen from the entries of the list published by the ISO/1EC 6523 maintenance agency.</t>
    <phoneticPr fontId="3"/>
  </si>
  <si>
    <t>Buyer VAT identifier</t>
    <phoneticPr fontId="3"/>
  </si>
  <si>
    <t>The Buyer's VAT identifier (also known as Buyer VAT identification number).</t>
    <phoneticPr fontId="3"/>
  </si>
  <si>
    <t>VAT number prefixed by a country code based on EN ISO 3166-1 'Codes for the representation of names of countries and their subdivisions'</t>
  </si>
  <si>
    <t>R45,R52,R57</t>
  </si>
  <si>
    <t>Buyer electronic address</t>
    <phoneticPr fontId="3"/>
  </si>
  <si>
    <t>Identifies the Buyer's electronic address to which the invoice is delivered.</t>
    <phoneticPr fontId="3"/>
  </si>
  <si>
    <t>BT-49A</t>
    <phoneticPr fontId="3"/>
  </si>
  <si>
    <t>The identification scheme identifier of the Buyer electronic address.</t>
    <phoneticPr fontId="3"/>
  </si>
  <si>
    <t>BUYER POSTAL ADDRESS</t>
    <phoneticPr fontId="3"/>
  </si>
  <si>
    <t>A group of business terms providing information about the postal address for the Buyer.</t>
  </si>
  <si>
    <t>Buyer address line 2</t>
    <phoneticPr fontId="3"/>
  </si>
  <si>
    <t>Buyer address line 3</t>
    <phoneticPr fontId="3"/>
  </si>
  <si>
    <t>Buyer city</t>
    <phoneticPr fontId="3"/>
  </si>
  <si>
    <t>The common name of the city, town or village, where the Buyer's address is located.</t>
  </si>
  <si>
    <t>Buyer post code</t>
    <phoneticPr fontId="3"/>
  </si>
  <si>
    <t>Buyer country code</t>
    <phoneticPr fontId="3"/>
  </si>
  <si>
    <t>The lists of valid countries are registered with the EN ISO 3166-1 Maintenance agency, 'Codes for the representation of names of countries and their subdivisions'.</t>
  </si>
  <si>
    <t xml:space="preserve">BUYER CONTACT </t>
    <phoneticPr fontId="3"/>
  </si>
  <si>
    <t>A group of business terms providing contact information relevant for the Buyer.</t>
    <phoneticPr fontId="3"/>
  </si>
  <si>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</si>
  <si>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PAYEE</t>
    <phoneticPr fontId="3"/>
  </si>
  <si>
    <t>A group of business terms providing information about the Payee, i.e. the role that receives the payment.</t>
  </si>
  <si>
    <t>The role of Payee may be fulfilled by another party than the Seller, e.g. a factoring service.</t>
  </si>
  <si>
    <t>R1.R57</t>
    <phoneticPr fontId="3"/>
  </si>
  <si>
    <t>Payee name</t>
    <phoneticPr fontId="3"/>
  </si>
  <si>
    <t>The name of the Payee.</t>
    <phoneticPr fontId="3"/>
  </si>
  <si>
    <t>Shall be used when the Payee is different from the Seller. The Payee name may however be the same as the Seller name.</t>
  </si>
  <si>
    <t>Payee identifier</t>
    <phoneticPr fontId="3"/>
  </si>
  <si>
    <t>An identifier for the Payee.</t>
    <phoneticPr fontId="3"/>
  </si>
  <si>
    <t>If no scheme is specified, it should be known by Buyer and Seller, e.g. a previously exchanged Buyer or Seller assigned identifier.</t>
    <phoneticPr fontId="3"/>
  </si>
  <si>
    <t>BT-60A</t>
    <phoneticPr fontId="3"/>
  </si>
  <si>
    <t>The identification scheme identifier of the Payee identifier.</t>
    <phoneticPr fontId="3"/>
  </si>
  <si>
    <t>Payee legal registration identifier</t>
    <phoneticPr fontId="3"/>
  </si>
  <si>
    <t>An identifier issued by an official registrar that identifies the Payee as a legal entity or person.</t>
    <phoneticPr fontId="3"/>
  </si>
  <si>
    <t>If no scheme is specified, it should be known by Buyer and Seller, e.g. the identifier that is exclusively used in the applicable legal environment.</t>
    <phoneticPr fontId="3"/>
  </si>
  <si>
    <t>R1</t>
  </si>
  <si>
    <t>BT-61A</t>
    <phoneticPr fontId="3"/>
  </si>
  <si>
    <t>The identification scheme identifier of the Payee legal registration identifier.</t>
    <phoneticPr fontId="3"/>
  </si>
  <si>
    <t>A group of business terms providing information about the Seller's tax representative.</t>
  </si>
  <si>
    <t>The full name of the Seller's tax representative party.</t>
  </si>
  <si>
    <t>Seller tax representative VAT identifier</t>
    <phoneticPr fontId="3"/>
  </si>
  <si>
    <t>The VAT identifier of the Seller's tax representative party.</t>
    <phoneticPr fontId="3"/>
  </si>
  <si>
    <t>VAT number prefixed by a country code based on EN ISO 3166-1 'Codes for the representation of names of countries and their subdivisions'.</t>
  </si>
  <si>
    <t>SELLER TAX REPRESENTATIVE POSTAL ADDRESS</t>
    <phoneticPr fontId="3"/>
  </si>
  <si>
    <t>A group of business terms providing information about the postal address for the tax representative party.</t>
    <phoneticPr fontId="3"/>
  </si>
  <si>
    <t>The Seller tax representative name/postal address shall be provided in the invoice, if the Seller has a tax representative who is liable to pay the VAT due. Sufficient components of the address are to be filled to comply with legal requirements.</t>
  </si>
  <si>
    <t>Usually the street name and number post office box.</t>
  </si>
  <si>
    <t>Tax representative address line 2</t>
    <phoneticPr fontId="3"/>
  </si>
  <si>
    <t>Tax representative address line 3</t>
    <phoneticPr fontId="3"/>
  </si>
  <si>
    <t>Tax representative city</t>
    <phoneticPr fontId="3"/>
  </si>
  <si>
    <t>The common name of the city, town or village, where the tax representative address is located.</t>
  </si>
  <si>
    <t>Tax representative post code</t>
    <phoneticPr fontId="3"/>
  </si>
  <si>
    <t xml:space="preserve">The subdivision of a country. </t>
  </si>
  <si>
    <t>Tax representative country code</t>
    <phoneticPr fontId="3"/>
  </si>
  <si>
    <t>Country where VAT is liable. The lists of valid countries are registered with the EN ISO 3166-1 Maintenance agency, 'Codes for the representation of names of countries and their subdivisions'.</t>
  </si>
  <si>
    <t>DELIVERY INFORMATION</t>
    <phoneticPr fontId="3"/>
  </si>
  <si>
    <t>A group of business terms providing information about where and when the goods and services invoiced are delivered.</t>
  </si>
  <si>
    <t>R31,R32,R57</t>
  </si>
  <si>
    <t>The name of the party to which the goods and services are delivered.</t>
  </si>
  <si>
    <t>Shall be used if the Deliver to party is different from the Buyer.</t>
  </si>
  <si>
    <t>Deliver to location identifier</t>
    <phoneticPr fontId="3"/>
  </si>
  <si>
    <t>An identifier for the location at which the goods and services are delivered.</t>
    <phoneticPr fontId="3"/>
  </si>
  <si>
    <t>R32</t>
  </si>
  <si>
    <t>BT-71A</t>
    <phoneticPr fontId="3"/>
  </si>
  <si>
    <t>The identification scheme identifier of the Deliver to location identifier.</t>
    <phoneticPr fontId="3"/>
  </si>
  <si>
    <t>If used, the identification scheme shall be chosen from the entries of the list published by the ISO/IEC 6523 maintenance agency.</t>
  </si>
  <si>
    <t>Actual delivery date</t>
    <phoneticPr fontId="3"/>
  </si>
  <si>
    <t>the date on which the supply of goods or services was made or completed.</t>
  </si>
  <si>
    <t>R31</t>
  </si>
  <si>
    <t>INVOICING PERIOD</t>
    <phoneticPr fontId="3"/>
  </si>
  <si>
    <t>A group of business terms providing information on the invoice period.</t>
    <phoneticPr fontId="3"/>
  </si>
  <si>
    <t>Used to indicate when the period covered by the invoice starts and when it ends. Also called delivery period.</t>
  </si>
  <si>
    <t>R34</t>
  </si>
  <si>
    <t>The date when the Invoice period starts.</t>
  </si>
  <si>
    <t>The initial date of delivery of goods or services.</t>
  </si>
  <si>
    <t>The date when the Invoice period ends.</t>
  </si>
  <si>
    <t>The date on which the delivery of goods or services was completed.</t>
  </si>
  <si>
    <t>DELIVER TO ADDRESS</t>
    <phoneticPr fontId="3"/>
  </si>
  <si>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</si>
  <si>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</si>
  <si>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Usually the street name and number.</t>
  </si>
  <si>
    <t>Deliver to address line 2</t>
    <phoneticPr fontId="3"/>
  </si>
  <si>
    <t>Deliver to address line 3</t>
    <phoneticPr fontId="3"/>
  </si>
  <si>
    <t>Deliver to city</t>
    <phoneticPr fontId="3"/>
  </si>
  <si>
    <t>The common name of the city, town or village, where the deliver to address is located.</t>
  </si>
  <si>
    <t>Deliver to post code</t>
    <phoneticPr fontId="3"/>
  </si>
  <si>
    <t>Deliver to country code</t>
    <phoneticPr fontId="3"/>
  </si>
  <si>
    <t>A group of business terms providing information about the payment.</t>
  </si>
  <si>
    <t>R58</t>
  </si>
  <si>
    <t>Payment means type code</t>
    <phoneticPr fontId="3"/>
  </si>
  <si>
    <t>The means, expressed as code, for how a payment is expected to be or has been settled.</t>
    <phoneticPr fontId="3"/>
  </si>
  <si>
    <t>Entries from the UNTDID 4461 code list [6] shall be used. Distinction should be made between SEPA and non-SEPA payments, and between credit payments, direct debits, card payments and other instruments.</t>
  </si>
  <si>
    <t>Payment means text</t>
    <phoneticPr fontId="3"/>
  </si>
  <si>
    <t>The means, expressed as text, for how a payment is expected to be or has been settled.</t>
  </si>
  <si>
    <t xml:space="preserve">Such as cash, credit transfer, direct debit, credit card, etc. </t>
    <phoneticPr fontId="3"/>
  </si>
  <si>
    <t>Remittance information</t>
    <phoneticPr fontId="3"/>
  </si>
  <si>
    <t>A textual value used to establish a link between the payment and the Invoice, issued by the Seller.</t>
    <phoneticPr fontId="3"/>
  </si>
  <si>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</si>
  <si>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R56,R62</t>
  </si>
  <si>
    <t>A group of business terms to specify credit transfer payments.</t>
  </si>
  <si>
    <t>Payment account identifier</t>
    <phoneticPr fontId="3"/>
  </si>
  <si>
    <t>A unique identifier of the financial payment account, at a payment service provider, to which payment should be made.</t>
  </si>
  <si>
    <t>Such as IBAN (in case of a SEPA payment) or a national account number.</t>
    <phoneticPr fontId="3"/>
  </si>
  <si>
    <t>R61,R65</t>
  </si>
  <si>
    <t>The name of the payment account, at a payment service provider, to which payment should be made.</t>
  </si>
  <si>
    <t>Payment service provider identifier</t>
    <phoneticPr fontId="3"/>
  </si>
  <si>
    <t>An identifier for the payment service provider where a payment account is located.</t>
  </si>
  <si>
    <t>Such as a BIC or a national clearing code where required. No identification scheme to be used.</t>
  </si>
  <si>
    <t>PAYMENT CARD INFORMATION</t>
    <phoneticPr fontId="3"/>
  </si>
  <si>
    <t>A group of business terms providing information about card used for payment contemporaneous with invoice issuance.</t>
  </si>
  <si>
    <t>Only used if the Buyer had opted to pay by using a payment card such as a credit or debit card.</t>
    <phoneticPr fontId="3"/>
  </si>
  <si>
    <t>R64</t>
  </si>
  <si>
    <t>Payment card primary account number</t>
    <phoneticPr fontId="3"/>
  </si>
  <si>
    <t>The Primary Account Number (PAN) of the card used for payment.</t>
    <phoneticPr fontId="3"/>
  </si>
  <si>
    <t>In accordance with card payments security standards an invoice should never include a full card primary account number. At the moment PCI Security Standards Council has defined that the first 6 digits and last 4 digits are the maximum number of digits to be shown.</t>
  </si>
  <si>
    <t>The name of the payment card holder.</t>
  </si>
  <si>
    <t>DIRECT DEBIT</t>
    <phoneticPr fontId="3"/>
  </si>
  <si>
    <t>A group of business terms to specify a direct debit.</t>
    <phoneticPr fontId="3"/>
  </si>
  <si>
    <t>This group may be used to give prior notice in the invoice that payment will be made through a SEPA or other direct debit initiated by the Seller, in accordance with the rules of the SEPA or other direct debit scheme.</t>
  </si>
  <si>
    <t>R69</t>
  </si>
  <si>
    <t>Unique identifier assigned by the Payee for referencing the direct debit mandate.</t>
  </si>
  <si>
    <t>Used in order to pre-notify the Buyer of a SEPA direct debit.</t>
    <phoneticPr fontId="3"/>
  </si>
  <si>
    <t>Bank assigned creditor identifier</t>
    <phoneticPr fontId="3"/>
  </si>
  <si>
    <t xml:space="preserve">Unique banking reference identifier of the Payee or Seller assigned by the Payee or Seller bank. </t>
  </si>
  <si>
    <t>Debited account identifier</t>
    <phoneticPr fontId="3"/>
  </si>
  <si>
    <t>The account to be debited by the direct debit.</t>
  </si>
  <si>
    <t>A group of business terms providing information about allowances applicable to the Invoice as a whole.</t>
  </si>
  <si>
    <t>Deductions, such as withheld tax may also be specified in this group.</t>
    <phoneticPr fontId="3"/>
  </si>
  <si>
    <t>R15</t>
  </si>
  <si>
    <t>The amount of an allowance, without VAT.</t>
  </si>
  <si>
    <t>R15,R19</t>
  </si>
  <si>
    <t>BT-93</t>
  </si>
  <si>
    <t>Document level allowance base amount</t>
    <phoneticPr fontId="3"/>
  </si>
  <si>
    <t>The base amount that may be used, in conjunction with the document level allowance percentage, to calculate the document level allowance amount.</t>
  </si>
  <si>
    <t>R15,R42</t>
  </si>
  <si>
    <t>Document level allowance percentage</t>
    <phoneticPr fontId="3"/>
  </si>
  <si>
    <t>The percentage that may be used, in conjunction with the document level allowance base amount, to calculate the document level allowance amount.</t>
  </si>
  <si>
    <t>Document level allowance VAT category code</t>
    <phoneticPr fontId="3"/>
  </si>
  <si>
    <t>A coded identification of what VAT category applies to the document level allowance.</t>
    <phoneticPr fontId="3"/>
  </si>
  <si>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</si>
  <si>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R15,R16,R45,R48</t>
  </si>
  <si>
    <t>Document level allowance VAT rate</t>
    <phoneticPr fontId="3"/>
  </si>
  <si>
    <t>The VAT rate, represented as percentage that applies to the document level allowance.</t>
    <phoneticPr fontId="3"/>
  </si>
  <si>
    <t>The reason for the document level allowance, expressed as text</t>
  </si>
  <si>
    <t>Document level allowance reason code</t>
    <phoneticPr fontId="3"/>
  </si>
  <si>
    <t>The reason for the document level allowance, expressed as a code.</t>
    <phoneticPr fontId="3"/>
  </si>
  <si>
    <t>Use entries of the UNTDID 5189 code list [6]. The Document level allowance reason code and the Document level allowance reason shall indicate the same allowance reason.</t>
  </si>
  <si>
    <t>DOCUMENT LEVEL CHARGES</t>
    <phoneticPr fontId="3"/>
  </si>
  <si>
    <t>A group of business terms providing information about charges and taxes other than VAT, applicable to the Invoice as a whole.</t>
  </si>
  <si>
    <t>Document level charge amount</t>
    <phoneticPr fontId="3"/>
  </si>
  <si>
    <t>The amount of a charge, without VAT.</t>
    <phoneticPr fontId="3"/>
  </si>
  <si>
    <t>R15,R16,R19</t>
  </si>
  <si>
    <t>Document level charge base amount</t>
    <phoneticPr fontId="3"/>
  </si>
  <si>
    <t>The base amount that may be used, in conjunction with the document level charge percentage, to calculate the document level charge amount.</t>
  </si>
  <si>
    <t>Document level charge percentage</t>
    <phoneticPr fontId="3"/>
  </si>
  <si>
    <t>The percentage that may be used, in conjunction with the document level charge base amount, to calculate the document level charge amount</t>
  </si>
  <si>
    <t>Document level charge VAT category code</t>
    <phoneticPr fontId="3"/>
  </si>
  <si>
    <t>A coded identification of what VAT category applies to the document level charge.</t>
    <phoneticPr fontId="3"/>
  </si>
  <si>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</si>
  <si>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R15,R45,R48</t>
  </si>
  <si>
    <t>Document level charge VAT rate</t>
    <phoneticPr fontId="3"/>
  </si>
  <si>
    <t>The VAT rate, represented as percentage that applies to the document level charge.</t>
  </si>
  <si>
    <t>The reason for the document level charge, expressed as text.</t>
  </si>
  <si>
    <t>R15,R16</t>
  </si>
  <si>
    <t>Document level charge reason code</t>
    <phoneticPr fontId="3"/>
  </si>
  <si>
    <t>The reason for the document level charge, expressed as a code.</t>
    <phoneticPr fontId="3"/>
  </si>
  <si>
    <t>Use entries of the UNTDID 7161 code list [6]. The Document level charge reason code and the Document level charge reason shall indicate the same charge reason.</t>
  </si>
  <si>
    <t>A group of business terms providing the monetary totals for the Invoice.</t>
  </si>
  <si>
    <t>R40</t>
  </si>
  <si>
    <t>Sum of all Invoice line net amounts in the Invoice.</t>
  </si>
  <si>
    <t>Sum of all allowances on document level in the Invoice.</t>
  </si>
  <si>
    <t>Allowances on line level are included in the Invoice line net amount which is summed up into the Sum of Invoice line net amount.</t>
  </si>
  <si>
    <t>R19,R40</t>
  </si>
  <si>
    <t>Sum of charges on document level</t>
    <phoneticPr fontId="3"/>
  </si>
  <si>
    <t>Sum of all charges on document level in the Invoice.</t>
    <phoneticPr fontId="3"/>
  </si>
  <si>
    <t>Charges on line level are included in the Invoice line net amount which is summed up into the Sum of Invoice line net amount.</t>
  </si>
  <si>
    <t>Invoice total amount without VAT</t>
    <phoneticPr fontId="3"/>
  </si>
  <si>
    <t>The total amount of the Invoice without VAT.</t>
    <phoneticPr fontId="3"/>
  </si>
  <si>
    <t>The Invoice total amount without VAT is the Sum of Invoice line net amount minus Sum of allowances on document level plus Sum of charges on document level.</t>
  </si>
  <si>
    <t>The total VAT amount for the Invoice.</t>
  </si>
  <si>
    <t>The Invoice total VAT amount is the sum of all VAT category tax amounts.</t>
  </si>
  <si>
    <t>R40,R49</t>
  </si>
  <si>
    <t>BT-111</t>
  </si>
  <si>
    <t>Invoice total VAT amount in accounting currency</t>
    <phoneticPr fontId="3"/>
  </si>
  <si>
    <t>The VAT total amount expressed in the accounting currency accepted or required in the country of the Seller.</t>
    <phoneticPr fontId="3"/>
  </si>
  <si>
    <t>To be used when the VAT accounting currency (BT-6] differs from the Invoice currency code (BT-5) in accordance with article 230 of Directive 2006/112 / EC on VAT. The VAT amount in accounting currency is not used in the calculation of the Invoice totals.</t>
  </si>
  <si>
    <t>Invoice total amount with VAT</t>
    <phoneticPr fontId="3"/>
  </si>
  <si>
    <t>The total amount of the Invoice with VAT.</t>
  </si>
  <si>
    <t>The Invoice total amount with VAT is the Invoice total amount without VAT plus the Invoice total VAT amount.</t>
  </si>
  <si>
    <t>R40,R67</t>
  </si>
  <si>
    <t>Paid amount</t>
    <phoneticPr fontId="3"/>
  </si>
  <si>
    <t>The sum of amounts which have been paid in advance.</t>
  </si>
  <si>
    <t>This amount is subtracted from the invoice total amount with VAT to calculate the amount due for payment.</t>
  </si>
  <si>
    <t>R40,R66</t>
  </si>
  <si>
    <t>Rounding amount</t>
    <phoneticPr fontId="3"/>
  </si>
  <si>
    <t>The amount to be added to the invoice total to round the amount to be paid.</t>
  </si>
  <si>
    <t>Amount due for payment</t>
    <phoneticPr fontId="3"/>
  </si>
  <si>
    <t>The outstanding amount that is requested to be paid.</t>
    <phoneticPr fontId="3"/>
  </si>
  <si>
    <t>This amount is the Invoice total amount with VAT minus the paid amount that has been paid in advance. The amount is zero in case of a fully paid Invoice. The amount may be negative; in that case the Seller owes the amount to the Buyer.</t>
  </si>
  <si>
    <t>R40,R59,R68</t>
  </si>
  <si>
    <t>VAT BREAKDOWN</t>
    <phoneticPr fontId="3"/>
  </si>
  <si>
    <t>A group of business terms providing information about VAT breakdown by different categories, rates and exemption reasons</t>
    <phoneticPr fontId="3"/>
  </si>
  <si>
    <t>R38,R45,R47,R48,R49</t>
  </si>
  <si>
    <t>VAT category taxable amount</t>
    <phoneticPr fontId="3"/>
  </si>
  <si>
    <t>Sum of all taxable amounts subject to a specific VAT category code and VAT category rate (if the VAT category rate is applicable].</t>
    <phoneticPr fontId="3"/>
  </si>
  <si>
    <t>The sum of Invoice line net amount minus allowances plus charges on document level which are subject to a specific VAT category code and VAT category rate (if the VAT category rate is applicable).</t>
  </si>
  <si>
    <t>R50</t>
  </si>
  <si>
    <t>VAT category tax amount</t>
    <phoneticPr fontId="3"/>
  </si>
  <si>
    <t>The total VAT amount for a given VAT category.</t>
    <phoneticPr fontId="3"/>
  </si>
  <si>
    <t>Calculated by multiplying the VAT category taxable amount with the VAT category rate for the relevant VAT category.</t>
  </si>
  <si>
    <t>R49</t>
  </si>
  <si>
    <t>BT-118</t>
    <phoneticPr fontId="3"/>
  </si>
  <si>
    <t xml:space="preserve">VAT category code </t>
    <phoneticPr fontId="3"/>
  </si>
  <si>
    <t>Coded identification of a VAT category.</t>
    <phoneticPr fontId="3"/>
  </si>
  <si>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</si>
  <si>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R38,R45,R49</t>
  </si>
  <si>
    <t>BT-119</t>
    <phoneticPr fontId="3"/>
  </si>
  <si>
    <t>VAT category rate</t>
    <phoneticPr fontId="3"/>
  </si>
  <si>
    <t>The VAT rate, represented as percentage that applies for the relevant VAT category.</t>
  </si>
  <si>
    <t>The VAT category code and the VAT category rate shall be consistent.</t>
    <phoneticPr fontId="3"/>
  </si>
  <si>
    <t>R38,R49</t>
  </si>
  <si>
    <t>VAT exemption reason text</t>
    <phoneticPr fontId="3"/>
  </si>
  <si>
    <t>A textual statement of the reason why the amount is exempted from VAT or why no VAT is being charged</t>
  </si>
  <si>
    <t>Articles 226 items 11 to 15 Directive 2006/112/EC [2].</t>
  </si>
  <si>
    <t>R48,R49,R51</t>
  </si>
  <si>
    <t>VAT exemption reason code</t>
    <phoneticPr fontId="3"/>
  </si>
  <si>
    <t>A coded statement of the reason for why the amount is exempted from VAT.</t>
    <phoneticPr fontId="3"/>
  </si>
  <si>
    <t xml:space="preserve"> Code list issued and maintained by the Connecting Europe Facility.</t>
  </si>
  <si>
    <t>R48,R49,R51,R55</t>
    <phoneticPr fontId="3"/>
  </si>
  <si>
    <t>ADDITIONAL SUPPORTING DOCUMENTS</t>
    <phoneticPr fontId="3"/>
  </si>
  <si>
    <t>A group of business terms providing information about additional supporting documents substantiating the claims made in the Invoice.</t>
    <phoneticPr fontId="3"/>
  </si>
  <si>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</si>
  <si>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R36</t>
  </si>
  <si>
    <t>Supporting document reference</t>
    <phoneticPr fontId="3"/>
  </si>
  <si>
    <t>An identifier of the supporting document.</t>
    <phoneticPr fontId="3"/>
  </si>
  <si>
    <t>A description of the supporting document</t>
    <phoneticPr fontId="3"/>
  </si>
  <si>
    <t>Such as: timesheet, usage report etc.</t>
    <phoneticPr fontId="3"/>
  </si>
  <si>
    <t>External document location</t>
    <phoneticPr fontId="3"/>
  </si>
  <si>
    <t>The URL (Uniform Resource Locator) that identifies where the external document is located.</t>
    <phoneticPr fontId="3"/>
  </si>
  <si>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phoneticPr fontId="3"/>
  </si>
  <si>
    <t>Attached document</t>
    <phoneticPr fontId="3"/>
  </si>
  <si>
    <t>An attached document embedded as binary object or sent together with the invoice.</t>
    <phoneticPr fontId="3"/>
  </si>
  <si>
    <t>Attached document is used when documentation shall be stored with the Invoice for future reference or audit purposes. spreadsheet</t>
    <phoneticPr fontId="3"/>
  </si>
  <si>
    <t>R35</t>
  </si>
  <si>
    <t>BT-125A</t>
    <phoneticPr fontId="3"/>
  </si>
  <si>
    <t>Attached document Mime code</t>
    <phoneticPr fontId="3"/>
  </si>
  <si>
    <t>The mime code of the attached document.</t>
    <phoneticPr fontId="3"/>
  </si>
  <si>
    <t>Allowed mime codes: - application/pdf - image/png - image/jpeg - text/csv - application/vnd.openxmlformats-officedocument.spreadsheetml.sheet - application/vnd.oasis.opendocument.spreadsheet</t>
    <phoneticPr fontId="3"/>
  </si>
  <si>
    <t>BT-125B</t>
    <phoneticPr fontId="3"/>
  </si>
  <si>
    <t>Attached document Filename</t>
    <phoneticPr fontId="3"/>
  </si>
  <si>
    <t>The file name of the attached document</t>
    <phoneticPr fontId="3"/>
  </si>
  <si>
    <t>INVOICE LINE</t>
    <phoneticPr fontId="3"/>
  </si>
  <si>
    <t>A group of business terms providing information on individual Invoice lines.</t>
    <phoneticPr fontId="3"/>
  </si>
  <si>
    <t>R17,R23,R27</t>
    <phoneticPr fontId="3"/>
  </si>
  <si>
    <t>A unique identifier for the individual line within the Invoice.</t>
  </si>
  <si>
    <t>Invoice line note</t>
    <phoneticPr fontId="3"/>
  </si>
  <si>
    <t>A textual note that gives unstructured information that is relevant to the Invoice line.</t>
  </si>
  <si>
    <t>R28</t>
  </si>
  <si>
    <t>Invoice line object identifier</t>
    <phoneticPr fontId="3"/>
  </si>
  <si>
    <t>An identifier for an object on which the invoice line is based, given by the Seller.</t>
  </si>
  <si>
    <t>It may be a subscription number, telephone number, meter point etc., as applicable.</t>
    <phoneticPr fontId="3"/>
  </si>
  <si>
    <t>BT-128A</t>
    <phoneticPr fontId="3"/>
  </si>
  <si>
    <t>Scheme identifier</t>
    <phoneticPr fontId="7"/>
  </si>
  <si>
    <t>The identification scheme identifier of the Invoice line object identifier.</t>
    <phoneticPr fontId="3"/>
  </si>
  <si>
    <t>If it may be not clear for the receiver what scheme is used for the identifier, a conditional scheme identifier should be used that shall be chosen from the UNTDID 1153 code list [6] entries.</t>
  </si>
  <si>
    <t>Invoiced quantity</t>
    <phoneticPr fontId="3"/>
  </si>
  <si>
    <t>The quantity of items (goods or services) that is charged in the Invoice line.</t>
  </si>
  <si>
    <t>R39,R56</t>
  </si>
  <si>
    <t>Invoiced quantity unit of measure code</t>
    <phoneticPr fontId="3"/>
  </si>
  <si>
    <t>The unit of measure that applies to the invoiced quantity.</t>
    <phoneticPr fontId="3"/>
  </si>
  <si>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</si>
  <si>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R14,R39</t>
  </si>
  <si>
    <t>The total amount of the Invoice line.</t>
    <phoneticPr fontId="3"/>
  </si>
  <si>
    <t>The amount is 'net' without VAT, i.e. inclusive of line level allowances and charges as well as other relevant taxes.</t>
  </si>
  <si>
    <t>R39,R40,R56</t>
  </si>
  <si>
    <t>An identifier for a referenced line within a purchase order, issued by the Buyer.</t>
  </si>
  <si>
    <t>The purchase order identifier is referenced on document level.</t>
    <phoneticPr fontId="3"/>
  </si>
  <si>
    <t>R6</t>
  </si>
  <si>
    <t>If required, this reference shall be provided by the Buyer to the Seller prior to the issuing of the Invoice.</t>
  </si>
  <si>
    <t>R3</t>
  </si>
  <si>
    <t>INVOICE LINE PERIOD</t>
    <phoneticPr fontId="3"/>
  </si>
  <si>
    <t>A group of business terms providing information about the period relevant for the Invoice line.</t>
  </si>
  <si>
    <t>Is also called Invoice line delivery period.</t>
    <phoneticPr fontId="3"/>
  </si>
  <si>
    <t>R30</t>
  </si>
  <si>
    <t>The date when the Invoice period for this Invoice line starts.</t>
  </si>
  <si>
    <t>The date is the first day of the period.</t>
  </si>
  <si>
    <t>The date when the Invoice period for this Invoice line ends.</t>
  </si>
  <si>
    <t>The date is the last day of the period.</t>
  </si>
  <si>
    <t>INVOICE LINE ALLOWANCES</t>
    <phoneticPr fontId="3"/>
  </si>
  <si>
    <t>A group of business terms providing information about allowances applicable to the individual Invoice line.</t>
  </si>
  <si>
    <t>Invoice line allowance base amount</t>
    <phoneticPr fontId="3"/>
  </si>
  <si>
    <t>The base amount that may be used, in conjunction with the Invoice line allowance percentage, to calculate the Invoice line allowance amount.</t>
  </si>
  <si>
    <t>Invoice line allowance percentage</t>
    <phoneticPr fontId="3"/>
  </si>
  <si>
    <t>The percentage that may be used, in conjunction with the Invoice line allowance base amount, to calculate the Invoice line allowance amount</t>
  </si>
  <si>
    <t>The reason for the Invoice line allowance, expressed as text.</t>
  </si>
  <si>
    <t>Invoice line allowance reason code</t>
    <phoneticPr fontId="3"/>
  </si>
  <si>
    <t>The reason for the Invoice line allowance, expressed as a code.</t>
    <phoneticPr fontId="3"/>
  </si>
  <si>
    <t>Use entries of the UNTDID 5189 code list [6]. The Invoice line level allowance reason code and the Invoice line level allowance reason shall indicate the same allowance reason.</t>
  </si>
  <si>
    <t>INVOICE LINE CHARGES</t>
    <phoneticPr fontId="3"/>
  </si>
  <si>
    <t>A group of business terms providing information about charges and taxes other than VAT applicable to the individual Invoice line.</t>
  </si>
  <si>
    <t>All charges and taxes are assumed to be liable to the same VAT rate as the Invoice line.</t>
    <phoneticPr fontId="3"/>
  </si>
  <si>
    <t>R18</t>
  </si>
  <si>
    <t>The amount of a charge, without VAT.</t>
  </si>
  <si>
    <t>R19</t>
  </si>
  <si>
    <t>Invoice line charge base amount</t>
    <phoneticPr fontId="3"/>
  </si>
  <si>
    <t>The base amount that may be used, in conjunction with the Invoice line charge percentage, to calculate the Invoice line charge amount.</t>
  </si>
  <si>
    <t>R42</t>
  </si>
  <si>
    <t>Invoice line charge percentage</t>
    <phoneticPr fontId="3"/>
  </si>
  <si>
    <t>The percentage that may be used, in conjunction with the Invoice line charge base amount, to calculate the Invoice line charge amount.</t>
  </si>
  <si>
    <t>The reason for the Invoice line charge, expressed as text.</t>
  </si>
  <si>
    <t>Invoice line charge reason code</t>
    <phoneticPr fontId="3"/>
  </si>
  <si>
    <t>The reason for the Invoice line charge, expressed as a code.</t>
    <phoneticPr fontId="3"/>
  </si>
  <si>
    <t>Use entries of the UNTDID 7161 code list [6]. The Invoice line charge reason code and the Invoice line charge reason shall indicate the same charge reason.</t>
  </si>
  <si>
    <t>PRICE DETAILS</t>
    <phoneticPr fontId="3"/>
  </si>
  <si>
    <t>A group of business terms providing information about the price applied for the goods and services invoiced on the Invoice line.</t>
  </si>
  <si>
    <t>R14</t>
  </si>
  <si>
    <t>Item net price</t>
    <phoneticPr fontId="3"/>
  </si>
  <si>
    <t>The price of an item, exclusive of VAT, after subtracting item price discount.</t>
  </si>
  <si>
    <t>The Item net price has to be equal with the Item gross price less the Item price discount.</t>
  </si>
  <si>
    <t>Unit price amount</t>
  </si>
  <si>
    <t>Item price discount</t>
    <phoneticPr fontId="3"/>
  </si>
  <si>
    <t>The total discount subtracted from the Item gross price to calculate the Item net price.</t>
  </si>
  <si>
    <t>Only applies if the discount is provided per unit and if it is not included in the Item gross price.</t>
  </si>
  <si>
    <t>Item gross price</t>
    <phoneticPr fontId="3"/>
  </si>
  <si>
    <t>The unit price, exclusive of VAT, before subtracting Item price discount.</t>
  </si>
  <si>
    <t>The number of item units to which the price applies.</t>
  </si>
  <si>
    <t xml:space="preserve"> The unit of measure that applies to the Item price base quantity.</t>
  </si>
  <si>
    <t>The Item price base quantity unit of measure shall be the same as the Invoiced quantity unit of measure (BT-130).</t>
  </si>
  <si>
    <t>LINE VAT INFORMATION</t>
    <phoneticPr fontId="3"/>
  </si>
  <si>
    <t>A group of business terms providing information about the VAT applicable for the goods and services invoiced on the Invoice line.</t>
  </si>
  <si>
    <t>R45,R48</t>
  </si>
  <si>
    <t>Invoiced item VAT category code</t>
    <phoneticPr fontId="3"/>
  </si>
  <si>
    <t>The VAT category code for the invoiced item.</t>
    <phoneticPr fontId="3"/>
  </si>
  <si>
    <t>R37,R45,R48,R55</t>
  </si>
  <si>
    <t>The VAT rate, represented as percentage that applies to the invoiced item.</t>
  </si>
  <si>
    <t>R37,R45,R48</t>
  </si>
  <si>
    <t>ITEM INFORMATION</t>
    <phoneticPr fontId="3"/>
  </si>
  <si>
    <t>A group of business terms providing information about the goods and services invoiced.</t>
    <phoneticPr fontId="3"/>
  </si>
  <si>
    <t>R20,R56,R25,R26</t>
  </si>
  <si>
    <t>A name for an item.</t>
  </si>
  <si>
    <t>R20,R56</t>
  </si>
  <si>
    <t>Item description</t>
    <phoneticPr fontId="3"/>
  </si>
  <si>
    <t>A description for an item.</t>
  </si>
  <si>
    <t>The Item description allows for describing the item and its features in more detail than the Item name.</t>
  </si>
  <si>
    <t>An identifier, assigned by the Seller, for the item.</t>
  </si>
  <si>
    <t>R21,R56</t>
  </si>
  <si>
    <t>Item Buyer's identifier</t>
    <phoneticPr fontId="3"/>
  </si>
  <si>
    <t>An identifier, assigned by the Buyer, for the item.</t>
    <phoneticPr fontId="3"/>
  </si>
  <si>
    <t>R21,R56,R22</t>
  </si>
  <si>
    <t>Item standard identifier</t>
    <phoneticPr fontId="3"/>
  </si>
  <si>
    <t>An item identifier based on a registered scheme.</t>
    <phoneticPr fontId="3"/>
  </si>
  <si>
    <t>R23,R56</t>
  </si>
  <si>
    <t>BT-157A</t>
    <phoneticPr fontId="3"/>
  </si>
  <si>
    <t>The identification scheme identifier of the Item standard identifier</t>
    <phoneticPr fontId="3"/>
  </si>
  <si>
    <t xml:space="preserve">The identification scheme shall be identified from the entries of the list published by the ISO/IEC 6523 maintenance agency. </t>
    <phoneticPr fontId="3"/>
  </si>
  <si>
    <t>Item classification identifier</t>
    <phoneticPr fontId="3"/>
  </si>
  <si>
    <t>A code for classifying the item by its type or nature.</t>
    <phoneticPr fontId="3"/>
  </si>
  <si>
    <t>Classification codes are used to allow grouping of similar items for a various purposes e.g. public procurement (CPV), eCommerce (UNSPSC] etc.</t>
    <phoneticPr fontId="3"/>
  </si>
  <si>
    <t>R24</t>
  </si>
  <si>
    <t>BT-158A</t>
    <phoneticPr fontId="3"/>
  </si>
  <si>
    <t>The identification scheme identifier of the Item classification identifier</t>
    <phoneticPr fontId="3"/>
  </si>
  <si>
    <t>The identification scheme shall be chosen from the entries in UNTDID 7143 [6].</t>
    <phoneticPr fontId="3"/>
  </si>
  <si>
    <t>BT-158B</t>
    <phoneticPr fontId="3"/>
  </si>
  <si>
    <t>Scheme version identifier</t>
    <phoneticPr fontId="3"/>
  </si>
  <si>
    <t>The version of the identification scheme.</t>
    <phoneticPr fontId="3"/>
  </si>
  <si>
    <t>Item country of origin</t>
    <phoneticPr fontId="3"/>
  </si>
  <si>
    <t>The code identifying the country from which the item originates.</t>
    <phoneticPr fontId="3"/>
  </si>
  <si>
    <t>R29</t>
  </si>
  <si>
    <t>ITEM ATTRIBUTES</t>
    <phoneticPr fontId="3"/>
  </si>
  <si>
    <t>A group of business terms providing information about properties of the goods and services invoiced.</t>
  </si>
  <si>
    <t>The name of the attribute or property of the item.</t>
  </si>
  <si>
    <t>Such as 'Colour'.</t>
  </si>
  <si>
    <t>The value of the attribute or property of the item.</t>
  </si>
  <si>
    <t>Such as 'Red'.</t>
  </si>
  <si>
    <t>Invoicing period end date</t>
    <phoneticPr fontId="3"/>
  </si>
  <si>
    <t>Invoice line period end date</t>
    <phoneticPr fontId="3"/>
  </si>
  <si>
    <t>cen-134</t>
    <phoneticPr fontId="3"/>
  </si>
  <si>
    <t>cen-135</t>
    <phoneticPr fontId="3"/>
  </si>
  <si>
    <t>cen-73</t>
    <phoneticPr fontId="3"/>
  </si>
  <si>
    <t>cen-74</t>
    <phoneticPr fontId="3"/>
  </si>
  <si>
    <t>Trading name</t>
    <phoneticPr fontId="3"/>
  </si>
  <si>
    <t>A name by which the Seller/Buyer is known, other than Seller/Buyer name (also known as Business name].</t>
    <phoneticPr fontId="3"/>
  </si>
  <si>
    <t>Address line 3</t>
    <phoneticPr fontId="3"/>
  </si>
  <si>
    <t>AddressLine3</t>
    <phoneticPr fontId="3"/>
  </si>
  <si>
    <t>Electronic address</t>
    <phoneticPr fontId="3"/>
  </si>
  <si>
    <t>ElectronicAddress</t>
    <phoneticPr fontId="3"/>
  </si>
  <si>
    <t>Identifies the electronic address to which the application level response to the invoice may be delivered.</t>
    <phoneticPr fontId="3"/>
  </si>
  <si>
    <t>cen-162</t>
    <phoneticPr fontId="3"/>
  </si>
  <si>
    <t>cen-159</t>
    <phoneticPr fontId="3"/>
  </si>
  <si>
    <t>cen-116</t>
    <phoneticPr fontId="3"/>
  </si>
  <si>
    <t>cen-117</t>
    <phoneticPr fontId="3"/>
  </si>
  <si>
    <t>cen-118</t>
    <phoneticPr fontId="3"/>
  </si>
  <si>
    <t>cen-119</t>
    <phoneticPr fontId="3"/>
  </si>
  <si>
    <t>VATCategoryTaxableAmount</t>
    <phoneticPr fontId="3"/>
  </si>
  <si>
    <t>VATCategoryTaxAmount</t>
    <phoneticPr fontId="3"/>
  </si>
  <si>
    <t>VATCategoryRate</t>
    <phoneticPr fontId="3"/>
  </si>
  <si>
    <t>percentageItemType</t>
    <phoneticPr fontId="3"/>
  </si>
  <si>
    <t>codeItemType</t>
    <phoneticPr fontId="3"/>
  </si>
  <si>
    <t>amountItemType</t>
    <phoneticPr fontId="3"/>
  </si>
  <si>
    <t>Amount</t>
    <phoneticPr fontId="3"/>
  </si>
  <si>
    <t>Percentage</t>
    <phoneticPr fontId="3"/>
  </si>
  <si>
    <t>corG-4</t>
    <phoneticPr fontId="3"/>
  </si>
  <si>
    <t>cen-131</t>
    <phoneticPr fontId="3"/>
  </si>
  <si>
    <t>cen-136</t>
    <phoneticPr fontId="3"/>
  </si>
  <si>
    <t>cen-141</t>
    <phoneticPr fontId="3"/>
  </si>
  <si>
    <t>InvoiceLineAllowanceAmount</t>
    <phoneticPr fontId="3"/>
  </si>
  <si>
    <t>InvoiceLineChargeAmount</t>
    <phoneticPr fontId="3"/>
  </si>
  <si>
    <t>cen-106</t>
    <phoneticPr fontId="3"/>
  </si>
  <si>
    <t>SumOfInvoiceLineNetAmount</t>
    <phoneticPr fontId="3"/>
  </si>
  <si>
    <t>InvoiceLineNetAmount</t>
    <phoneticPr fontId="3"/>
  </si>
  <si>
    <t>cen-156</t>
    <phoneticPr fontId="3"/>
  </si>
  <si>
    <t>cen-155</t>
    <phoneticPr fontId="3"/>
  </si>
  <si>
    <t>level</t>
    <phoneticPr fontId="3"/>
  </si>
  <si>
    <t>data type</t>
    <phoneticPr fontId="3"/>
  </si>
  <si>
    <t>ItemSellersIdentifier</t>
    <phoneticPr fontId="3"/>
  </si>
  <si>
    <t>ItemBuyersIdentifier</t>
    <phoneticPr fontId="3"/>
  </si>
  <si>
    <t>organizationIdentifiers</t>
    <phoneticPr fontId="3"/>
  </si>
  <si>
    <t>documentNumber</t>
    <phoneticPr fontId="3"/>
  </si>
  <si>
    <t>organizationAddressStreet3</t>
  </si>
  <si>
    <t>Address Further Detail</t>
    <phoneticPr fontId="3"/>
  </si>
  <si>
    <t>Additional legal information relevant for the entity.</t>
    <phoneticPr fontId="3"/>
  </si>
  <si>
    <t>Tax Exchange Rate Item Type</t>
    <phoneticPr fontId="3"/>
  </si>
  <si>
    <t>exchangeRateDateItemType</t>
    <phoneticPr fontId="3"/>
  </si>
  <si>
    <t>dateItemType</t>
  </si>
  <si>
    <t>additionalLegalInformation</t>
    <phoneticPr fontId="3"/>
  </si>
  <si>
    <t>/corG-1/corG-2/</t>
  </si>
  <si>
    <t>/corG-1/corG-3/</t>
  </si>
  <si>
    <t>/corG-1/corG-4/</t>
  </si>
  <si>
    <t>/corG-1</t>
  </si>
  <si>
    <t>/corG-1/corG-2/cor-7</t>
  </si>
  <si>
    <t>/corG-1/corG-2/cenG-16</t>
  </si>
  <si>
    <t>/corG-1/corG-2/cenG-16/cen-82</t>
  </si>
  <si>
    <t>/corG-1/corG-2/cenG-16/cen-83</t>
  </si>
  <si>
    <t>/corG-1/corG-2/cenG-16/cenG-17</t>
  </si>
  <si>
    <t>/corG-1/corG-2/cenG-16/cenG-17/cen-84</t>
  </si>
  <si>
    <t>/corG-1/corG-2/cenG-16/cenG-17/cen-85</t>
  </si>
  <si>
    <t>/corG-1/corG-2/cenG-16/cenG-17/cen-86</t>
  </si>
  <si>
    <t>/corG-1/corG-2/cenG-16/cenG-18</t>
  </si>
  <si>
    <t>/corG-1/corG-2/cenG-16/cenG-18/cen-87</t>
  </si>
  <si>
    <t>/corG-1/corG-2/cenG-16/cenG-18/cen-88</t>
  </si>
  <si>
    <t>/corG-1/corG-2/cenG-16/cenG-19</t>
  </si>
  <si>
    <t>/corG-1/corG-2/cenG-16/cenG-19/cen-89</t>
  </si>
  <si>
    <t>/corG-1/corG-2/cenG-16/cenG-19/cen-90</t>
  </si>
  <si>
    <t>/corG-1/corG-2/cenG-16/cenG-19/cen-91</t>
  </si>
  <si>
    <t>/corG-1/corG-2/cenG-3</t>
  </si>
  <si>
    <t>/corG-1/corG-2/cenG-1</t>
  </si>
  <si>
    <t>/corG-1/corG-2/cenG-1/cen-21</t>
  </si>
  <si>
    <t>/corG-1/corG-2/cenG-2</t>
  </si>
  <si>
    <t>/corG-1/corG-2/cenG-2/cen-23</t>
  </si>
  <si>
    <t>/corG-1/corG-2/cenG-2/cen-24</t>
  </si>
  <si>
    <t>/corG-1/corG-3/corG-9</t>
  </si>
  <si>
    <t>/corG-1/corG-3/corG-9/cor-44</t>
  </si>
  <si>
    <t>/corG-1/corG-3/corG-9/cen-28</t>
  </si>
  <si>
    <t>/corG-1/corG-3/corG-9/cen-33</t>
  </si>
  <si>
    <t>/corG-1/corG-3/corG-9/cor-50</t>
  </si>
  <si>
    <t>/corG-1/corG-3/corG-9/cor-51</t>
  </si>
  <si>
    <t>/corG-1/corG-3/corG-9/busG-20</t>
  </si>
  <si>
    <t>/corG-1/corG-3/corG-9/busG-20/bus-124</t>
  </si>
  <si>
    <t>/corG-1/corG-3/corG-9/busG-20/bus-125</t>
  </si>
  <si>
    <t>/corG-1/corG-3/corG-9/busG-20/cen-162</t>
  </si>
  <si>
    <t>/corG-1/corG-3/corG-9/busG-20/bus-126</t>
  </si>
  <si>
    <t>/corG-1/corG-3/corG-9/busG-20/bus-127</t>
  </si>
  <si>
    <t>/corG-1/corG-3/corG-9/busG-20/bus-128</t>
  </si>
  <si>
    <t>/corG-1/corG-3/corG-9/busG-20/bus-129</t>
  </si>
  <si>
    <t>/corG-1/corG-3/corG-9/busG-20/bus-130</t>
  </si>
  <si>
    <t>/corG-1/corG-3/corG-9/corG-14</t>
  </si>
  <si>
    <t>/corG-1/corG-3/corG-9/corG-14/cor-63</t>
  </si>
  <si>
    <t>/corG-1/corG-3/busG-18</t>
  </si>
  <si>
    <t>/corG-1/corG-3/busG-18/cenG-14</t>
  </si>
  <si>
    <t>/corG-1/corG-4/cenG-20</t>
  </si>
  <si>
    <t>/corG-1/corG-4/cenG-20/cen-93</t>
  </si>
  <si>
    <t>/corG-1/corG-4/cenG-20/cen-94</t>
  </si>
  <si>
    <t>/corG-1/corG-4/cenG-20/cen-97</t>
  </si>
  <si>
    <t>/corG-1/corG-4/cenG-20/cen-98</t>
  </si>
  <si>
    <t>/corG-1/corG-4/cenG-21</t>
  </si>
  <si>
    <t>/corG-1/corG-4/cenG-21/cen-100</t>
  </si>
  <si>
    <t>/corG-1/corG-4/cenG-21/cen-101</t>
  </si>
  <si>
    <t>/corG-1/corG-4/cenG-21/cen-104</t>
  </si>
  <si>
    <t>/corG-1/corG-4/cenG-21/cen-105</t>
  </si>
  <si>
    <t>/corG-1/corG-4/cenG-22</t>
  </si>
  <si>
    <t>/corG-1/corG-4/cenG-22/cen-106</t>
  </si>
  <si>
    <t>/corG-1/corG-4/cenG-22/cen-107</t>
  </si>
  <si>
    <t>/corG-1/corG-4/cenG-22/cen-108</t>
  </si>
  <si>
    <t>/corG-1/corG-4/cenG-22/cen-109</t>
  </si>
  <si>
    <t>/corG-1/corG-4/cenG-22/cen-111</t>
  </si>
  <si>
    <t>/corG-1/corG-4/cenG-22/cen-112</t>
  </si>
  <si>
    <t>/corG-1/corG-4/cenG-22/cen-113</t>
  </si>
  <si>
    <t>/corG-1/corG-4/cenG-22/cen-114</t>
  </si>
  <si>
    <t>/corG-1/corG-4/cenG-22/cen-115</t>
  </si>
  <si>
    <t>/corG-1/corG-4/cenG-23</t>
  </si>
  <si>
    <t>/corG-1/corG-4/cenG-23/cen-116</t>
  </si>
  <si>
    <t>/corG-1/corG-4/cenG-23/cen-117</t>
  </si>
  <si>
    <t>/corG-1/corG-4/cenG-23/cen-118</t>
  </si>
  <si>
    <t>/corG-1/corG-4/cenG-23/cen-119</t>
  </si>
  <si>
    <t>/corG-1/corG-4/cenG-23/cen-120</t>
  </si>
  <si>
    <t>/corG-1/corG-4/cenG-23/cen-121</t>
  </si>
  <si>
    <t>/corG-1/corG-4/corG-5</t>
  </si>
  <si>
    <t>/corG-1/corG-4/corG-5/cor-21</t>
  </si>
  <si>
    <t>/corG-1/corG-4/corG-5/cor-22</t>
  </si>
  <si>
    <t>/corG-1/corG-4/corG-5/cen-131</t>
  </si>
  <si>
    <t>/corG-1/corG-4/corG-5/cenG-26</t>
  </si>
  <si>
    <t>/corG-1/corG-4/corG-5/cenG-27</t>
  </si>
  <si>
    <t>/corG-1/corG-4/corG-5/cenG-27/cen-137</t>
  </si>
  <si>
    <t>/corG-1/corG-4/corG-5/cenG-27/cen-138</t>
  </si>
  <si>
    <t>/corG-1/corG-4/corG-5/cenG-27/cen-139</t>
  </si>
  <si>
    <t>/corG-1/corG-4/corG-5/cenG-27/cen-140</t>
  </si>
  <si>
    <t>/corG-1/corG-4/corG-5/cenG-28</t>
  </si>
  <si>
    <t>/corG-1/corG-4/corG-5/cenG-28/cen-142</t>
  </si>
  <si>
    <t>/corG-1/corG-4/corG-5/cenG-28/cen-143</t>
  </si>
  <si>
    <t>/corG-1/corG-4/corG-5/cenG-28/cen-144</t>
  </si>
  <si>
    <t>/corG-1/corG-4/corG-5/cenG-28/cen-145</t>
  </si>
  <si>
    <t>/corG-1/corG-4/corG-5/cenG-28/cen-154</t>
  </si>
  <si>
    <t>/corG-1/corG-4/corG-5/bus-135</t>
  </si>
  <si>
    <t>/corG-1/corG-4/corG-5/cor-85</t>
  </si>
  <si>
    <t>/corG-1/corG-4/corG-5/cor-89</t>
  </si>
  <si>
    <t>/corG-1/corG-4/corG-5/cor-90</t>
  </si>
  <si>
    <t>/corG-1/corG-4/corG-5/cor-91</t>
  </si>
  <si>
    <t>/corG-1/corG-4/corG-5/busG-21</t>
  </si>
  <si>
    <t>/corG-1/corG-4/corG-5/busG-21/bus-139</t>
  </si>
  <si>
    <t>/corG-1/corG-4/corG-5/busG-21/bus-140</t>
  </si>
  <si>
    <t>/corG-1/corG-4/corG-5/busG-21/bus-143</t>
  </si>
  <si>
    <t>/corG-1/corG-4/corG-5/busG-21/bus-144</t>
  </si>
  <si>
    <t>/corG-1/corG-4/corG-5/busG-21/bus-145</t>
  </si>
  <si>
    <t>/corG-1/corG-4/corG-5/busG-21/cen-155</t>
  </si>
  <si>
    <t>/corG-1/corG-4/corG-5/busG-21/cen-156</t>
  </si>
  <si>
    <t>/corG-1/corG-4/corG-5/busG-21/cen-159</t>
  </si>
  <si>
    <t>/corG-1/corG-4/corG-5/busG-21/bus-146</t>
  </si>
  <si>
    <t>/corG-1/corG-4/corG-5/busG-21/cen-146</t>
  </si>
  <si>
    <t>/corG-1/corG-4/corG-5/busG-21/cen-147</t>
  </si>
  <si>
    <t>/corG-1/corG-4/corG-5/busG-21/cen-148</t>
  </si>
  <si>
    <t>/corG-1/corG-4/corG-5/corG-19</t>
  </si>
  <si>
    <t>/corG-1/corG-4/corG-5/corG-19/cor-95</t>
  </si>
  <si>
    <t>/corG-1/corG-4/corG-5/corG-19/cor-98</t>
  </si>
  <si>
    <t>/corG-1/corG-4/corG-5/corG-19/cor-99</t>
  </si>
  <si>
    <t>/corG-1/corG-4/corG-5/corG-19/muc-33</t>
  </si>
  <si>
    <t>/corG-1/corG-2/cor-76</t>
  </si>
  <si>
    <t>/corG-1/corG-2/cor-79</t>
  </si>
  <si>
    <t>/corG-1/corG-2/cor-73</t>
  </si>
  <si>
    <t>/corG-1/corG-2/muc-4</t>
  </si>
  <si>
    <t>/corG-1/corG-2/cor-43</t>
  </si>
  <si>
    <t>/corG-1/corG-2/cen-8</t>
  </si>
  <si>
    <t>/corG-1/corG-2/cenG-3/tafG-1</t>
  </si>
  <si>
    <t>/corG-1/corG-2/cenG-3/tafG-1/taf-4</t>
  </si>
  <si>
    <t>/corG-1/corG-2/cenG-3/tafG-1/taf-5</t>
  </si>
  <si>
    <t>/corG-1/corG-2/cenG-3/tafG-1/taf-6</t>
  </si>
  <si>
    <t>/corG-1/corG-2/cen-18</t>
  </si>
  <si>
    <t>/corG-1/corG-2/cenG-2/cen-24/taf-4</t>
  </si>
  <si>
    <t>/corG-1/corG-2/cenG-24</t>
  </si>
  <si>
    <t>/corG-1/corG-2/cenG-24/cen-122</t>
  </si>
  <si>
    <t>/corG-1/corG-2/cenG-24/cen-123</t>
  </si>
  <si>
    <t>/corG-1/corG-2/cenG-24/cen-124</t>
  </si>
  <si>
    <t>/corG-1/corG-2/cenG-24/cen-125</t>
  </si>
  <si>
    <t>/corG-1/corG-2/cenG-24/cen-125A</t>
  </si>
  <si>
    <t>/corG-1/corG-2/cenG-24/cen-125B</t>
  </si>
  <si>
    <t>/corG-1/corG-3/corG-9/cor-45</t>
  </si>
  <si>
    <t>/corG-1/corG-3/corG-9/cor-46</t>
  </si>
  <si>
    <t>/corG-1/corG-3/corG-9/corG-14/cor-63/cor-66</t>
  </si>
  <si>
    <t>/corG-1/corG-3/corG-9/corG-14/cor-63/cen-34</t>
  </si>
  <si>
    <t>/corG-1/corG-3/corG-9/corG-14/cor-63/cor-70</t>
  </si>
  <si>
    <t>/corG-1/corG-3/corG-9/corG-14/cor-63/bus-35</t>
  </si>
  <si>
    <t>/corG-1/corG-3/busG-18/cenG-14/cor-8</t>
  </si>
  <si>
    <t>/corG-1/corG-3/busG-18/cenG-14/cor-9</t>
  </si>
  <si>
    <t>/corG-1/corG-4/cenG-20/cor-40</t>
  </si>
  <si>
    <t>/corG-1/corG-4/cenG-20/cor-99</t>
  </si>
  <si>
    <t>/corG-1/corG-4/cenG-20/cor-98</t>
  </si>
  <si>
    <t>/corG-1/corG-4/cenG-21/cor-40</t>
  </si>
  <si>
    <t>/corG-1/corG-4/cenG-21/cor-99</t>
  </si>
  <si>
    <t>/corG-1/corG-4/cenG-21/cor-98</t>
  </si>
  <si>
    <t>/corG-1/corG-4/corG-5/cor-23</t>
  </si>
  <si>
    <t>/corG-1/corG-4/corG-5/cen-136</t>
  </si>
  <si>
    <t>/corG-1/corG-4/corG-5/cen-141</t>
  </si>
  <si>
    <t>/corG-1/corG-4/corG-5/cenG-26/bus-148</t>
  </si>
  <si>
    <t>/corG-1/corG-4/corG-5/cenG-26/bus-149</t>
  </si>
  <si>
    <t>/corG-1/corG-4/corG-5/cenG-32</t>
  </si>
  <si>
    <t>/corG-1/corG-4/corG-5/cenG-32/cen-160</t>
  </si>
  <si>
    <t>/corG-1/corG-4/corG-5/cenG-32/cen-161/</t>
  </si>
  <si>
    <t>/corG-1/corG-4/corG-5/cor-89 -&gt; corG-9/cor-89</t>
    <phoneticPr fontId="3"/>
  </si>
  <si>
    <t>/corG-1/corG-4/corG-5/corG-19/muc-33 -&gt; corG-2/muc-33</t>
    <phoneticPr fontId="3"/>
  </si>
  <si>
    <t>/corG-1/corG-4/corG-5/cor-90 -&gt; corG-2/cor-90</t>
    <phoneticPr fontId="3"/>
  </si>
  <si>
    <t>/corG-1/corG-3/corG-9/corG-14/cor-63/bus-35 -&gt; corG-2/bus-35</t>
    <phoneticPr fontId="3"/>
  </si>
  <si>
    <t>/corG-1/corG-4/corG-5/cor-23 -&gt; corG-2/cor-23</t>
    <phoneticPr fontId="3"/>
  </si>
  <si>
    <t>/corG-1/corG-4/corG-5/cor-91 -&gt; corG-2/cor-91</t>
    <phoneticPr fontId="3"/>
  </si>
  <si>
    <t>/corG-1/corG-3/corG-9/cen-34</t>
  </si>
  <si>
    <t>/corG-1/corG-4/corG-5/bus-135 -&gt; cenG-16/bus-135</t>
    <phoneticPr fontId="3"/>
  </si>
  <si>
    <t>/corG-1/corG-4/cenG-20/cor-40 -&gt; cenG-21/cor-40</t>
    <phoneticPr fontId="3"/>
  </si>
  <si>
    <t>/corG-1/corG-4/cenG-20/cor-99 -&gt; cenG-21/cor-99</t>
    <phoneticPr fontId="3"/>
  </si>
  <si>
    <t>/corG-1/corG-4/cenG-20/cor-98 -&gt; cenG-21/cor-98</t>
    <phoneticPr fontId="3"/>
  </si>
  <si>
    <t>/corG-1/corG-4/cenG-20/cor-40 -&gt; cenG-22/cor-40</t>
    <phoneticPr fontId="3"/>
  </si>
  <si>
    <t>/corG-1/corG-4/corG-5/corG-19/cor-95 -&gt; cenG-22/cor-95</t>
    <phoneticPr fontId="3"/>
  </si>
  <si>
    <t>/corG-1/corG-4/cenG-20/cor-40 -&gt; cenG-23/cor-40</t>
    <phoneticPr fontId="3"/>
  </si>
  <si>
    <t>/corG-1/corG-4/corG-5/corG-19/cor-95 -&gt; cenG-23/cor-95</t>
    <phoneticPr fontId="3"/>
  </si>
  <si>
    <t>/corG-1/corG-4/cenG-20/cor-99 -&gt; cenG-23/cor-99</t>
    <phoneticPr fontId="3"/>
  </si>
  <si>
    <t>/corG-1/corG-4/cenG-20/cor-98 -&gt; cenG-23/cor-98</t>
    <phoneticPr fontId="3"/>
  </si>
  <si>
    <t>cen-49</t>
    <phoneticPr fontId="3"/>
  </si>
  <si>
    <t>VATCategoryCode</t>
    <phoneticPr fontId="3"/>
  </si>
  <si>
    <t>SELLER</t>
    <phoneticPr fontId="3"/>
  </si>
  <si>
    <t>BT-25 BT-11 BT-13 BT-15 BT-17</t>
    <phoneticPr fontId="3"/>
  </si>
  <si>
    <t>BG-4 BG-11 BG-7 BG-10 BG-13</t>
    <phoneticPr fontId="3"/>
  </si>
  <si>
    <t>BT-29 BT-46 BT-60</t>
    <phoneticPr fontId="3"/>
  </si>
  <si>
    <t>BT-30 BT-47 BT-61</t>
    <phoneticPr fontId="3"/>
  </si>
  <si>
    <t>BT-31 BT-63 BT-48</t>
    <phoneticPr fontId="3"/>
  </si>
  <si>
    <t>BT-32</t>
    <phoneticPr fontId="3"/>
  </si>
  <si>
    <t>BT-30A BT-47A BT-61A</t>
    <phoneticPr fontId="3"/>
  </si>
  <si>
    <t>BT-27 BT-62 BT-44 BT-59 BT-70</t>
    <phoneticPr fontId="3"/>
  </si>
  <si>
    <t>BT-28 BT-45</t>
    <phoneticPr fontId="3"/>
  </si>
  <si>
    <t>BT-33</t>
    <phoneticPr fontId="3"/>
  </si>
  <si>
    <t>BG-5 BG-12 BG-8 BG-15</t>
    <phoneticPr fontId="3"/>
  </si>
  <si>
    <t>BT-35 BT-64 BT-50 BT-75</t>
    <phoneticPr fontId="3"/>
  </si>
  <si>
    <t>BT-36 BT-65 BT-51 BT-76</t>
    <phoneticPr fontId="3"/>
  </si>
  <si>
    <t>BT-162 BT-164 BT-163 BT-165</t>
    <phoneticPr fontId="3"/>
  </si>
  <si>
    <t>BT-37 BT-66 BT-52 BT-77</t>
    <phoneticPr fontId="3"/>
  </si>
  <si>
    <t>BT-39 BT-68 BT-54 BT-79</t>
    <phoneticPr fontId="3"/>
  </si>
  <si>
    <t>BT-40 BT-69 BT-55 BT-80</t>
    <phoneticPr fontId="3"/>
  </si>
  <si>
    <t>BT-38 BT-67 BT-53 BT-78</t>
    <phoneticPr fontId="3"/>
  </si>
  <si>
    <t>BT-71</t>
    <phoneticPr fontId="3"/>
  </si>
  <si>
    <t>BG-6 BG-9</t>
    <phoneticPr fontId="3"/>
  </si>
  <si>
    <t>BT-41 BT-56</t>
    <phoneticPr fontId="3"/>
  </si>
  <si>
    <t>BT-42 BT-57</t>
    <phoneticPr fontId="3"/>
  </si>
  <si>
    <t>BT-34 BT-49</t>
    <phoneticPr fontId="3"/>
  </si>
  <si>
    <t>BT-43 BT-58</t>
    <phoneticPr fontId="3"/>
  </si>
  <si>
    <t>BT-10</t>
    <phoneticPr fontId="3"/>
  </si>
  <si>
    <t>SELLERTAXREPRESENTATIVEPARTY</t>
  </si>
  <si>
    <t>DELIVERYINFORMATION</t>
  </si>
  <si>
    <t>BG-21</t>
    <phoneticPr fontId="3"/>
  </si>
  <si>
    <t>BG-29</t>
    <phoneticPr fontId="3"/>
  </si>
  <si>
    <t>BG-31</t>
    <phoneticPr fontId="3"/>
  </si>
  <si>
    <t>path</t>
    <phoneticPr fontId="3"/>
  </si>
  <si>
    <t>cen-34</t>
  </si>
  <si>
    <t>cen-106</t>
  </si>
  <si>
    <t>cen-116</t>
  </si>
  <si>
    <t>cen-117</t>
  </si>
  <si>
    <t>cen-118</t>
  </si>
  <si>
    <t>cen-119</t>
  </si>
  <si>
    <t>cen-131</t>
  </si>
  <si>
    <t>cen-136</t>
  </si>
  <si>
    <t>cen-141</t>
  </si>
  <si>
    <t>cen-155</t>
  </si>
  <si>
    <t>cen-156</t>
  </si>
  <si>
    <t>cen-159</t>
  </si>
  <si>
    <t>tradingName</t>
  </si>
  <si>
    <t>additionalLegalInformation</t>
  </si>
  <si>
    <t>AddressLine3</t>
  </si>
  <si>
    <t>SumOfInvoiceLineNetAmount</t>
  </si>
  <si>
    <t>VATCategoryTaxableAmount</t>
  </si>
  <si>
    <t>VATCategoryTaxAmount</t>
  </si>
  <si>
    <t>VATCategoryCode</t>
  </si>
  <si>
    <t>VATCategoryRate</t>
  </si>
  <si>
    <t>InvoiceLineNetAmount</t>
  </si>
  <si>
    <t>InvoiceLineAllowanceAmount</t>
  </si>
  <si>
    <t>InvoiceLineChargeAmount</t>
  </si>
  <si>
    <t>ItemSellersIdentifier</t>
  </si>
  <si>
    <t>ItemBuyersIdentifier</t>
  </si>
  <si>
    <t>cen-35</t>
  </si>
  <si>
    <t>cen-50</t>
  </si>
  <si>
    <t>cen-64</t>
  </si>
  <si>
    <t>cen-75</t>
  </si>
  <si>
    <t>cen-36</t>
  </si>
  <si>
    <t>cen-51</t>
  </si>
  <si>
    <t>cen-65</t>
  </si>
  <si>
    <t>cen-76</t>
  </si>
  <si>
    <t>cen-37</t>
  </si>
  <si>
    <t>cen-52</t>
  </si>
  <si>
    <t>cen-66</t>
  </si>
  <si>
    <t>cen-77</t>
  </si>
  <si>
    <t>cen-39</t>
  </si>
  <si>
    <t>cen-54</t>
  </si>
  <si>
    <t>cen-68</t>
  </si>
  <si>
    <t>cen-79</t>
  </si>
  <si>
    <t>cen-40</t>
  </si>
  <si>
    <t>cen-55</t>
  </si>
  <si>
    <t>cen-69</t>
  </si>
  <si>
    <t>cen-80</t>
  </si>
  <si>
    <t>cen-38</t>
  </si>
  <si>
    <t>cen-53</t>
  </si>
  <si>
    <t>cen-67</t>
  </si>
  <si>
    <t>cen-78</t>
  </si>
  <si>
    <t>BG-9</t>
    <phoneticPr fontId="3"/>
  </si>
  <si>
    <t>BG-6</t>
    <phoneticPr fontId="3"/>
  </si>
  <si>
    <t>BT-41</t>
    <phoneticPr fontId="3"/>
  </si>
  <si>
    <t>BT-42</t>
    <phoneticPr fontId="3"/>
  </si>
  <si>
    <t>BT-34</t>
    <phoneticPr fontId="3"/>
  </si>
  <si>
    <t>BT-43</t>
    <phoneticPr fontId="3"/>
  </si>
  <si>
    <t>BT-56</t>
    <phoneticPr fontId="3"/>
  </si>
  <si>
    <t>BT-57</t>
    <phoneticPr fontId="3"/>
  </si>
  <si>
    <t>BT-58</t>
    <phoneticPr fontId="3"/>
  </si>
  <si>
    <t>BT-49</t>
    <phoneticPr fontId="3"/>
  </si>
  <si>
    <t>/corG-1/corG-4/corG-5/corG-19/muc-33 -&gt; corG-1/corG-2/muc-33</t>
    <phoneticPr fontId="3"/>
  </si>
  <si>
    <t>BT-9</t>
    <phoneticPr fontId="3"/>
  </si>
  <si>
    <t>cen-26</t>
  </si>
  <si>
    <t>cen-132</t>
  </si>
  <si>
    <t>cen-133</t>
  </si>
  <si>
    <t>cenG-4</t>
  </si>
  <si>
    <t>cen-29</t>
  </si>
  <si>
    <t>cen-30</t>
  </si>
  <si>
    <t>cen-31</t>
  </si>
  <si>
    <t>cen-32</t>
  </si>
  <si>
    <t>cen-27</t>
  </si>
  <si>
    <t>cenG-5</t>
  </si>
  <si>
    <t>cenG-6</t>
  </si>
  <si>
    <t>cen-41</t>
  </si>
  <si>
    <t>cen-42</t>
  </si>
  <si>
    <t>cen-43</t>
  </si>
  <si>
    <t>cen-63</t>
  </si>
  <si>
    <t>cen-62</t>
  </si>
  <si>
    <t>cenG-12</t>
  </si>
  <si>
    <t>cen-164</t>
  </si>
  <si>
    <t>cen-46</t>
  </si>
  <si>
    <t>cen-47</t>
  </si>
  <si>
    <t>cen-48</t>
  </si>
  <si>
    <t>cen-47A</t>
  </si>
  <si>
    <t>cen-44</t>
  </si>
  <si>
    <t>cen-45</t>
  </si>
  <si>
    <t>cenG-8</t>
  </si>
  <si>
    <t>cen-163</t>
  </si>
  <si>
    <t>cenG-9</t>
  </si>
  <si>
    <t>cen-56</t>
  </si>
  <si>
    <t>cen-57</t>
  </si>
  <si>
    <t>cen-49</t>
  </si>
  <si>
    <t>cen-58</t>
  </si>
  <si>
    <t>cen-60</t>
  </si>
  <si>
    <t>cen-61</t>
  </si>
  <si>
    <t>cen-61A</t>
  </si>
  <si>
    <t>cen-59</t>
  </si>
  <si>
    <t>cen-70</t>
  </si>
  <si>
    <t>cenG-15</t>
  </si>
  <si>
    <t>cen-165</t>
  </si>
  <si>
    <t>cen-71</t>
  </si>
  <si>
    <t>cen-92</t>
  </si>
  <si>
    <t>cen-95</t>
  </si>
  <si>
    <t>cen-96</t>
  </si>
  <si>
    <t>cen-99</t>
  </si>
  <si>
    <t>cen-102</t>
  </si>
  <si>
    <t>cen-103</t>
  </si>
  <si>
    <t>cenG-29</t>
  </si>
  <si>
    <t>cen-149</t>
  </si>
  <si>
    <t>cen-150</t>
  </si>
  <si>
    <t>cenG-31</t>
  </si>
  <si>
    <t>cen-129</t>
  </si>
  <si>
    <t>cen-130</t>
  </si>
  <si>
    <t>cen-110</t>
  </si>
  <si>
    <t>cen-152</t>
  </si>
  <si>
    <t>cen-151</t>
  </si>
  <si>
    <t>code</t>
    <phoneticPr fontId="3"/>
  </si>
  <si>
    <t>cor-51</t>
    <phoneticPr fontId="3"/>
  </si>
  <si>
    <t>cen-56</t>
    <phoneticPr fontId="3"/>
  </si>
  <si>
    <t>Desc</t>
    <phoneticPr fontId="3"/>
  </si>
  <si>
    <t>A unique identification of the Invoice.\nThe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</si>
  <si>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A code specifying the functional type of the Invoice.\nCommercial invoices and credit notes are defined according the entries in UNTDID 1001 [6]. Other entries of UNTDID 1001 [6] with specific invoices or credit notes may be used if applicable.</t>
  </si>
  <si>
    <t>The currency in which all Invoice amounts are given, except for the Total VAT amount in accounting currency.\nOnly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</si>
  <si>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The currency used for VAT accounting and reporting purposes as accepted or required in the country of the Seller.\nShall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</si>
  <si>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The date when the VAT becomes accountable for the Seller and for the Buyer in so far as that date can be determined and differs from the date of issue of the invoice, according to the VAT directive.\nThe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</si>
  <si>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The code of the date when the VAT becomes accountable for the Seller and for the Buyer.\nThe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</si>
  <si>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The date when the payment is due.\nThe payment due date reflects the due date of the net payment. For partial payments it states the first net due date. The corresponding description of more complex payment terms can be stated in BT-20 Payment terms.</t>
  </si>
  <si>
    <t>An identifier assigned by the Buyer used for internal routing purposes.\nThe identifier is defined by the Buyer (e.g. contact ID, department, office id, project code), but provided by the Seller in the Invoice.</t>
  </si>
  <si>
    <t>The identification of the project the invoice refers to</t>
  </si>
  <si>
    <t>The identification of a contract.\nThe contract identifier should be unique in the context of the specific trading relationship and for a defined time period.</t>
  </si>
  <si>
    <t>The identification of the call for tender or lot the invoice relates to.\nIn some countries a reference to the call for tender that has led to the contract shall be provided.</t>
  </si>
  <si>
    <t>An identifier for an object on which the invoice is based, given by the Seller.\nIt may be a subscription number, telephone number, meter point, vehicle, person etc., as applicable.</t>
  </si>
  <si>
    <t>The identification scheme identifier of the Invoiced object identifier.\nIf it may be not clear for the receiver what scheme is used for the identifier, a conditional scheme identifier should be used that shall be chosen from the UNTDID 1153 code list [6] entries.</t>
  </si>
  <si>
    <t>A textual description of the payment terms that apply to the amount due for payment (Including description of possible penalties).\nThis element may contain multiple lines and multiple terms.</t>
  </si>
  <si>
    <t>The subject of the textual note in BT-22.\nTo be chosen from the entries in UNTDID 4451 [6].</t>
  </si>
  <si>
    <t>A textual note that gives unstructured information that is relevant to the Invoice as a whole.\nSuch as the reason for any correction or assignment note in case the invoice has been factored</t>
  </si>
  <si>
    <t>Identifies the business process context in which the transaction appears, to enable the Buyer to process the Invoice in an appropriate way.\nTo be specified by the Buyer.</t>
  </si>
  <si>
    <t>An identification of the specification containing the total set of rules regarding semantic content, cardinalities and business rules to which the data contained in the instance document conforms.\nThis identifies compliance or conformance to this document. Compliant invoices specify: urn:cen.eu:enl6931:2017. Invoices, compliant to a user specification may identify that user specification here. No identification scheme is to be used.</t>
  </si>
  <si>
    <t>A group of business terms providing information on one or more preceding Invoices.\nTo be used in case: - a preceding invoice is corrected - preceding partial invoices are referred to from a final invoice -preceding pre-payment invoices are referred to from a final invoice</t>
  </si>
  <si>
    <t>The date when the Preceding Invoice was issued.\nThe Preceding Invoice issue date shall be provided in case the Preceding Invoice identifier is not unique.</t>
  </si>
  <si>
    <t>A name by which the Seller is known, other than Seller name (also known as Business name].\nThis may be used if different from the Seller name.</t>
  </si>
  <si>
    <t>An identification of the Seller.\nFor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</si>
  <si>
    <t>The identification scheme identifier of the Seller identifier.\nIf used, the identification scheme identifier shall be chosen from the entries of the list published by the ISO/IEC 6523 maintenance agency.</t>
  </si>
  <si>
    <t>An identifier issued by an official registrar that identifies the Seller as a legal entity or person.\nIf no identification scheme is specified, it should be known by Buyer and Seller.</t>
  </si>
  <si>
    <t>The identification scheme identifier of the Seller legal registration identifier.\nIf used, the identification scheme shall be chosen from the entries of the list published by the ISO/IEC 6523 maintenance agency.</t>
  </si>
  <si>
    <t>The Seller's VAT identifier (also known as Seller VAT identification number).\nVAT number prefixed by a country code. A VAT registered Supplier shall include his VAT ID, except when he uses a tax representative.</t>
  </si>
  <si>
    <t>The local identification (defined by the Seller's address) of the Seller for tax purposes or a reference that enables the Seller to state his registered tax status.\nThis information may affect how the Buyer settles the payment (such as for social security fees). E.g. in some countries, if the Seller is not registered as a tax paying entity then the Buyer is required to withhold the amount of the tax and pay it on behalf of the Seller.</t>
  </si>
  <si>
    <t>Additional legal information relevant for the Seller.\nSuch as share capital.</t>
  </si>
  <si>
    <t>Identifies the Seller's electronic address to which the application level response to the invoice may be delivered.</t>
  </si>
  <si>
    <t>The identification scheme identifier of the Seller electronic address.\nThe scheme identifier shall be chosen from a list to be maintained by the Connecting Europe Facility.</t>
  </si>
  <si>
    <t>A group of business terms providing information about the address of the Seller.\nSufficient components of the address are to be filled to comply with legal requirements.</t>
  </si>
  <si>
    <t>The main address line in an address.\nUsually the street name and number or post office box.</t>
  </si>
  <si>
    <t>The identifier for an addressable group of properties according to the relevant postal service.\nSuch as a ZIP code or a post code.</t>
  </si>
  <si>
    <t>The subdivision of a country.\nSuch as a region, a county, a state, a province, etc.</t>
  </si>
  <si>
    <t xml:space="preserve">A code that identifies the country.\nIf no tax representative is specified, this is the country where VAT is liable. The lists of valid countries are registered with the EN ISO 3166-1 Maintenance agency, 'Codes for the representation of names of countries and their subdivisions'. </t>
  </si>
  <si>
    <t>A contact point for a legal entity or person.\nSuch as person name, contact identification, department or office identification.</t>
  </si>
  <si>
    <t>A name by which the Buyer is known, other than Buyer name (also known as Business name).\nThis may be used if different from the Buyer name.</t>
  </si>
  <si>
    <t>An identifier of the Buyer.\nIf no scheme is specified, it should be known by Buyer and Seller, e.g. a previously exchanged Seller assigned identifier of the Buyer.</t>
  </si>
  <si>
    <t>The identification scheme identifier of the Buyer identifier.\nIf used, the identification scheme shall be chosen from the entries of the list published by the ISO/IEC 6523 maintenance agency.</t>
  </si>
  <si>
    <t>An identifier issued by an official registrar that identifies the Buyer as a legal entity or person.\nIf no identification scheme is specified, it should be known by Buyer and Seller, e.g. the identifier that is exclusively used in the applicable legal environment.</t>
  </si>
  <si>
    <t>The identification scheme identifier of the Buyer legal registration identifier.\nIf used, the identification scheme shall be chosen from the entries of the list published by the ISO/1EC 6523 maintenance agency.</t>
  </si>
  <si>
    <t>The Buyer's VAT identifier (also known as Buyer VAT identification number).\nVAT number prefixed by a country code based on EN ISO 3166-1 'Codes for the representation of names of countries and their subdivisions'</t>
  </si>
  <si>
    <t>Identifies the Buyer's electronic address to which the invoice is delivered.</t>
  </si>
  <si>
    <t>The identification scheme identifier of the Buyer electronic address.\nThe scheme identifier shall be chosen from a list to be maintained by the Connecting Europe Facility.</t>
  </si>
  <si>
    <t>A group of business terms providing information about the postal address for the Buyer.\nSufficient components of the address are to be filled to comply with legal requirements.</t>
  </si>
  <si>
    <t>A code that identifies the country.\nThe lists of valid countries are registered with the EN ISO 3166-1 Maintenance agency, 'Codes for the representation of names of countries and their subdivisions'.</t>
  </si>
  <si>
    <t>A group of business terms providing contact information relevant for the Buyer.\nContact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</si>
  <si>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A group of business terms providing information about the Payee, i.e. the role that receives the payment.\nThe role of Payee may be fulfilled by another party than the Seller, e.g. a factoring service.</t>
  </si>
  <si>
    <t>The name of the Payee.\nShall be used when the Payee is different from the Seller. The Payee name may however be the same as the Seller name.</t>
  </si>
  <si>
    <t>An identifier for the Payee.\nIf no scheme is specified, it should be known by Buyer and Seller, e.g. a previously exchanged Buyer or Seller assigned identifier.</t>
  </si>
  <si>
    <t>The identification scheme identifier of the Payee identifier.\nIf used, the identification scheme shall be chosen from the entries of the list published by the ISO/IEC 6523 maintenance agency.</t>
  </si>
  <si>
    <t>An identifier issued by an official registrar that identifies the Payee as a legal entity or person.\nIf no scheme is specified, it should be known by Buyer and Seller, e.g. the identifier that is exclusively used in the applicable legal environment.</t>
  </si>
  <si>
    <t>The identification scheme identifier of the Payee legal registration identifier.\nIf used, the identification scheme shall be chosen from the entries of the list published by the ISO/IEC 6523 maintenance agency.</t>
  </si>
  <si>
    <t>The VAT identifier of the Seller's tax representative party.\nVAT number prefixed by a country code based on EN ISO 3166-1 'Codes for the representation of names of countries and their subdivisions'.</t>
  </si>
  <si>
    <t>A group of business terms providing information about the postal address for the tax representative party.\nThe Seller tax representative name/postal address shall be provided in the invoice, if the Seller has a tax representative who is liable to pay the VAT due. Sufficient components of the address are to be filled to comply with legal requirements.</t>
  </si>
  <si>
    <t>The main address line in an address.\nUsually the street name and number post office box.</t>
  </si>
  <si>
    <t>The subdivision of a country. \nSuch as a region, a county, a state, a province, etc.</t>
  </si>
  <si>
    <t>A code that identifies the country.\nCountry where VAT is liable. The lists of valid countries are registered with the EN ISO 3166-1 Maintenance agency, 'Codes for the representation of names of countries and their subdivisions'.</t>
  </si>
  <si>
    <t>The name of the party to which the goods and services are delivered.\nShall be used if the Deliver to party is different from the Buyer.</t>
  </si>
  <si>
    <t>An identifier for the location at which the goods and services are delivered.\nIf no scheme is specified, it should be known by Buyer and Seller, e.g. a previously exchanged Buyer or Seller assigned identifier.</t>
  </si>
  <si>
    <t>The identification scheme identifier of the Deliver to location identifier.\nIf used, the identification scheme shall be chosen from the entries of the list published by the ISO/IEC 6523 maintenance agency.</t>
  </si>
  <si>
    <t>A group of business terms providing information on the invoice period.\nUsed to indicate when the period covered by the invoice starts and when it ends. Also called delivery period.</t>
  </si>
  <si>
    <t>The date when the Invoice period starts.\nThe initial date of delivery of goods or services.</t>
  </si>
  <si>
    <t>The date when the Invoice period ends.\nThe date on which the delivery of goods or services was completed.</t>
  </si>
  <si>
    <t>A group of business terms providing information about the address to which goods and services invoiced were or are delivered.\nIn the case of pick-up, the deliver to address is the pick-up address. Sufficient components of the address are to be filled to comply with legal requirements.</t>
  </si>
  <si>
    <t>The main address line in an address.\nUsually the street name and number.</t>
  </si>
  <si>
    <t>The means, expressed as code, for how a payment is expected to be or has been settled.\nEntries from the UNTDID 4461 code list [6] shall be used. Distinction should be made between SEPA and non-SEPA payments, and between credit payments, direct debits, card payments and other instruments.</t>
  </si>
  <si>
    <t xml:space="preserve">The means, expressed as text, for how a payment is expected to be or has been settled.\nSuch as cash, credit transfer, direct debit, credit card, etc. </t>
  </si>
  <si>
    <t>A textual value used to establish a link between the payment and the Invoice, issued by the Seller.\nUsed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</si>
  <si>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A unique identifier of the financial payment account, at a payment service provider, to which payment should be made.\nSuch as IBAN (in case of a SEPA payment) or a national account number.</t>
  </si>
  <si>
    <t>An identifier for the payment service provider where a payment account is located.\nSuch as a BIC or a national clearing code where required. No identification scheme to be used.</t>
  </si>
  <si>
    <t>A group of business terms providing information about card used for payment contemporaneous with invoice issuance.\nOnly used if the Buyer had opted to pay by using a payment card such as a credit or debit card.</t>
  </si>
  <si>
    <t>The Primary Account Number (PAN) of the card used for payment.\nIn accordance with card payments security standards an invoice should never include a full card primary account number. At the moment PCI Security Standards Council has defined that the first 6 digits and last 4 digits are the maximum number of digits to be shown.</t>
  </si>
  <si>
    <t>A group of business terms to specify a direct debit.\nThis group may be used to give prior notice in the invoice that payment will be made through a SEPA or other direct debit initiated by the Seller, in accordance with the rules of the SEPA or other direct debit scheme.</t>
  </si>
  <si>
    <t>Unique identifier assigned by the Payee for referencing the direct debit mandate.\nUsed in order to pre-notify the Buyer of a SEPA direct debit.</t>
  </si>
  <si>
    <t>Unique banking reference identifier of the Payee or Seller assigned by the Payee or Seller bank. \nUsed in order to pre-notify the Buyer of a SEPA direct debit.</t>
  </si>
  <si>
    <t>A group of business terms providing information about allowances applicable to the Invoice as a whole.\nDeductions, such as withheld tax may also be specified in this group.</t>
  </si>
  <si>
    <t>A coded identification of what VAT category applies to the document level allowance.\nThe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</si>
  <si>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to the document level allowance.</t>
  </si>
  <si>
    <t>The reason for the document level allowance, expressed as a code.\nUse entries of the UNTDID 5189 code list [6]. The Document level allowance reason code and the Document level allowance reason shall indicate the same allowance reason.</t>
  </si>
  <si>
    <t xml:space="preserve">A coded identification of what VAT category applies to the document level charge.\nThe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</si>
  <si>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The reason for the document level charge, expressed as a code.\nUse entries of the UNTDID 7161 code list [6]. The Document level charge reason code and the Document level charge reason shall indicate the same charge reason.</t>
  </si>
  <si>
    <t>Sum of all allowances on document level in the Invoice.\nAllowances on line level are included in the Invoice line net amount which is summed up into the Sum of Invoice line net amount.</t>
  </si>
  <si>
    <t>Sum of all charges on document level in the Invoice.\nCharges on line level are included in the Invoice line net amount which is summed up into the Sum of Invoice line net amount.</t>
  </si>
  <si>
    <t>The total amount of the Invoice without VAT.\nThe Invoice total amount without VAT is the Sum of Invoice line net amount minus Sum of allowances on document level plus Sum of charges on document level.</t>
  </si>
  <si>
    <t>The total VAT amount for the Invoice.\nThe Invoice total VAT amount is the sum of all VAT category tax amounts.</t>
  </si>
  <si>
    <t>The VAT total amount expressed in the accounting currency accepted or required in the country of the Seller.\nTo be used when the VAT accounting currency (BT-6] differs from the Invoice currency code (BT-5) in accordance with article 230 of Directive 2006/112 / EC on VAT. The VAT amount in accounting currency is not used in the calculation of the Invoice totals.</t>
  </si>
  <si>
    <t>The total amount of the Invoice with VAT.\nThe Invoice total amount with VAT is the Invoice total amount without VAT plus the Invoice total VAT amount.</t>
  </si>
  <si>
    <t>The sum of amounts which have been paid in advance.\nThis amount is subtracted from the invoice total amount with VAT to calculate the amount due for payment.</t>
  </si>
  <si>
    <t>The outstanding amount that is requested to be paid.\nThis amount is the Invoice total amount with VAT minus the paid amount that has been paid in advance. The amount is zero in case of a fully paid Invoice. The amount may be negative; in that case the Seller owes the amount to the Buyer.</t>
  </si>
  <si>
    <t>A group of business terms providing information about VAT breakdown by different categories, rates and exemption reasons</t>
  </si>
  <si>
    <t>Sum of all taxable amounts subject to a specific VAT category code and VAT category rate (if the VAT category rate is applicable].\nThe sum of Invoice line net amount minus allowances plus charges on document level which are subject to a specific VAT category code and VAT category rate (if the VAT category rate is applicable).</t>
  </si>
  <si>
    <t>The total VAT amount for a given VAT category.\nCalculated by multiplying the VAT category taxable amount with the VAT category rate for the relevant VAT category.</t>
  </si>
  <si>
    <t>Coded identification of a VAT category.\nThe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</si>
  <si>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for the relevant VAT category.\nThe VAT category code and the VAT category rate shall be consistent.</t>
  </si>
  <si>
    <t>A textual statement of the reason why the amount is exempted from VAT or why no VAT is being charged\nArticles 226 items 11 to 15 Directive 2006/112/EC [2].</t>
  </si>
  <si>
    <t>A coded statement of the reason for why the amount is exempted from VAT.\n Code list issued and maintained by the Connecting Europe Facility.</t>
  </si>
  <si>
    <t>A group of business terms providing information about additional supporting documents substantiating the claims made in the Invoice.\nThe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</si>
  <si>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An identifier of the supporting document.</t>
  </si>
  <si>
    <t>A description of the supporting document\nSuch as: timesheet, usage report etc.</t>
  </si>
  <si>
    <t>The URL (Uniform Resource Locator) that identifies where the external document is located.\nA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</si>
  <si>
    <t>An attached document embedded as binary object or sent together with the invoice.\nAttached document is used when documentation shall be stored with the Invoice for future reference or audit purposes. spreadsheet</t>
  </si>
  <si>
    <t>The mime code of the attached document.\nAllowed mime codes: - application/pdf - image/png - image/jpeg - text/csv - application/vnd.openxmlformats-officedocument.spreadsheetml.sheet - application/vnd.oasis.opendocument.spreadsheet</t>
  </si>
  <si>
    <t>The file name of the attached document</t>
  </si>
  <si>
    <t>A group of business terms providing information on individual Invoice lines.</t>
  </si>
  <si>
    <t>An identifier for an object on which the invoice line is based, given by the Seller.\nIt may be a subscription number, telephone number, meter point etc., as applicable.</t>
  </si>
  <si>
    <t>The identification scheme identifier of the Invoice line object identifier.\nIf it may be not clear for the receiver what scheme is used for the identifier, a conditional scheme identifier should be used that shall be chosen from the UNTDID 1153 code list [6] entries.</t>
  </si>
  <si>
    <t>The unit of measure that applies to the invoiced quantity.\nThe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</si>
  <si>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The total amount of the Invoice line.\nThe amount is 'net' without VAT, i.e. inclusive of line level allowances and charges as well as other relevant taxes.</t>
  </si>
  <si>
    <t>An identifier for a referenced line within a purchase order, issued by the Buyer.\nThe purchase order identifier is referenced on document level.</t>
  </si>
  <si>
    <t>A textual value that specifies where to book the relevant data into the Buyer's financial accounts.\nIf required, this reference shall be provided by the Buyer to the Seller prior to the issuing of the Invoice.</t>
  </si>
  <si>
    <t>A group of business terms providing information about the period relevant for the Invoice line.\nIs also called Invoice line delivery period.</t>
  </si>
  <si>
    <t>The date when the Invoice period for this Invoice line starts.\nThe date is the first day of the period.</t>
  </si>
  <si>
    <t>The date when the Invoice period for this Invoice line ends.\nThe date is the last day of the period.</t>
  </si>
  <si>
    <t>The reason for the Invoice line allowance, expressed as a code.\nUse entries of the UNTDID 5189 code list [6]. The Invoice line level allowance reason code and the Invoice line level allowance reason shall indicate the same allowance reason.</t>
  </si>
  <si>
    <t>A group of business terms providing information about charges and taxes other than VAT applicable to the individual Invoice line.\nAll charges and taxes are assumed to be liable to the same VAT rate as the Invoice line.</t>
  </si>
  <si>
    <t>The reason for the Invoice line charge, expressed as a code.\nUse entries of the UNTDID 7161 code list [6]. The Invoice line charge reason code and the Invoice line charge reason shall indicate the same charge reason.</t>
  </si>
  <si>
    <t>The price of an item, exclusive of VAT, after subtracting item price discount.\nThe Item net price has to be equal with the Item gross price less the Item price discount.</t>
  </si>
  <si>
    <t>The total discount subtracted from the Item gross price to calculate the Item net price.\nOnly applies if the discount is provided per unit and if it is not included in the Item gross price.</t>
  </si>
  <si>
    <t xml:space="preserve"> The unit of measure that applies to the Item price base quantity.\nThe Item price base quantity unit of measure shall be the same as the Invoiced quantity unit of measure (BT-130).</t>
  </si>
  <si>
    <t>The VAT category code for the invoiced item.\nThe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</si>
  <si>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A group of business terms providing information about the goods and services invoiced.</t>
  </si>
  <si>
    <t>A description for an item.\nThe Item description allows for describing the item and its features in more detail than the Item name.</t>
  </si>
  <si>
    <t>An identifier, assigned by the Buyer, for the item.</t>
  </si>
  <si>
    <t>An item identifier based on a registered scheme.</t>
  </si>
  <si>
    <t xml:space="preserve">The identification scheme identifier of the Item standard identifier\nThe identification scheme shall be identified from the entries of the list published by the ISO/IEC 6523 maintenance agency. </t>
  </si>
  <si>
    <t>A code for classifying the item by its type or nature.\nClassification codes are used to allow grouping of similar items for a various purposes e.g. public procurement (CPV), eCommerce (UNSPSC] etc.</t>
  </si>
  <si>
    <t>The identification scheme identifier of the Item classification identifier\nThe identification scheme shall be chosen from the entries in UNTDID 7143 [6].</t>
  </si>
  <si>
    <t>The version of the identification scheme.</t>
  </si>
  <si>
    <t>The code identifying the country from which the item originates.\nThe lists of valid countries are registered with the EN ISO 3166-1 Maintenance agency, 'Codes for the representation of names of countries and their subdivisions'.</t>
  </si>
  <si>
    <t>The name of the attribute or property of the item.\nSuch as 'Colour'.</t>
  </si>
  <si>
    <t>The value of the attribute or property of the item.\nSuch as 'Red'.</t>
  </si>
  <si>
    <t>invoiceNumber</t>
  </si>
  <si>
    <t>invoiceIssueDate</t>
  </si>
  <si>
    <t>invoiceTypeCode</t>
  </si>
  <si>
    <t>invoiceCurrencyCode</t>
  </si>
  <si>
    <t>vatAccountingCurrencyCode</t>
  </si>
  <si>
    <t>valueAddedTaxPointDate</t>
  </si>
  <si>
    <t>valueAddedTaxPointDateCode</t>
  </si>
  <si>
    <t>paymentDueDate</t>
  </si>
  <si>
    <t>buyerReference</t>
  </si>
  <si>
    <t>projectReference</t>
  </si>
  <si>
    <t>contractReference</t>
  </si>
  <si>
    <t>purchaseOrderReference</t>
  </si>
  <si>
    <t>salesOrderReference</t>
  </si>
  <si>
    <t>receivingAdviceReference</t>
  </si>
  <si>
    <t>despatchAdviceReference</t>
  </si>
  <si>
    <t>tenderOrLotReference</t>
  </si>
  <si>
    <t>invoicedObjectIdentifier</t>
  </si>
  <si>
    <t>schemeIdentifier</t>
  </si>
  <si>
    <t>buyerAccountingReference</t>
  </si>
  <si>
    <t>paymentTerms</t>
  </si>
  <si>
    <t>invoiceNote</t>
  </si>
  <si>
    <t>invoiceNoteSubjectCode</t>
  </si>
  <si>
    <t>processControl</t>
  </si>
  <si>
    <t>businessProcessType</t>
  </si>
  <si>
    <t>specificationIdentifier</t>
  </si>
  <si>
    <t>precedingInvoiceReference</t>
  </si>
  <si>
    <t>precedingInvoiceIssueDate</t>
  </si>
  <si>
    <t>seller</t>
  </si>
  <si>
    <t>sellerName</t>
  </si>
  <si>
    <t>sellerTradingName</t>
  </si>
  <si>
    <t>sellerIdentifier</t>
  </si>
  <si>
    <t>sellerLegalRegistrationIdentifier</t>
  </si>
  <si>
    <t>sellerVatIdentifier</t>
  </si>
  <si>
    <t>sellerTaxRegistrationIdentifier</t>
  </si>
  <si>
    <t>sellerAdditionalLegalInformation</t>
  </si>
  <si>
    <t>sellerElectronicAddress</t>
  </si>
  <si>
    <t>sellerPostalAddress</t>
  </si>
  <si>
    <t>sellerAddressLine1</t>
  </si>
  <si>
    <t>sellerAddressLine2</t>
  </si>
  <si>
    <t>sellerAddressLine3</t>
  </si>
  <si>
    <t>sellerCity</t>
  </si>
  <si>
    <t>sellerPostCode</t>
  </si>
  <si>
    <t>sellerCountrySubdivision</t>
  </si>
  <si>
    <t>sellerCountryCode</t>
  </si>
  <si>
    <t>sellerContact</t>
  </si>
  <si>
    <t>sellerContactPoint</t>
  </si>
  <si>
    <t>sellerContactTelephoneNumber</t>
  </si>
  <si>
    <t>sellerContactEmailAddress</t>
  </si>
  <si>
    <t>buyer</t>
  </si>
  <si>
    <t>buyerName</t>
  </si>
  <si>
    <t>buyerTradingName</t>
  </si>
  <si>
    <t>buyerIdentifier</t>
  </si>
  <si>
    <t>buyerLegalRegistrationIdentifier</t>
  </si>
  <si>
    <t>buyerVatIdentifier</t>
  </si>
  <si>
    <t>buyerElectronicAddress</t>
  </si>
  <si>
    <t>buyerPostalAddress</t>
  </si>
  <si>
    <t>buyerAddressLine1</t>
  </si>
  <si>
    <t>buyerAddressLine2</t>
  </si>
  <si>
    <t>buyerAddressLine3</t>
  </si>
  <si>
    <t>buyerCity</t>
  </si>
  <si>
    <t>buyerPostCode</t>
  </si>
  <si>
    <t>buyerCountrySubdivision</t>
  </si>
  <si>
    <t>buyerCountryCode</t>
  </si>
  <si>
    <t>buyerContact</t>
  </si>
  <si>
    <t>buyerContactPoint</t>
  </si>
  <si>
    <t>buyerContactTelephoneNumber</t>
  </si>
  <si>
    <t>buyerContactEmailAddress</t>
  </si>
  <si>
    <t>payee</t>
  </si>
  <si>
    <t>payeeName</t>
  </si>
  <si>
    <t>payeeIdentifier</t>
  </si>
  <si>
    <t>payeeLegalRegistrationIdentifier</t>
  </si>
  <si>
    <t>sellerTaxRepresentativeParty</t>
  </si>
  <si>
    <t>sellerTaxRepresentativeName</t>
  </si>
  <si>
    <t>sellerTaxRepresentativeVatIdentifier</t>
  </si>
  <si>
    <t>sellerTaxRepresentativePostalAddress</t>
  </si>
  <si>
    <t>taxRepresentativeAddressLine1</t>
  </si>
  <si>
    <t>taxRepresentativeAddressLine2</t>
  </si>
  <si>
    <t>taxRepresentativeAddressLine3</t>
  </si>
  <si>
    <t>taxRepresentativeCity</t>
  </si>
  <si>
    <t>taxRepresentativePostCode</t>
  </si>
  <si>
    <t>taxRepresentativeCountrySubdivision</t>
  </si>
  <si>
    <t>taxRepresentativeCountryCode</t>
  </si>
  <si>
    <t>deliveryInformation</t>
  </si>
  <si>
    <t>deliverToPartyName</t>
  </si>
  <si>
    <t>deliverToLocationIdentifier</t>
  </si>
  <si>
    <t>actualDeliveryDate</t>
  </si>
  <si>
    <t>invoicingPeriod</t>
  </si>
  <si>
    <t>invoicingPeriodStartDate</t>
  </si>
  <si>
    <t>invoicingPeriodEndDate</t>
  </si>
  <si>
    <t>deliverToAddress</t>
  </si>
  <si>
    <t>deliverToAddressLine1</t>
  </si>
  <si>
    <t>deliverToAddressLine2</t>
  </si>
  <si>
    <t>deliverToAddressLine3</t>
  </si>
  <si>
    <t>deliverToCity</t>
  </si>
  <si>
    <t>deliverToPostCode</t>
  </si>
  <si>
    <t>deliverToCountrySubdivision</t>
  </si>
  <si>
    <t>deliverToCountryCode</t>
  </si>
  <si>
    <t>paymentInstructions</t>
  </si>
  <si>
    <t>paymentMeansTypeCode</t>
  </si>
  <si>
    <t>paymentMeansText</t>
  </si>
  <si>
    <t>remittanceInformation</t>
  </si>
  <si>
    <t>creditTransfer</t>
  </si>
  <si>
    <t>paymentAccountIdentifier</t>
  </si>
  <si>
    <t>paymentAccountName</t>
  </si>
  <si>
    <t>paymentServiceProviderIdentifier</t>
  </si>
  <si>
    <t>paymentCardInformation</t>
  </si>
  <si>
    <t>paymentCardPrimaryAccountNumber</t>
  </si>
  <si>
    <t>paymentCardHolderName</t>
  </si>
  <si>
    <t>directDebit</t>
  </si>
  <si>
    <t>mandateReferenceIdentifier</t>
  </si>
  <si>
    <t>bankAssignedCreditorIdentifier</t>
  </si>
  <si>
    <t>debitedAccountIdentifier</t>
  </si>
  <si>
    <t>documentLevelAllowances</t>
  </si>
  <si>
    <t>documentLevelAllowanceAmount</t>
  </si>
  <si>
    <t>documentLevelAllowanceBaseAmount</t>
  </si>
  <si>
    <t>documentLevelAllowancePercentage</t>
  </si>
  <si>
    <t>documentLevelAllowanceVatCategoryCode</t>
  </si>
  <si>
    <t>documentLevelAllowanceVatRate</t>
  </si>
  <si>
    <t>documentLevelAllowanceReason</t>
  </si>
  <si>
    <t>documentLevelAllowanceReasonCode</t>
  </si>
  <si>
    <t>documentLevelCharges</t>
  </si>
  <si>
    <t>documentLevelChargeAmount</t>
  </si>
  <si>
    <t>documentLevelChargeBaseAmount</t>
  </si>
  <si>
    <t>documentLevelChargePercentage</t>
  </si>
  <si>
    <t>documentLevelChargeVatCategoryCode</t>
  </si>
  <si>
    <t>documentLevelChargeVatRate</t>
  </si>
  <si>
    <t>documentLevelChargeReason</t>
  </si>
  <si>
    <t>documentLevelChargeReasonCode</t>
  </si>
  <si>
    <t>documentTotals</t>
  </si>
  <si>
    <t>sumOfInvoiceLineNetAmount</t>
  </si>
  <si>
    <t>sumOfAllowancesOnDocumentLevel</t>
  </si>
  <si>
    <t>sumOfChargesOnDocumentLevel</t>
  </si>
  <si>
    <t>invoiceTotalAmountWithoutVat</t>
  </si>
  <si>
    <t>invoiceTotalVatAmount</t>
  </si>
  <si>
    <t>invoiceTotalVatAmountInAccountingCurrency</t>
  </si>
  <si>
    <t>invoiceTotalAmountWithVat</t>
  </si>
  <si>
    <t>paidAmount</t>
  </si>
  <si>
    <t>roundingAmount</t>
  </si>
  <si>
    <t>amountDueForPayment</t>
  </si>
  <si>
    <t>vatBreakdown</t>
  </si>
  <si>
    <t>vatCategoryTaxableAmount</t>
  </si>
  <si>
    <t>vatCategoryTaxAmount</t>
  </si>
  <si>
    <t>vatCategoryCode</t>
  </si>
  <si>
    <t>vatCategoryRate</t>
  </si>
  <si>
    <t>vatExemptionReasonText</t>
  </si>
  <si>
    <t>vatExemptionReasonCode</t>
  </si>
  <si>
    <t>additionalSupportingDocuments</t>
  </si>
  <si>
    <t>supportingDocumentReference</t>
  </si>
  <si>
    <t>supportingDocumentDescription</t>
  </si>
  <si>
    <t>externalDocumentLocation</t>
  </si>
  <si>
    <t>attachedDocument</t>
  </si>
  <si>
    <t>attachedDocumentMimeCode</t>
  </si>
  <si>
    <t>attachedDocumentFilename</t>
  </si>
  <si>
    <t>invoiceLine</t>
  </si>
  <si>
    <t>invoiceLineIdentifier</t>
  </si>
  <si>
    <t>invoiceLineNote</t>
  </si>
  <si>
    <t>invoiceLineObjectIdentifier</t>
  </si>
  <si>
    <t>invoicedQuantity</t>
  </si>
  <si>
    <t>invoicedQuantityUnitOfMeasureCode</t>
  </si>
  <si>
    <t>invoiceLineNetAmount</t>
  </si>
  <si>
    <t>referencedPurchaseOrderLineReference</t>
  </si>
  <si>
    <t>invoiceLineBuyerAccountingReference</t>
  </si>
  <si>
    <t>invoiceLinePeriod</t>
  </si>
  <si>
    <t>invoiceLinePeriodStartDate</t>
  </si>
  <si>
    <t>invoiceLinePeriodEndDate</t>
  </si>
  <si>
    <t>invoiceLineAllowances</t>
  </si>
  <si>
    <t>invoiceLineAllowanceAmount</t>
  </si>
  <si>
    <t>invoiceLineAllowanceBaseAmount</t>
  </si>
  <si>
    <t>invoiceLineAllowancePercentage</t>
  </si>
  <si>
    <t>invoiceLineAllowanceReason</t>
  </si>
  <si>
    <t>invoiceLineAllowanceReasonCode</t>
  </si>
  <si>
    <t>invoiceLineCharges</t>
  </si>
  <si>
    <t>invoiceLineChargeAmount</t>
  </si>
  <si>
    <t>invoiceLineChargeBaseAmount</t>
  </si>
  <si>
    <t>invoiceLineChargePercentage</t>
  </si>
  <si>
    <t>invoiceLineChargeReason</t>
  </si>
  <si>
    <t>invoiceLineChargeReasonCode</t>
  </si>
  <si>
    <t>priceDetails</t>
  </si>
  <si>
    <t>itemNetPrice</t>
  </si>
  <si>
    <t>itemPriceDiscount</t>
  </si>
  <si>
    <t>itemGrossPrice</t>
  </si>
  <si>
    <t>itemPriceBaseQuantity</t>
  </si>
  <si>
    <t>itemPriceBaseQuantityUnitOfMeasureCode</t>
  </si>
  <si>
    <t>lineVatInformation</t>
  </si>
  <si>
    <t>invoicedItemVatCategoryCode</t>
  </si>
  <si>
    <t>invoicedItemVatRate</t>
  </si>
  <si>
    <t>itemInformation</t>
  </si>
  <si>
    <t>itemName</t>
  </si>
  <si>
    <t>itemDescription</t>
  </si>
  <si>
    <t>itemSeller'SIdentifier</t>
  </si>
  <si>
    <t>itemBuyer'SIdentifier</t>
  </si>
  <si>
    <t>itemStandardIdentifier</t>
  </si>
  <si>
    <t>itemClassificationIdentifier</t>
  </si>
  <si>
    <t>schemeVersionIdentifier</t>
  </si>
  <si>
    <t>itemAttributes</t>
  </si>
  <si>
    <t>itemAttributeName</t>
  </si>
  <si>
    <t>itemAttributeValue</t>
  </si>
  <si>
    <t>cen-1</t>
  </si>
  <si>
    <t>cen-2</t>
  </si>
  <si>
    <t>cen-3</t>
  </si>
  <si>
    <t>cen-5</t>
  </si>
  <si>
    <t>cen-6</t>
  </si>
  <si>
    <t>cen-7</t>
  </si>
  <si>
    <t>cen-9</t>
  </si>
  <si>
    <t>cen-10</t>
  </si>
  <si>
    <t>cen-11</t>
  </si>
  <si>
    <t>cen-12</t>
  </si>
  <si>
    <t>Contract reference</t>
  </si>
  <si>
    <t>cen-13</t>
  </si>
  <si>
    <t>cen-14</t>
  </si>
  <si>
    <t>cen-15</t>
  </si>
  <si>
    <t>cen-16</t>
  </si>
  <si>
    <t>cen-17</t>
  </si>
  <si>
    <t>cen-18A</t>
  </si>
  <si>
    <t>cen-19</t>
  </si>
  <si>
    <t>cen-20</t>
  </si>
  <si>
    <t>cen-25</t>
  </si>
  <si>
    <t>cen-29A</t>
  </si>
  <si>
    <t>cen-30A</t>
  </si>
  <si>
    <t>Seller electronic address</t>
  </si>
  <si>
    <t>cen-34A</t>
  </si>
  <si>
    <t>cenG-7</t>
  </si>
  <si>
    <t>cen-46A</t>
  </si>
  <si>
    <t>cen-49A</t>
  </si>
  <si>
    <t>cenG-10</t>
  </si>
  <si>
    <t>cen-60A</t>
  </si>
  <si>
    <t>cenG-11</t>
  </si>
  <si>
    <t>cenG-13</t>
  </si>
  <si>
    <t>cen-71A</t>
  </si>
  <si>
    <t>cen-72</t>
  </si>
  <si>
    <t>cen-73</t>
  </si>
  <si>
    <t>cen-74</t>
  </si>
  <si>
    <t>cen-81</t>
  </si>
  <si>
    <t>cenG-25</t>
  </si>
  <si>
    <t>cen-126</t>
  </si>
  <si>
    <t>cen-127</t>
  </si>
  <si>
    <t>cen-128</t>
  </si>
  <si>
    <t>cen-128A</t>
  </si>
  <si>
    <t>quantityItemType</t>
  </si>
  <si>
    <t>cen-134</t>
  </si>
  <si>
    <t>cen-135</t>
  </si>
  <si>
    <t>cenG-30</t>
  </si>
  <si>
    <t>percentItemType</t>
  </si>
  <si>
    <t>cen-153</t>
  </si>
  <si>
    <t>cen-157</t>
  </si>
  <si>
    <t>cen-157A</t>
  </si>
  <si>
    <t>cen-158</t>
  </si>
  <si>
    <t>cen-158A</t>
  </si>
  <si>
    <t>cen-158B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</si>
</sst>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Light"/>
      <family val="3"/>
      <charset val="128"/>
      <scheme val="major"/>
    </font>
    <font>
      <sz val="11"/>
      <name val="游ゴシック Light"/>
      <family val="3"/>
      <charset val="128"/>
      <scheme val="major"/>
    </font>
    <font>
      <sz val="11"/>
      <name val="游ゴシック Light"/>
      <family val="3"/>
      <charset val="128"/>
    </font>
    <font>
      <sz val="10"/>
      <color indexed="40"/>
      <name val="ＭＳ ゴシック"/>
      <family val="3"/>
      <charset val="128"/>
    </font>
    <font>
      <b/>
      <sz val="11"/>
      <color theme="1"/>
      <name val="游ゴシック Light"/>
      <family val="3"/>
      <charset val="128"/>
      <scheme val="major"/>
    </font>
  </fonts>
  <fills count="13">
    <fill>
      <patternFill patternType="none"/>
    </fill>
    <fill>
      <patternFill patternType="gray125"/>
    </fill>
    <fill>
      <patternFill patternType="solid">
        <fgColor rgb="FFF2F2F2"/>
        <bgColor rgb="FF000000"/>
      </patternFill>
    </fill>
    <fill>
      <patternFill patternType="solid">
        <fgColor rgb="FFE2EFDA"/>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lignment vertical="center"/>
    </xf>
    <xf numFmtId="0" fontId="1" fillId="0" borderId="0">
      <alignment vertical="center"/>
    </xf>
  </cellStyleXfs>
  <cellXfs count="108">
    <xf numFmtId="0" fontId="0" fillId="0" borderId="0" xfId="0"/>
    <xf numFmtId="0" fontId="4" fillId="0" borderId="0" xfId="0" applyFont="1" applyAlignment="1">
      <alignment vertical="top"/>
    </xf>
    <xf numFmtId="0" fontId="4" fillId="0" borderId="0" xfId="0" applyFont="1" applyAlignment="1">
      <alignment vertical="top" wrapText="1"/>
    </xf>
    <xf numFmtId="0" fontId="5" fillId="0" borderId="1" xfId="0" applyFont="1" applyBorder="1" applyAlignment="1">
      <alignment horizontal="left" vertical="top"/>
    </xf>
    <xf numFmtId="0" fontId="5" fillId="0" borderId="1" xfId="0" applyFont="1" applyBorder="1" applyAlignment="1">
      <alignment horizontal="left" vertical="top" wrapText="1"/>
    </xf>
    <xf numFmtId="0" fontId="5" fillId="2" borderId="1" xfId="0" applyFont="1" applyFill="1" applyBorder="1" applyAlignment="1">
      <alignment vertical="top" wrapText="1"/>
    </xf>
    <xf numFmtId="0" fontId="4" fillId="0" borderId="0" xfId="0" applyFont="1" applyBorder="1"/>
    <xf numFmtId="0" fontId="4" fillId="0" borderId="0" xfId="1" applyFont="1" applyAlignment="1">
      <alignment vertical="center"/>
    </xf>
    <xf numFmtId="0" fontId="4" fillId="0" borderId="0" xfId="1" applyFont="1" applyAlignment="1">
      <alignment horizontal="left" vertical="center"/>
    </xf>
    <xf numFmtId="0" fontId="4" fillId="0" borderId="0" xfId="1" applyFont="1" applyAlignment="1">
      <alignment horizontal="left" vertical="center" indent="1"/>
    </xf>
    <xf numFmtId="0" fontId="4" fillId="0" borderId="0" xfId="1" applyFont="1" applyAlignment="1">
      <alignment horizontal="left" vertical="center" indent="2"/>
    </xf>
    <xf numFmtId="0" fontId="4" fillId="0" borderId="0" xfId="1" applyFont="1" applyAlignment="1">
      <alignment horizontal="left" vertical="center" indent="3"/>
    </xf>
    <xf numFmtId="0" fontId="4" fillId="0" borderId="0" xfId="1" applyFont="1" applyAlignment="1">
      <alignment horizontal="left" vertical="center" indent="4"/>
    </xf>
    <xf numFmtId="0" fontId="4" fillId="0" borderId="0" xfId="1" applyFont="1" applyAlignment="1">
      <alignment horizontal="left" vertical="center" indent="5"/>
    </xf>
    <xf numFmtId="0" fontId="4" fillId="9" borderId="0" xfId="1" applyFont="1" applyFill="1" applyAlignment="1">
      <alignment vertical="center"/>
    </xf>
    <xf numFmtId="0" fontId="4" fillId="8" borderId="0" xfId="1" applyFont="1" applyFill="1" applyAlignment="1">
      <alignment vertical="center"/>
    </xf>
    <xf numFmtId="0" fontId="4" fillId="0" borderId="0" xfId="1" applyFont="1" applyAlignment="1">
      <alignment horizontal="left" vertical="center" indent="6"/>
    </xf>
    <xf numFmtId="0" fontId="4" fillId="10" borderId="0" xfId="1" applyFont="1" applyFill="1" applyAlignment="1">
      <alignment horizontal="left" vertical="center" indent="7"/>
    </xf>
    <xf numFmtId="0" fontId="4" fillId="10" borderId="0" xfId="1" applyFont="1" applyFill="1" applyAlignment="1">
      <alignment vertical="center"/>
    </xf>
    <xf numFmtId="0" fontId="4" fillId="10" borderId="0" xfId="1" applyFont="1" applyFill="1" applyAlignment="1">
      <alignment horizontal="left" vertical="center" indent="8"/>
    </xf>
    <xf numFmtId="0" fontId="4" fillId="0" borderId="0" xfId="1" applyFont="1" applyFill="1" applyAlignment="1">
      <alignment vertical="center"/>
    </xf>
    <xf numFmtId="0" fontId="4" fillId="10" borderId="0" xfId="1" applyFont="1" applyFill="1" applyAlignment="1">
      <alignment horizontal="left" vertical="center" indent="6"/>
    </xf>
    <xf numFmtId="0" fontId="4" fillId="0" borderId="0" xfId="1" applyFont="1" applyAlignment="1">
      <alignment horizontal="left" vertical="center" indent="16"/>
    </xf>
    <xf numFmtId="0" fontId="5" fillId="0" borderId="0" xfId="2" applyFont="1" applyAlignment="1">
      <alignment horizontal="left" vertical="top" wrapText="1"/>
    </xf>
    <xf numFmtId="0" fontId="5" fillId="0" borderId="0" xfId="2" applyFont="1" applyAlignment="1">
      <alignment vertical="top"/>
    </xf>
    <xf numFmtId="0" fontId="5" fillId="0" borderId="0" xfId="2" applyFont="1" applyAlignment="1">
      <alignment horizontal="left" vertical="top"/>
    </xf>
    <xf numFmtId="0" fontId="5" fillId="0" borderId="0" xfId="0" applyFont="1" applyAlignment="1">
      <alignment horizontal="left" vertical="top" wrapText="1"/>
    </xf>
    <xf numFmtId="0" fontId="4" fillId="0" borderId="0" xfId="1" applyFont="1" applyAlignment="1">
      <alignment horizontal="right" vertical="center"/>
    </xf>
    <xf numFmtId="0" fontId="5" fillId="0" borderId="0" xfId="2" applyFont="1" applyAlignment="1">
      <alignment horizontal="right" vertical="top"/>
    </xf>
    <xf numFmtId="0" fontId="4" fillId="11" borderId="0" xfId="1" applyFont="1" applyFill="1" applyAlignment="1">
      <alignment horizontal="right" vertical="center"/>
    </xf>
    <xf numFmtId="0" fontId="5" fillId="0" borderId="0" xfId="2" applyFont="1" applyAlignment="1">
      <alignment horizontal="left" vertical="top" indent="3"/>
    </xf>
    <xf numFmtId="0" fontId="5" fillId="0" borderId="0" xfId="2" applyFont="1" applyAlignment="1">
      <alignment horizontal="center" vertical="top" wrapText="1"/>
    </xf>
    <xf numFmtId="0" fontId="5" fillId="0" borderId="0" xfId="2" applyFont="1" applyAlignment="1">
      <alignment vertical="top" wrapText="1"/>
    </xf>
    <xf numFmtId="0" fontId="5" fillId="7" borderId="0" xfId="2" applyFont="1" applyFill="1" applyAlignment="1">
      <alignment horizontal="left" vertical="top" wrapText="1"/>
    </xf>
    <xf numFmtId="0" fontId="5" fillId="0" borderId="0" xfId="0" applyFont="1" applyBorder="1" applyAlignment="1">
      <alignment vertical="top" wrapText="1"/>
    </xf>
    <xf numFmtId="0" fontId="4" fillId="0" borderId="0" xfId="1" applyFont="1" applyAlignment="1">
      <alignment horizontal="center" vertical="center"/>
    </xf>
    <xf numFmtId="0" fontId="4" fillId="10" borderId="0" xfId="1" applyFont="1" applyFill="1" applyAlignment="1">
      <alignment horizontal="center" vertical="center"/>
    </xf>
    <xf numFmtId="0" fontId="4" fillId="0" borderId="0" xfId="0" applyFont="1" applyBorder="1" applyAlignment="1">
      <alignment horizontal="left"/>
    </xf>
    <xf numFmtId="0" fontId="4" fillId="0" borderId="0" xfId="0" applyFont="1" applyFill="1" applyBorder="1"/>
    <xf numFmtId="0" fontId="4" fillId="0" borderId="0" xfId="0" applyFont="1" applyFill="1" applyBorder="1" applyAlignment="1">
      <alignment horizontal="left"/>
    </xf>
    <xf numFmtId="0" fontId="4" fillId="7" borderId="0" xfId="1" applyFont="1" applyFill="1" applyAlignment="1">
      <alignment vertical="center"/>
    </xf>
    <xf numFmtId="0" fontId="4" fillId="0" borderId="0" xfId="1" applyFont="1" applyBorder="1" applyAlignment="1">
      <alignment vertical="center"/>
    </xf>
    <xf numFmtId="0" fontId="8" fillId="12" borderId="0" xfId="0" applyFont="1" applyFill="1" applyBorder="1"/>
    <xf numFmtId="0" fontId="8" fillId="12" borderId="0" xfId="0" applyFont="1" applyFill="1" applyBorder="1" applyAlignment="1">
      <alignment horizontal="left" indent="1"/>
    </xf>
    <xf numFmtId="0" fontId="4" fillId="0" borderId="0" xfId="0" applyFont="1" applyBorder="1" applyAlignment="1">
      <alignment horizontal="left" indent="2"/>
    </xf>
    <xf numFmtId="0" fontId="8" fillId="7" borderId="0" xfId="0" applyFont="1" applyFill="1" applyBorder="1" applyAlignment="1">
      <alignment horizontal="left" indent="2"/>
    </xf>
    <xf numFmtId="0" fontId="4" fillId="0" borderId="0" xfId="0" applyFont="1" applyBorder="1" applyAlignment="1">
      <alignment horizontal="left" indent="3"/>
    </xf>
    <xf numFmtId="0" fontId="4" fillId="0" borderId="0" xfId="0" applyFont="1" applyBorder="1" applyAlignment="1">
      <alignment horizontal="left" indent="4"/>
    </xf>
    <xf numFmtId="0" fontId="8" fillId="12" borderId="0" xfId="0" applyFont="1" applyFill="1" applyBorder="1" applyAlignment="1">
      <alignment horizontal="left" indent="2"/>
    </xf>
    <xf numFmtId="0" fontId="4" fillId="12" borderId="0" xfId="0" applyFont="1" applyFill="1" applyBorder="1" applyAlignment="1">
      <alignment horizontal="left" indent="2"/>
    </xf>
    <xf numFmtId="0" fontId="8" fillId="4" borderId="0" xfId="0" applyFont="1" applyFill="1" applyBorder="1" applyAlignment="1">
      <alignment horizontal="left" indent="2"/>
    </xf>
    <xf numFmtId="0" fontId="8" fillId="4" borderId="0" xfId="0" applyFont="1" applyFill="1" applyBorder="1" applyAlignment="1">
      <alignment horizontal="left" indent="1"/>
    </xf>
    <xf numFmtId="0" fontId="8" fillId="0" borderId="0" xfId="0" applyFont="1" applyBorder="1" applyAlignment="1">
      <alignment horizontal="left" indent="2"/>
    </xf>
    <xf numFmtId="0" fontId="4" fillId="0" borderId="0" xfId="0" applyFont="1" applyBorder="1" applyAlignment="1">
      <alignment horizontal="left" indent="5"/>
    </xf>
    <xf numFmtId="0" fontId="4" fillId="7" borderId="0" xfId="0" applyFont="1" applyFill="1" applyBorder="1" applyAlignment="1">
      <alignment horizontal="left" indent="3"/>
    </xf>
    <xf numFmtId="0" fontId="8" fillId="0" borderId="0" xfId="0" applyFont="1" applyBorder="1" applyAlignment="1">
      <alignment horizontal="left" indent="3"/>
    </xf>
    <xf numFmtId="0" fontId="8" fillId="4" borderId="0" xfId="0" applyFont="1" applyFill="1" applyBorder="1" applyAlignment="1">
      <alignment horizontal="left" indent="3"/>
    </xf>
    <xf numFmtId="0" fontId="4" fillId="0" borderId="0" xfId="1" applyFont="1" applyBorder="1" applyAlignment="1">
      <alignment horizontal="center" vertical="center" textRotation="90"/>
    </xf>
    <xf numFmtId="0" fontId="4" fillId="0" borderId="0" xfId="0" applyFont="1" applyBorder="1" applyAlignment="1">
      <alignment horizontal="center" vertical="center" textRotation="90"/>
    </xf>
    <xf numFmtId="0" fontId="5" fillId="0" borderId="0" xfId="0" applyFont="1" applyBorder="1" applyAlignment="1">
      <alignment horizontal="center" vertical="center" textRotation="90"/>
    </xf>
    <xf numFmtId="0" fontId="4" fillId="0" borderId="0" xfId="1" applyFont="1" applyFill="1" applyBorder="1" applyAlignment="1">
      <alignment horizontal="center" vertical="center" textRotation="90"/>
    </xf>
    <xf numFmtId="0" fontId="5" fillId="4" borderId="0" xfId="0" applyFont="1" applyFill="1" applyBorder="1" applyAlignment="1">
      <alignment horizontal="center" vertical="center" textRotation="90" wrapText="1"/>
    </xf>
    <xf numFmtId="0" fontId="5" fillId="0" borderId="0" xfId="0" applyFont="1" applyBorder="1" applyAlignment="1">
      <alignment horizontal="center" vertical="center" textRotation="90" wrapText="1"/>
    </xf>
    <xf numFmtId="0" fontId="5" fillId="0" borderId="0" xfId="0" applyFont="1" applyBorder="1" applyAlignment="1">
      <alignment vertical="top"/>
    </xf>
    <xf numFmtId="0" fontId="5" fillId="0" borderId="0" xfId="0" applyFont="1" applyBorder="1" applyAlignment="1">
      <alignment horizontal="left" vertical="top"/>
    </xf>
    <xf numFmtId="0" fontId="8" fillId="6" borderId="0" xfId="0" applyFont="1" applyFill="1" applyBorder="1"/>
    <xf numFmtId="0" fontId="5" fillId="0" borderId="0" xfId="0" applyFont="1" applyBorder="1" applyAlignment="1">
      <alignment horizontal="left" vertical="top" wrapText="1"/>
    </xf>
    <xf numFmtId="0" fontId="4" fillId="0" borderId="0" xfId="0" applyFont="1" applyBorder="1" applyAlignment="1">
      <alignment vertical="top"/>
    </xf>
    <xf numFmtId="0" fontId="5" fillId="6" borderId="0" xfId="0" applyFont="1" applyFill="1" applyBorder="1" applyAlignment="1">
      <alignment vertical="top" wrapText="1"/>
    </xf>
    <xf numFmtId="0" fontId="5" fillId="2" borderId="0" xfId="0" applyFont="1" applyFill="1" applyBorder="1" applyAlignment="1">
      <alignment vertical="top" wrapText="1"/>
    </xf>
    <xf numFmtId="0" fontId="5" fillId="4" borderId="0" xfId="0" applyFont="1" applyFill="1" applyBorder="1" applyAlignment="1">
      <alignment horizontal="left" vertical="top" wrapText="1"/>
    </xf>
    <xf numFmtId="0" fontId="5" fillId="7" borderId="0" xfId="0" applyFont="1" applyFill="1" applyBorder="1" applyAlignment="1">
      <alignment vertical="top" wrapText="1"/>
    </xf>
    <xf numFmtId="0" fontId="4" fillId="12" borderId="0" xfId="0" applyFont="1" applyFill="1" applyBorder="1"/>
    <xf numFmtId="0" fontId="8" fillId="4" borderId="0" xfId="0" applyFont="1" applyFill="1" applyBorder="1"/>
    <xf numFmtId="0" fontId="8" fillId="0" borderId="0" xfId="0" applyFont="1" applyBorder="1"/>
    <xf numFmtId="0" fontId="4" fillId="10" borderId="0" xfId="0" applyFont="1" applyFill="1" applyBorder="1"/>
    <xf numFmtId="0" fontId="5" fillId="10" borderId="0" xfId="0" applyFont="1" applyFill="1" applyBorder="1" applyAlignment="1">
      <alignment vertical="top" wrapText="1"/>
    </xf>
    <xf numFmtId="0" fontId="5" fillId="0" borderId="0" xfId="0" applyFont="1" applyFill="1" applyBorder="1" applyAlignment="1">
      <alignment horizontal="left" vertical="top" wrapText="1"/>
    </xf>
    <xf numFmtId="0" fontId="2" fillId="0" borderId="0" xfId="1" applyBorder="1" applyAlignment="1">
      <alignment vertical="center"/>
    </xf>
    <xf numFmtId="0" fontId="6" fillId="0" borderId="0" xfId="0" applyFont="1" applyBorder="1" applyAlignment="1">
      <alignment horizontal="left" vertical="top" wrapText="1"/>
    </xf>
    <xf numFmtId="0" fontId="5" fillId="9" borderId="0" xfId="0" applyFont="1" applyFill="1" applyBorder="1" applyAlignment="1">
      <alignment horizontal="left" vertical="top" wrapText="1"/>
    </xf>
    <xf numFmtId="0" fontId="5" fillId="0" borderId="0" xfId="2" applyFont="1" applyBorder="1" applyAlignment="1">
      <alignment horizontal="left" vertical="top" wrapText="1"/>
    </xf>
    <xf numFmtId="0" fontId="5" fillId="0" borderId="0" xfId="2" applyFont="1" applyBorder="1" applyAlignment="1">
      <alignment vertical="top" wrapText="1"/>
    </xf>
    <xf numFmtId="0" fontId="1" fillId="0" borderId="0" xfId="1" applyFont="1" applyBorder="1" applyAlignment="1">
      <alignment vertical="center"/>
    </xf>
    <xf numFmtId="0" fontId="5" fillId="5" borderId="0" xfId="0" applyFont="1" applyFill="1" applyBorder="1" applyAlignment="1">
      <alignment horizontal="left" vertical="top" wrapText="1"/>
    </xf>
    <xf numFmtId="0" fontId="4" fillId="0" borderId="0" xfId="0" applyFont="1" applyBorder="1" applyAlignment="1">
      <alignment horizontal="left" indent="6"/>
    </xf>
    <xf numFmtId="0" fontId="4" fillId="0" borderId="0" xfId="0" applyFont="1" applyFill="1" applyBorder="1" applyAlignment="1">
      <alignment horizontal="left" indent="6"/>
    </xf>
    <xf numFmtId="0" fontId="5" fillId="0" borderId="0" xfId="0" applyFont="1" applyFill="1" applyBorder="1" applyAlignment="1">
      <alignment horizontal="center" vertical="top"/>
    </xf>
    <xf numFmtId="0" fontId="4" fillId="0" borderId="0" xfId="0" applyFont="1" applyFill="1" applyBorder="1" applyAlignment="1">
      <alignment horizontal="center"/>
    </xf>
    <xf numFmtId="0" fontId="5" fillId="0" borderId="0" xfId="0" applyFont="1" applyFill="1" applyBorder="1" applyAlignment="1">
      <alignment horizontal="center" vertical="top" wrapText="1"/>
    </xf>
    <xf numFmtId="0" fontId="4" fillId="0" borderId="0" xfId="0" applyFont="1" applyBorder="1" applyAlignment="1">
      <alignment horizontal="left" vertical="top"/>
    </xf>
    <xf numFmtId="0" fontId="4" fillId="7" borderId="0" xfId="0" applyFont="1" applyFill="1" applyBorder="1"/>
    <xf numFmtId="0" fontId="4" fillId="10" borderId="0" xfId="0" applyFont="1" applyFill="1" applyBorder="1" applyAlignment="1">
      <alignment horizontal="right"/>
    </xf>
    <xf numFmtId="0" fontId="4" fillId="6" borderId="0" xfId="0" applyFont="1" applyFill="1" applyBorder="1"/>
    <xf numFmtId="0" fontId="4" fillId="0" borderId="0" xfId="1" applyFont="1" applyBorder="1" applyAlignment="1">
      <alignment horizontal="left" vertical="center"/>
    </xf>
    <xf numFmtId="0" fontId="4" fillId="0" borderId="0" xfId="0" applyFont="1" applyFill="1" applyBorder="1" applyAlignment="1">
      <alignment vertical="top"/>
    </xf>
    <xf numFmtId="0" fontId="5" fillId="3" borderId="0" xfId="0" applyFont="1" applyFill="1" applyBorder="1" applyAlignment="1">
      <alignment horizontal="left" vertical="top" wrapText="1"/>
    </xf>
    <xf numFmtId="0" fontId="5" fillId="4" borderId="0" xfId="0" applyFont="1" applyFill="1" applyBorder="1" applyAlignment="1">
      <alignment horizontal="center" vertical="top" wrapText="1"/>
    </xf>
    <xf numFmtId="0" fontId="4" fillId="4" borderId="0" xfId="0" applyFont="1" applyFill="1" applyBorder="1"/>
    <xf numFmtId="0" fontId="5" fillId="0" borderId="0" xfId="0" applyFont="1" applyFill="1" applyBorder="1" applyAlignment="1">
      <alignment vertical="top" wrapText="1"/>
    </xf>
    <xf numFmtId="0" fontId="5" fillId="0" borderId="0" xfId="0" applyFont="1" applyBorder="1" applyAlignment="1">
      <alignment horizontal="center" vertical="top" wrapText="1"/>
    </xf>
    <xf numFmtId="0" fontId="5" fillId="5" borderId="0" xfId="0" applyFont="1" applyFill="1" applyBorder="1" applyAlignment="1">
      <alignment vertical="top" wrapText="1"/>
    </xf>
    <xf numFmtId="0" fontId="4" fillId="10" borderId="0" xfId="0" applyFont="1" applyFill="1" applyBorder="1" applyAlignment="1">
      <alignment horizontal="left"/>
    </xf>
    <xf numFmtId="0" fontId="5" fillId="0" borderId="0" xfId="0" applyFont="1" applyAlignment="1">
      <alignment horizontal="left" vertical="top"/>
    </xf>
    <xf numFmtId="0" fontId="4" fillId="10" borderId="0" xfId="1" applyFont="1" applyFill="1" applyAlignment="1">
      <alignment horizontal="left" vertical="center"/>
    </xf>
    <xf numFmtId="0" fontId="5" fillId="7" borderId="0" xfId="2" applyFont="1" applyFill="1" applyAlignment="1">
      <alignment horizontal="left" vertical="top"/>
    </xf>
    <xf numFmtId="0" fontId="5" fillId="0" borderId="0" xfId="2" applyFont="1" applyAlignment="1">
      <alignment horizontal="center" vertical="top"/>
    </xf>
    <xf numFmtId="0" fontId="4" fillId="11" borderId="0" xfId="1" applyFont="1" applyFill="1" applyAlignment="1">
      <alignment horizontal="center" vertical="center"/>
    </xf>
  </cellXfs>
  <cellStyles count="3">
    <cellStyle name="標準" xfId="0" builtinId="0"/>
    <cellStyle name="標準 2" xfId="1" xr:uid="{B6F86BDB-7EC6-004E-9028-EE361A9E702A}"/>
    <cellStyle name="標準 3" xfId="2" xr:uid="{65CD972B-B8C3-9E49-B371-924133622EAD}"/>
  </cellStyles>
  <dxfs count="51">
    <dxf>
      <fill>
        <patternFill>
          <bgColor theme="0" tint="-4.9989318521683403E-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1638300</xdr:colOff>
      <xdr:row>73</xdr:row>
      <xdr:rowOff>114300</xdr:rowOff>
    </xdr:from>
    <xdr:to>
      <xdr:col>5</xdr:col>
      <xdr:colOff>1647825</xdr:colOff>
      <xdr:row>73</xdr:row>
      <xdr:rowOff>123825</xdr:rowOff>
    </xdr:to>
    <xdr:sp macro="" textlink="">
      <xdr:nvSpPr>
        <xdr:cNvPr id="2" name="Text Box 1">
          <a:extLst>
            <a:ext uri="{FF2B5EF4-FFF2-40B4-BE49-F238E27FC236}">
              <a16:creationId xmlns:a16="http://schemas.microsoft.com/office/drawing/2014/main" id="{8F95F66D-EAA7-384A-AB2B-89D714348FBB}"/>
            </a:ext>
          </a:extLst>
        </xdr:cNvPr>
        <xdr:cNvSpPr txBox="1">
          <a:spLocks noChangeArrowheads="1"/>
        </xdr:cNvSpPr>
      </xdr:nvSpPr>
      <xdr:spPr bwMode="auto">
        <a:xfrm>
          <a:off x="8026400" y="22364700"/>
          <a:ext cx="9525" cy="9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1276350</xdr:colOff>
      <xdr:row>135</xdr:row>
      <xdr:rowOff>200025</xdr:rowOff>
    </xdr:from>
    <xdr:to>
      <xdr:col>6</xdr:col>
      <xdr:colOff>1276350</xdr:colOff>
      <xdr:row>135</xdr:row>
      <xdr:rowOff>200025</xdr:rowOff>
    </xdr:to>
    <xdr:sp macro="" textlink="">
      <xdr:nvSpPr>
        <xdr:cNvPr id="3" name="Text Box 1">
          <a:extLst>
            <a:ext uri="{FF2B5EF4-FFF2-40B4-BE49-F238E27FC236}">
              <a16:creationId xmlns:a16="http://schemas.microsoft.com/office/drawing/2014/main" id="{FBFA71B2-3829-A247-903E-9426E17F71E0}"/>
            </a:ext>
          </a:extLst>
        </xdr:cNvPr>
        <xdr:cNvSpPr txBox="1">
          <a:spLocks noChangeArrowheads="1"/>
        </xdr:cNvSpPr>
      </xdr:nvSpPr>
      <xdr:spPr bwMode="auto">
        <a:xfrm>
          <a:off x="10610850" y="41348025"/>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46CA1-9958-D942-A9B4-F47B4DED9B64}">
  <sheetPr codeName="Sheet1">
    <pageSetUpPr fitToPage="1"/>
  </sheetPr>
  <dimension ref="A1:W219"/>
  <sheetViews>
    <sheetView zoomScaleNormal="100" workbookViewId="0">
      <pane xSplit="7" ySplit="1" topLeftCell="H51" activePane="bottomRight" state="frozen"/>
      <selection pane="topRight" activeCell="G1" sqref="G1"/>
      <selection pane="bottomLeft" activeCell="A2" sqref="A2"/>
      <selection pane="bottomRight" activeCell="G168" sqref="G168"/>
    </sheetView>
  </sheetViews>
  <sheetFormatPr baseColWidth="10" defaultColWidth="10.7109375" defaultRowHeight="19" customHeight="1"/>
  <cols>
    <col min="1" max="1" width="4.28515625" style="6" bestFit="1" customWidth="1"/>
    <col min="2" max="3" width="7.85546875" style="6" customWidth="1"/>
    <col min="4" max="4" width="4.42578125" style="6" customWidth="1"/>
    <col min="5" max="5" width="36.42578125" style="85" customWidth="1"/>
    <col min="6" max="6" width="37" style="86" customWidth="1"/>
    <col min="7" max="7" width="7" style="6" customWidth="1"/>
    <col min="8" max="8" width="31.42578125" style="6" customWidth="1"/>
    <col min="9" max="9" width="6.28515625" style="88" customWidth="1"/>
    <col min="10" max="10" width="2.28515625" style="86" customWidth="1"/>
    <col min="11" max="12" width="2.28515625" style="85" customWidth="1"/>
    <col min="13" max="13" width="2.28515625" style="86" customWidth="1"/>
    <col min="14" max="14" width="2.28515625" style="85" customWidth="1"/>
    <col min="15" max="15" width="7.7109375" style="6" customWidth="1"/>
    <col min="16" max="16" width="14.7109375" style="6" customWidth="1"/>
    <col min="17" max="17" width="7.7109375" style="6" customWidth="1"/>
    <col min="18" max="18" width="7.7109375" style="37" customWidth="1"/>
    <col min="19" max="19" width="7.7109375" style="6" customWidth="1"/>
    <col min="20" max="23" width="7" style="6" customWidth="1"/>
    <col min="24" max="16384" width="10.7109375" style="6"/>
  </cols>
  <sheetData>
    <row r="1" spans="1:23" s="58" customFormat="1" ht="70" customHeight="1">
      <c r="A1" s="58">
        <v>1</v>
      </c>
      <c r="B1" s="57" t="s">
        <v>3452</v>
      </c>
      <c r="C1" s="57"/>
      <c r="D1" s="58" t="s">
        <v>4383</v>
      </c>
      <c r="E1" s="57" t="s">
        <v>3786</v>
      </c>
      <c r="F1" s="60" t="s">
        <v>4597</v>
      </c>
      <c r="G1" s="59" t="s">
        <v>3790</v>
      </c>
      <c r="H1" s="59"/>
      <c r="I1" s="59" t="s">
        <v>1912</v>
      </c>
      <c r="J1" s="60"/>
      <c r="K1" s="57"/>
      <c r="L1" s="57"/>
      <c r="M1" s="60"/>
      <c r="N1" s="57"/>
      <c r="O1" s="59" t="s">
        <v>1911</v>
      </c>
      <c r="P1" s="59" t="s">
        <v>1914</v>
      </c>
      <c r="Q1" s="58" t="s">
        <v>4384</v>
      </c>
      <c r="R1" s="59" t="s">
        <v>1913</v>
      </c>
      <c r="S1" s="58" t="s">
        <v>3509</v>
      </c>
      <c r="T1" s="62" t="s">
        <v>3622</v>
      </c>
      <c r="U1" s="62" t="s">
        <v>3623</v>
      </c>
      <c r="V1" s="62" t="s">
        <v>3624</v>
      </c>
      <c r="W1" s="62" t="s">
        <v>3625</v>
      </c>
    </row>
    <row r="2" spans="1:23" ht="19" customHeight="1">
      <c r="A2" s="6">
        <v>2</v>
      </c>
      <c r="B2" s="41" t="s">
        <v>795</v>
      </c>
      <c r="C2" s="41"/>
      <c r="D2" s="42">
        <f>VLOOKUP(B2,label!A:G,3,FALSE)</f>
        <v>1</v>
      </c>
      <c r="E2" s="37" t="str">
        <f xml:space="preserve"> IF("cen"=MID(B2,1,3),H2, VLOOKUP(B2,label!A:E,5,FALSE))</f>
        <v>accountingEntries</v>
      </c>
      <c r="F2" s="38" t="s">
        <v>4399</v>
      </c>
      <c r="G2" s="63"/>
      <c r="H2" s="63"/>
      <c r="I2" s="87"/>
      <c r="J2" s="38" t="str">
        <f>IF(2=D2,B2,IF(1&lt;D2,J1,""))</f>
        <v/>
      </c>
      <c r="K2" s="37" t="str">
        <f>IF(3=D2,B2,IF(2&lt;D2,K1,""))</f>
        <v/>
      </c>
      <c r="L2" s="37" t="str">
        <f>IF(4=D2,B2,IF(3&lt;D2,L1,""))</f>
        <v/>
      </c>
      <c r="M2" s="38" t="str">
        <f>IF(5=D2,B2,IF(4&lt;D2,M1,""))</f>
        <v/>
      </c>
      <c r="N2" s="37" t="str">
        <f>IF(6=D2,B2,IF(5&lt;D2,N1,""))</f>
        <v/>
      </c>
      <c r="O2" s="63"/>
      <c r="P2" s="64"/>
      <c r="Q2" s="65" t="str">
        <f>VLOOKUP(B2,label!A:G,6,FALSE)</f>
        <v>_</v>
      </c>
      <c r="R2" s="64"/>
      <c r="S2" s="6" t="str">
        <f>VLOOKUP(B2,label!A:G,5,FALSE)</f>
        <v>accountingEntries</v>
      </c>
    </row>
    <row r="3" spans="1:23" ht="19" customHeight="1">
      <c r="A3" s="6">
        <v>3</v>
      </c>
      <c r="B3" s="41" t="s">
        <v>796</v>
      </c>
      <c r="C3" s="41"/>
      <c r="D3" s="42">
        <f>VLOOKUP(B3,label!A:G,3,FALSE)</f>
        <v>2</v>
      </c>
      <c r="E3" s="37" t="str">
        <f xml:space="preserve"> IF("cen"=MID(B3,1,3),H3, VLOOKUP(B3,label!A:E,5,FALSE))</f>
        <v>documentInfo</v>
      </c>
      <c r="F3" s="39" t="s">
        <v>4396</v>
      </c>
      <c r="J3" s="38" t="str">
        <f>IF(2=D3,B3,IF(1&lt;D3,J2,""))</f>
        <v>corG-2</v>
      </c>
      <c r="K3" s="37" t="str">
        <f>IF(3=D3,B3,IF(2&lt;D3,K2,""))</f>
        <v/>
      </c>
      <c r="L3" s="37" t="str">
        <f>IF(4=D3,B3,IF(3&lt;D3,L2,""))</f>
        <v/>
      </c>
      <c r="M3" s="38" t="str">
        <f>IF(5=D3,B3,IF(4&lt;D3,M2,""))</f>
        <v/>
      </c>
      <c r="N3" s="37" t="str">
        <f>IF(6=D3,B3,IF(5&lt;D3,N2,""))</f>
        <v/>
      </c>
      <c r="O3" s="66"/>
      <c r="P3" s="66"/>
      <c r="Q3" s="65" t="str">
        <f>VLOOKUP(B3,label!A:G,6,FALSE)</f>
        <v>_</v>
      </c>
      <c r="R3" s="66"/>
    </row>
    <row r="4" spans="1:23" ht="19" customHeight="1">
      <c r="A4" s="6">
        <v>4</v>
      </c>
      <c r="B4" s="67" t="s">
        <v>1384</v>
      </c>
      <c r="C4" s="67" t="s">
        <v>40</v>
      </c>
      <c r="D4" s="6">
        <v>3</v>
      </c>
      <c r="E4" s="37" t="str">
        <f xml:space="preserve"> IF("cen"=MID(B4,1,3),H4, VLOOKUP(B4,label!A:E,5,FALSE))</f>
        <v>documentNumber</v>
      </c>
      <c r="F4" s="39" t="s">
        <v>4506</v>
      </c>
      <c r="G4" s="68" t="s">
        <v>1915</v>
      </c>
      <c r="H4" s="99" t="str">
        <f>VLOOKUP(G4,'EN mapping'!B:F,5,FALSE)</f>
        <v>Invoice number</v>
      </c>
      <c r="I4" s="89" t="str">
        <f>VLOOKUP(G4,'EN mapping'!B:D,3,FALSE)</f>
        <v>1..1</v>
      </c>
      <c r="J4" s="38" t="str">
        <f>IF(2=D4,B4,IF(1&lt;D4,J3,""))</f>
        <v>corG-2</v>
      </c>
      <c r="K4" s="37" t="str">
        <f>IF(3=D4,B4,IF(2&lt;D4,K3,""))</f>
        <v>cor-76</v>
      </c>
      <c r="L4" s="37" t="str">
        <f>IF(4=D4,B4,IF(3&lt;D4,L3,""))</f>
        <v/>
      </c>
      <c r="M4" s="38" t="str">
        <f>IF(5=D4,B4,IF(4&lt;D4,M3,""))</f>
        <v/>
      </c>
      <c r="N4" s="37" t="str">
        <f>IF(6=D4,B4,IF(5&lt;D4,N3,""))</f>
        <v/>
      </c>
      <c r="O4" s="66" t="s">
        <v>1916</v>
      </c>
      <c r="P4" s="66" t="s">
        <v>1919</v>
      </c>
      <c r="Q4" s="6" t="str">
        <f>VLOOKUP(B4,label!A:G,6,FALSE)</f>
        <v>documentNumberItemType</v>
      </c>
      <c r="R4" s="66" t="s">
        <v>1918</v>
      </c>
      <c r="S4" s="6" t="str">
        <f>VLOOKUP(B4,label!A:G,5,FALSE)</f>
        <v>documentNumber</v>
      </c>
    </row>
    <row r="5" spans="1:23" ht="19" customHeight="1">
      <c r="A5" s="6">
        <v>5</v>
      </c>
      <c r="B5" s="67" t="s">
        <v>1387</v>
      </c>
      <c r="C5" s="67" t="s">
        <v>40</v>
      </c>
      <c r="D5" s="6">
        <v>3</v>
      </c>
      <c r="E5" s="37" t="str">
        <f xml:space="preserve"> IF("cen"=MID(B5,1,3),H5, VLOOKUP(B5,label!A:E,5,FALSE))</f>
        <v>documentDate</v>
      </c>
      <c r="F5" s="39" t="s">
        <v>4507</v>
      </c>
      <c r="G5" s="68" t="s">
        <v>1920</v>
      </c>
      <c r="H5" s="99" t="str">
        <f>VLOOKUP(G5,'EN mapping'!B:F,5,FALSE)</f>
        <v>Invoice issue date</v>
      </c>
      <c r="I5" s="89" t="str">
        <f>VLOOKUP(G5,'EN mapping'!B:D,3,FALSE)</f>
        <v>1..1</v>
      </c>
      <c r="J5" s="38" t="str">
        <f>IF(2=D5,B5,IF(1&lt;D5,J4,""))</f>
        <v>corG-2</v>
      </c>
      <c r="K5" s="37" t="str">
        <f>IF(3=D5,B5,IF(2&lt;D5,K4,""))</f>
        <v>cor-79</v>
      </c>
      <c r="L5" s="37" t="str">
        <f>IF(4=D5,B5,IF(3&lt;D5,L4,""))</f>
        <v/>
      </c>
      <c r="M5" s="38" t="str">
        <f>IF(5=D5,B5,IF(4&lt;D5,M4,""))</f>
        <v/>
      </c>
      <c r="N5" s="37" t="str">
        <f>IF(6=D5,B5,IF(5&lt;D5,N4,""))</f>
        <v/>
      </c>
      <c r="O5" s="66" t="s">
        <v>1916</v>
      </c>
      <c r="P5" s="66" t="s">
        <v>1922</v>
      </c>
      <c r="Q5" s="6" t="str">
        <f>VLOOKUP(B5,label!A:G,6,FALSE)</f>
        <v>documentDateItemType</v>
      </c>
      <c r="R5" s="66" t="s">
        <v>1921</v>
      </c>
      <c r="S5" s="6" t="str">
        <f>VLOOKUP(B5,label!A:G,5,FALSE)</f>
        <v>documentDate</v>
      </c>
    </row>
    <row r="6" spans="1:23" ht="19" customHeight="1">
      <c r="A6" s="6">
        <v>6</v>
      </c>
      <c r="B6" s="67" t="s">
        <v>1381</v>
      </c>
      <c r="C6" s="67" t="s">
        <v>40</v>
      </c>
      <c r="D6" s="6">
        <v>3</v>
      </c>
      <c r="E6" s="37" t="str">
        <f xml:space="preserve"> IF("cen"=MID(B6,1,3),H6, VLOOKUP(B6,label!A:E,5,FALSE))</f>
        <v>documentType</v>
      </c>
      <c r="F6" s="39" t="s">
        <v>4508</v>
      </c>
      <c r="G6" s="68" t="s">
        <v>1923</v>
      </c>
      <c r="H6" s="99" t="str">
        <f>VLOOKUP(G6,'EN mapping'!B:F,5,FALSE)</f>
        <v>Invoice type code</v>
      </c>
      <c r="I6" s="89" t="str">
        <f>VLOOKUP(G6,'EN mapping'!B:D,3,FALSE)</f>
        <v>1..1</v>
      </c>
      <c r="J6" s="38" t="str">
        <f>IF(2=D6,B6,IF(1&lt;D6,J5,""))</f>
        <v>corG-2</v>
      </c>
      <c r="K6" s="37" t="str">
        <f>IF(3=D6,B6,IF(2&lt;D6,K5,""))</f>
        <v>cor-73</v>
      </c>
      <c r="L6" s="37" t="str">
        <f>IF(4=D6,B6,IF(3&lt;D6,L5,""))</f>
        <v/>
      </c>
      <c r="M6" s="38" t="str">
        <f>IF(5=D6,B6,IF(4&lt;D6,M5,""))</f>
        <v/>
      </c>
      <c r="N6" s="37" t="str">
        <f>IF(6=D6,B6,IF(5&lt;D6,N5,""))</f>
        <v/>
      </c>
      <c r="O6" s="66" t="s">
        <v>1916</v>
      </c>
      <c r="P6" s="66" t="s">
        <v>1925</v>
      </c>
      <c r="Q6" s="6" t="str">
        <f>VLOOKUP(B6,label!A:G,6,FALSE)</f>
        <v>gl-gen:documentTypeItemType</v>
      </c>
      <c r="R6" s="66" t="s">
        <v>1924</v>
      </c>
      <c r="S6" s="6" t="str">
        <f>VLOOKUP(B6,label!A:G,5,FALSE)</f>
        <v>documentType</v>
      </c>
    </row>
    <row r="7" spans="1:23" ht="19" customHeight="1">
      <c r="A7" s="6">
        <v>10</v>
      </c>
      <c r="B7" s="67" t="s">
        <v>3646</v>
      </c>
      <c r="C7" s="67" t="s">
        <v>40</v>
      </c>
      <c r="D7" s="42">
        <f>VLOOKUP(B7,label!A:G,3,FALSE)</f>
        <v>3</v>
      </c>
      <c r="E7" s="102" t="str">
        <f xml:space="preserve"> IF("cen"=MID(B7,1,3),H7, VLOOKUP(B7,label!A:E,5,FALSE))</f>
        <v>PAYMENT INSTRUCTIONS</v>
      </c>
      <c r="F7" s="39" t="s">
        <v>4401</v>
      </c>
      <c r="G7" s="69" t="s">
        <v>2124</v>
      </c>
      <c r="H7" s="99" t="str">
        <f>VLOOKUP(G7,'EN mapping'!B:F,5,FALSE)</f>
        <v>PAYMENT INSTRUCTIONS</v>
      </c>
      <c r="I7" s="89" t="str">
        <f>VLOOKUP(G7,'EN mapping'!B:D,3,FALSE)</f>
        <v>0..1</v>
      </c>
      <c r="J7" s="38" t="str">
        <f>IF(2=D7,B7,IF(1&lt;D7,J133,""))</f>
        <v/>
      </c>
      <c r="K7" s="37" t="str">
        <f>IF(3=D7,B7,IF(2&lt;D7,K133,""))</f>
        <v>cenG-16</v>
      </c>
      <c r="L7" s="37" t="str">
        <f>IF(4=D7,B7,IF(3&lt;D7,L133,""))</f>
        <v/>
      </c>
      <c r="M7" s="38" t="str">
        <f>IF(5=D7,B7,IF(4&lt;D7,M133,""))</f>
        <v/>
      </c>
      <c r="N7" s="37" t="str">
        <f>IF(6=D7,B7,IF(5&lt;D7,N133,""))</f>
        <v/>
      </c>
      <c r="O7" s="66" t="s">
        <v>1916</v>
      </c>
      <c r="P7" s="70" t="s">
        <v>2125</v>
      </c>
      <c r="Q7" s="6" t="str">
        <f>VLOOKUP(B7,label!A:G,6,FALSE)</f>
        <v>_</v>
      </c>
      <c r="R7" s="70"/>
      <c r="S7" s="6" t="str">
        <f>VLOOKUP(B7,label!A:G,5,FALSE)</f>
        <v>PAYMENT_INSTRUCTIONS</v>
      </c>
    </row>
    <row r="8" spans="1:23" ht="19" customHeight="1">
      <c r="A8" s="6">
        <v>11</v>
      </c>
      <c r="B8" s="67" t="s">
        <v>3666</v>
      </c>
      <c r="C8" s="67" t="s">
        <v>40</v>
      </c>
      <c r="D8" s="6">
        <f>VLOOKUP(B8,label!A:G,3,FALSE)</f>
        <v>4</v>
      </c>
      <c r="E8" s="37" t="str">
        <f xml:space="preserve"> IF("cen"=MID(B8,1,3),H8, VLOOKUP(B8,label!A:E,5,FALSE))</f>
        <v>Payment means text</v>
      </c>
      <c r="F8" s="39" t="s">
        <v>4402</v>
      </c>
      <c r="G8" s="34" t="s">
        <v>2128</v>
      </c>
      <c r="H8" s="99" t="str">
        <f>VLOOKUP(G8,'EN mapping'!B:F,5,FALSE)</f>
        <v>Payment means text</v>
      </c>
      <c r="I8" s="89" t="str">
        <f>VLOOKUP(G8,'EN mapping'!B:D,3,FALSE)</f>
        <v>0..1</v>
      </c>
      <c r="J8" s="38" t="str">
        <f>IF(2=D8,B8,IF(1&lt;D8,J7,""))</f>
        <v/>
      </c>
      <c r="K8" s="37" t="str">
        <f>IF(3=D8,B8,IF(2&lt;D8,K7,""))</f>
        <v>cenG-16</v>
      </c>
      <c r="L8" s="37" t="str">
        <f>IF(4=D8,B8,IF(3&lt;D8,L7,""))</f>
        <v>cen-82</v>
      </c>
      <c r="M8" s="38" t="str">
        <f>IF(5=D8,B8,IF(4&lt;D8,M7,""))</f>
        <v/>
      </c>
      <c r="N8" s="37" t="str">
        <f>IF(6=D8,B8,IF(5&lt;D8,N7,""))</f>
        <v/>
      </c>
      <c r="O8" s="66" t="s">
        <v>1961</v>
      </c>
      <c r="P8" s="66" t="s">
        <v>2129</v>
      </c>
      <c r="Q8" s="6" t="str">
        <f>VLOOKUP(B8,label!A:G,6,FALSE)</f>
        <v>textItemType</v>
      </c>
      <c r="R8" s="66" t="s">
        <v>1938</v>
      </c>
      <c r="S8" s="6" t="str">
        <f>VLOOKUP(B8,label!A:G,5,FALSE)</f>
        <v>PaymentMeansText</v>
      </c>
    </row>
    <row r="9" spans="1:23" ht="19" customHeight="1">
      <c r="A9" s="6">
        <v>12</v>
      </c>
      <c r="B9" s="67" t="s">
        <v>3667</v>
      </c>
      <c r="C9" s="67" t="s">
        <v>40</v>
      </c>
      <c r="D9" s="6">
        <f>VLOOKUP(B9,label!A:G,3,FALSE)</f>
        <v>4</v>
      </c>
      <c r="E9" s="37" t="str">
        <f xml:space="preserve"> IF("cen"=MID(B9,1,3),H9, VLOOKUP(B9,label!A:E,5,FALSE))</f>
        <v>Remittance information</v>
      </c>
      <c r="F9" s="39" t="s">
        <v>4403</v>
      </c>
      <c r="G9" s="34" t="s">
        <v>2130</v>
      </c>
      <c r="H9" s="99" t="str">
        <f>VLOOKUP(G9,'EN mapping'!B:F,5,FALSE)</f>
        <v>Remittance information</v>
      </c>
      <c r="I9" s="89" t="str">
        <f>VLOOKUP(G9,'EN mapping'!B:D,3,FALSE)</f>
        <v>0..1</v>
      </c>
      <c r="J9" s="38" t="str">
        <f>IF(2=D9,B9,IF(1&lt;D9,J8,""))</f>
        <v/>
      </c>
      <c r="K9" s="37" t="str">
        <f>IF(3=D9,B9,IF(2&lt;D9,K8,""))</f>
        <v>cenG-16</v>
      </c>
      <c r="L9" s="37" t="str">
        <f>IF(4=D9,B9,IF(3&lt;D9,L8,""))</f>
        <v>cen-83</v>
      </c>
      <c r="M9" s="38" t="str">
        <f>IF(5=D9,B9,IF(4&lt;D9,M8,""))</f>
        <v/>
      </c>
      <c r="N9" s="37" t="str">
        <f>IF(6=D9,B9,IF(5&lt;D9,N8,""))</f>
        <v/>
      </c>
      <c r="O9" s="66" t="s">
        <v>1961</v>
      </c>
      <c r="P9" s="66" t="s">
        <v>2131</v>
      </c>
      <c r="Q9" s="6" t="str">
        <f>VLOOKUP(B9,label!A:G,6,FALSE)</f>
        <v>textItemType</v>
      </c>
      <c r="R9" s="66" t="s">
        <v>1938</v>
      </c>
      <c r="S9" s="6" t="str">
        <f>VLOOKUP(B9,label!A:G,5,FALSE)</f>
        <v>RemittanceInformation</v>
      </c>
    </row>
    <row r="10" spans="1:23" ht="19" customHeight="1">
      <c r="A10" s="6">
        <v>13</v>
      </c>
      <c r="B10" s="67" t="s">
        <v>3647</v>
      </c>
      <c r="C10" s="67" t="s">
        <v>40</v>
      </c>
      <c r="D10" s="6">
        <f>VLOOKUP(B10,label!A:G,3,FALSE)</f>
        <v>4</v>
      </c>
      <c r="E10" s="102" t="str">
        <f xml:space="preserve"> IF("cen"=MID(B10,1,3),H10, VLOOKUP(B10,label!A:E,5,FALSE))</f>
        <v>CREDIT TRANSFER</v>
      </c>
      <c r="F10" s="39" t="s">
        <v>4404</v>
      </c>
      <c r="G10" s="69" t="s">
        <v>2132</v>
      </c>
      <c r="H10" s="99" t="str">
        <f>VLOOKUP(G10,'EN mapping'!B:F,5,FALSE)</f>
        <v>CREDIT TRANSFER</v>
      </c>
      <c r="I10" s="89" t="str">
        <f>VLOOKUP(G10,'EN mapping'!B:D,3,FALSE)</f>
        <v>0..n</v>
      </c>
      <c r="J10" s="38" t="str">
        <f>IF(2=D10,B10,IF(1&lt;D10,J9,""))</f>
        <v/>
      </c>
      <c r="K10" s="37" t="str">
        <f>IF(3=D10,B10,IF(2&lt;D10,K9,""))</f>
        <v>cenG-16</v>
      </c>
      <c r="L10" s="37" t="str">
        <f>IF(4=D10,B10,IF(3&lt;D10,L9,""))</f>
        <v>cenG-17</v>
      </c>
      <c r="M10" s="38" t="str">
        <f>IF(5=D10,B10,IF(4&lt;D10,M9,""))</f>
        <v/>
      </c>
      <c r="N10" s="37" t="str">
        <f>IF(6=D10,B10,IF(5&lt;D10,N9,""))</f>
        <v/>
      </c>
      <c r="O10" s="66" t="s">
        <v>1961</v>
      </c>
      <c r="P10" s="70" t="s">
        <v>2133</v>
      </c>
      <c r="Q10" s="6" t="str">
        <f>VLOOKUP(B10,label!A:G,6,FALSE)</f>
        <v>_</v>
      </c>
      <c r="R10" s="70"/>
      <c r="S10" s="6" t="str">
        <f>VLOOKUP(B10,label!A:G,5,FALSE)</f>
        <v>CREDIT_TRANSFER</v>
      </c>
    </row>
    <row r="11" spans="1:23" ht="19" customHeight="1">
      <c r="A11" s="6">
        <v>14</v>
      </c>
      <c r="B11" s="67" t="s">
        <v>3668</v>
      </c>
      <c r="C11" s="67" t="s">
        <v>40</v>
      </c>
      <c r="D11" s="6">
        <f>VLOOKUP(B11,label!A:G,3,FALSE)</f>
        <v>5</v>
      </c>
      <c r="E11" s="37" t="str">
        <f xml:space="preserve"> IF("cen"=MID(B11,1,3),H11, VLOOKUP(B11,label!A:E,5,FALSE))</f>
        <v>Payment account identifier</v>
      </c>
      <c r="F11" s="39" t="s">
        <v>4405</v>
      </c>
      <c r="G11" s="34" t="s">
        <v>2134</v>
      </c>
      <c r="H11" s="99" t="str">
        <f>VLOOKUP(G11,'EN mapping'!B:F,5,FALSE)</f>
        <v>Payment account identifier</v>
      </c>
      <c r="I11" s="89" t="str">
        <f>VLOOKUP(G11,'EN mapping'!B:D,3,FALSE)</f>
        <v>1..1</v>
      </c>
      <c r="J11" s="38" t="str">
        <f>IF(2=D11,B11,IF(1&lt;D11,J10,""))</f>
        <v/>
      </c>
      <c r="K11" s="37" t="str">
        <f>IF(3=D11,B11,IF(2&lt;D11,K10,""))</f>
        <v>cenG-16</v>
      </c>
      <c r="L11" s="37" t="str">
        <f>IF(4=D11,B11,IF(3&lt;D11,L10,""))</f>
        <v>cenG-17</v>
      </c>
      <c r="M11" s="38" t="str">
        <f>IF(5=D11,B11,IF(4&lt;D11,M10,""))</f>
        <v>cen-84</v>
      </c>
      <c r="N11" s="37" t="str">
        <f>IF(6=D11,B11,IF(5&lt;D11,N10,""))</f>
        <v/>
      </c>
      <c r="O11" s="66" t="s">
        <v>2000</v>
      </c>
      <c r="P11" s="66" t="s">
        <v>2135</v>
      </c>
      <c r="Q11" s="6" t="str">
        <f>VLOOKUP(B11,label!A:G,6,FALSE)</f>
        <v>identifierItemType</v>
      </c>
      <c r="R11" s="66" t="s">
        <v>1918</v>
      </c>
      <c r="S11" s="6" t="str">
        <f>VLOOKUP(B11,label!A:G,5,FALSE)</f>
        <v>PaymentAccountIdentifier</v>
      </c>
    </row>
    <row r="12" spans="1:23" ht="19" customHeight="1">
      <c r="A12" s="6">
        <v>15</v>
      </c>
      <c r="B12" s="67" t="s">
        <v>3669</v>
      </c>
      <c r="C12" s="67" t="s">
        <v>40</v>
      </c>
      <c r="D12" s="6">
        <f>VLOOKUP(B12,label!A:G,3,FALSE)</f>
        <v>5</v>
      </c>
      <c r="E12" s="37" t="str">
        <f xml:space="preserve"> IF("cen"=MID(B12,1,3),H12, VLOOKUP(B12,label!A:E,5,FALSE))</f>
        <v>Payment account name</v>
      </c>
      <c r="F12" s="39" t="s">
        <v>4406</v>
      </c>
      <c r="G12" s="34" t="s">
        <v>2136</v>
      </c>
      <c r="H12" s="99" t="str">
        <f>VLOOKUP(G12,'EN mapping'!B:F,5,FALSE)</f>
        <v>Payment account name</v>
      </c>
      <c r="I12" s="89" t="str">
        <f>VLOOKUP(G12,'EN mapping'!B:D,3,FALSE)</f>
        <v>0..1</v>
      </c>
      <c r="J12" s="38" t="str">
        <f>IF(2=D12,B12,IF(1&lt;D12,J11,""))</f>
        <v/>
      </c>
      <c r="K12" s="37" t="str">
        <f>IF(3=D12,B12,IF(2&lt;D12,K11,""))</f>
        <v>cenG-16</v>
      </c>
      <c r="L12" s="37" t="str">
        <f>IF(4=D12,B12,IF(3&lt;D12,L11,""))</f>
        <v>cenG-17</v>
      </c>
      <c r="M12" s="38" t="str">
        <f>IF(5=D12,B12,IF(4&lt;D12,M11,""))</f>
        <v>cen-85</v>
      </c>
      <c r="N12" s="37" t="str">
        <f>IF(6=D12,B12,IF(5&lt;D12,N11,""))</f>
        <v/>
      </c>
      <c r="O12" s="66" t="s">
        <v>2000</v>
      </c>
      <c r="P12" s="66" t="s">
        <v>2137</v>
      </c>
      <c r="Q12" s="6" t="str">
        <f>VLOOKUP(B12,label!A:G,6,FALSE)</f>
        <v>textItemType</v>
      </c>
      <c r="R12" s="66" t="s">
        <v>1938</v>
      </c>
      <c r="S12" s="6" t="str">
        <f>VLOOKUP(B12,label!A:G,5,FALSE)</f>
        <v>PaymentAccountName</v>
      </c>
    </row>
    <row r="13" spans="1:23" ht="19" customHeight="1">
      <c r="A13" s="6">
        <v>16</v>
      </c>
      <c r="B13" s="67" t="s">
        <v>3670</v>
      </c>
      <c r="C13" s="67" t="s">
        <v>40</v>
      </c>
      <c r="D13" s="6">
        <f>VLOOKUP(B13,label!A:G,3,FALSE)</f>
        <v>5</v>
      </c>
      <c r="E13" s="37" t="str">
        <f xml:space="preserve"> IF("cen"=MID(B13,1,3),H13, VLOOKUP(B13,label!A:E,5,FALSE))</f>
        <v>Payment service provider identifier</v>
      </c>
      <c r="F13" s="39" t="s">
        <v>4407</v>
      </c>
      <c r="G13" s="34" t="s">
        <v>2138</v>
      </c>
      <c r="H13" s="99" t="str">
        <f>VLOOKUP(G13,'EN mapping'!B:F,5,FALSE)</f>
        <v>Payment service provider identifier</v>
      </c>
      <c r="I13" s="89" t="str">
        <f>VLOOKUP(G13,'EN mapping'!B:D,3,FALSE)</f>
        <v>0..1</v>
      </c>
      <c r="J13" s="38" t="str">
        <f>IF(2=D13,B13,IF(1&lt;D13,J12,""))</f>
        <v/>
      </c>
      <c r="K13" s="37" t="str">
        <f>IF(3=D13,B13,IF(2&lt;D13,K12,""))</f>
        <v>cenG-16</v>
      </c>
      <c r="L13" s="37" t="str">
        <f>IF(4=D13,B13,IF(3&lt;D13,L12,""))</f>
        <v>cenG-17</v>
      </c>
      <c r="M13" s="38" t="str">
        <f>IF(5=D13,B13,IF(4&lt;D13,M12,""))</f>
        <v>cen-86</v>
      </c>
      <c r="N13" s="37" t="str">
        <f>IF(6=D13,B13,IF(5&lt;D13,N12,""))</f>
        <v/>
      </c>
      <c r="O13" s="66" t="s">
        <v>2000</v>
      </c>
      <c r="P13" s="66" t="s">
        <v>2139</v>
      </c>
      <c r="Q13" s="6" t="str">
        <f>VLOOKUP(B13,label!A:G,6,FALSE)</f>
        <v>identifierItemType</v>
      </c>
      <c r="R13" s="66" t="s">
        <v>1918</v>
      </c>
      <c r="S13" s="6" t="str">
        <f>VLOOKUP(B13,label!A:G,5,FALSE)</f>
        <v>PaymentServiceProviderIdentifier</v>
      </c>
    </row>
    <row r="14" spans="1:23" ht="19" customHeight="1">
      <c r="A14" s="6">
        <v>17</v>
      </c>
      <c r="B14" s="67" t="s">
        <v>3648</v>
      </c>
      <c r="C14" s="67" t="s">
        <v>40</v>
      </c>
      <c r="D14" s="6">
        <f>VLOOKUP(B14,label!A:G,3,FALSE)</f>
        <v>4</v>
      </c>
      <c r="E14" s="102" t="str">
        <f xml:space="preserve"> IF("cen"=MID(B14,1,3),H14, VLOOKUP(B14,label!A:E,5,FALSE))</f>
        <v>PAYMENT CARD INFORMATION</v>
      </c>
      <c r="F14" s="39" t="s">
        <v>4408</v>
      </c>
      <c r="G14" s="69" t="s">
        <v>2140</v>
      </c>
      <c r="H14" s="99" t="str">
        <f>VLOOKUP(G14,'EN mapping'!B:F,5,FALSE)</f>
        <v>PAYMENT CARD INFORMATION</v>
      </c>
      <c r="I14" s="89" t="str">
        <f>VLOOKUP(G14,'EN mapping'!B:D,3,FALSE)</f>
        <v>0..1</v>
      </c>
      <c r="J14" s="38" t="str">
        <f>IF(2=D14,B14,IF(1&lt;D14,J13,""))</f>
        <v/>
      </c>
      <c r="K14" s="37" t="str">
        <f>IF(3=D14,B14,IF(2&lt;D14,K13,""))</f>
        <v>cenG-16</v>
      </c>
      <c r="L14" s="37" t="str">
        <f>IF(4=D14,B14,IF(3&lt;D14,L13,""))</f>
        <v>cenG-18</v>
      </c>
      <c r="M14" s="38" t="str">
        <f>IF(5=D14,B14,IF(4&lt;D14,M13,""))</f>
        <v/>
      </c>
      <c r="N14" s="37" t="str">
        <f>IF(6=D14,B14,IF(5&lt;D14,N13,""))</f>
        <v/>
      </c>
      <c r="O14" s="66" t="s">
        <v>1961</v>
      </c>
      <c r="P14" s="70" t="s">
        <v>2141</v>
      </c>
      <c r="Q14" s="6" t="str">
        <f>VLOOKUP(B14,label!A:G,6,FALSE)</f>
        <v>_</v>
      </c>
      <c r="R14" s="70"/>
      <c r="S14" s="6" t="str">
        <f>VLOOKUP(B14,label!A:G,5,FALSE)</f>
        <v>PAYMENT_CARD_INFORMATION</v>
      </c>
    </row>
    <row r="15" spans="1:23" ht="19" customHeight="1">
      <c r="A15" s="6">
        <v>18</v>
      </c>
      <c r="B15" s="67" t="s">
        <v>3671</v>
      </c>
      <c r="C15" s="67" t="s">
        <v>40</v>
      </c>
      <c r="D15" s="6">
        <f>VLOOKUP(B15,label!A:G,3,FALSE)</f>
        <v>5</v>
      </c>
      <c r="E15" s="37" t="str">
        <f xml:space="preserve"> IF("cen"=MID(B15,1,3),H15, VLOOKUP(B15,label!A:E,5,FALSE))</f>
        <v>Payment card primary account number</v>
      </c>
      <c r="F15" s="39" t="s">
        <v>4409</v>
      </c>
      <c r="G15" s="34" t="s">
        <v>2142</v>
      </c>
      <c r="H15" s="99" t="str">
        <f>VLOOKUP(G15,'EN mapping'!B:F,5,FALSE)</f>
        <v>Payment card primary account number</v>
      </c>
      <c r="I15" s="89" t="str">
        <f>VLOOKUP(G15,'EN mapping'!B:D,3,FALSE)</f>
        <v>1..1</v>
      </c>
      <c r="J15" s="38" t="str">
        <f>IF(2=D15,B15,IF(1&lt;D15,J14,""))</f>
        <v/>
      </c>
      <c r="K15" s="37" t="str">
        <f>IF(3=D15,B15,IF(2&lt;D15,K14,""))</f>
        <v>cenG-16</v>
      </c>
      <c r="L15" s="37" t="str">
        <f>IF(4=D15,B15,IF(3&lt;D15,L14,""))</f>
        <v>cenG-18</v>
      </c>
      <c r="M15" s="38" t="str">
        <f>IF(5=D15,B15,IF(4&lt;D15,M14,""))</f>
        <v>cen-87</v>
      </c>
      <c r="N15" s="37" t="str">
        <f>IF(6=D15,B15,IF(5&lt;D15,N14,""))</f>
        <v/>
      </c>
      <c r="O15" s="66" t="s">
        <v>2000</v>
      </c>
      <c r="P15" s="66" t="s">
        <v>2143</v>
      </c>
      <c r="Q15" s="6" t="str">
        <f>VLOOKUP(B15,label!A:G,6,FALSE)</f>
        <v>textItemType</v>
      </c>
      <c r="R15" s="66" t="s">
        <v>1938</v>
      </c>
      <c r="S15" s="6" t="str">
        <f>VLOOKUP(B15,label!A:G,5,FALSE)</f>
        <v>PaymentCardPrimaryAccountNumber</v>
      </c>
    </row>
    <row r="16" spans="1:23" ht="19" customHeight="1">
      <c r="A16" s="6">
        <v>19</v>
      </c>
      <c r="B16" s="67" t="s">
        <v>3672</v>
      </c>
      <c r="C16" s="67" t="s">
        <v>40</v>
      </c>
      <c r="D16" s="6">
        <f>VLOOKUP(B16,label!A:G,3,FALSE)</f>
        <v>5</v>
      </c>
      <c r="E16" s="37" t="str">
        <f xml:space="preserve"> IF("cen"=MID(B16,1,3),H16, VLOOKUP(B16,label!A:E,5,FALSE))</f>
        <v>Payment card holder name</v>
      </c>
      <c r="F16" s="39" t="s">
        <v>4410</v>
      </c>
      <c r="G16" s="34" t="s">
        <v>2144</v>
      </c>
      <c r="H16" s="99" t="str">
        <f>VLOOKUP(G16,'EN mapping'!B:F,5,FALSE)</f>
        <v>Payment card holder name</v>
      </c>
      <c r="I16" s="89" t="str">
        <f>VLOOKUP(G16,'EN mapping'!B:D,3,FALSE)</f>
        <v>0..1</v>
      </c>
      <c r="J16" s="38" t="str">
        <f>IF(2=D16,B16,IF(1&lt;D16,J15,""))</f>
        <v/>
      </c>
      <c r="K16" s="37" t="str">
        <f>IF(3=D16,B16,IF(2&lt;D16,K15,""))</f>
        <v>cenG-16</v>
      </c>
      <c r="L16" s="37" t="str">
        <f>IF(4=D16,B16,IF(3&lt;D16,L15,""))</f>
        <v>cenG-18</v>
      </c>
      <c r="M16" s="38" t="str">
        <f>IF(5=D16,B16,IF(4&lt;D16,M15,""))</f>
        <v>cen-88</v>
      </c>
      <c r="N16" s="37" t="str">
        <f>IF(6=D16,B16,IF(5&lt;D16,N15,""))</f>
        <v/>
      </c>
      <c r="O16" s="66" t="s">
        <v>2000</v>
      </c>
      <c r="P16" s="66" t="s">
        <v>2145</v>
      </c>
      <c r="Q16" s="6" t="str">
        <f>VLOOKUP(B16,label!A:G,6,FALSE)</f>
        <v>textItemType</v>
      </c>
      <c r="R16" s="66" t="s">
        <v>1938</v>
      </c>
      <c r="S16" s="6" t="str">
        <f>VLOOKUP(B16,label!A:G,5,FALSE)</f>
        <v>PaymentCardHolderName</v>
      </c>
    </row>
    <row r="17" spans="1:23" ht="19" customHeight="1">
      <c r="A17" s="6">
        <v>20</v>
      </c>
      <c r="B17" s="67" t="s">
        <v>3649</v>
      </c>
      <c r="C17" s="67" t="s">
        <v>40</v>
      </c>
      <c r="D17" s="6">
        <f>VLOOKUP(B17,label!A:G,3,FALSE)</f>
        <v>4</v>
      </c>
      <c r="E17" s="102" t="str">
        <f xml:space="preserve"> IF("cen"=MID(B17,1,3),H17, VLOOKUP(B17,label!A:E,5,FALSE))</f>
        <v>DIRECT DEBIT</v>
      </c>
      <c r="F17" s="39" t="s">
        <v>4411</v>
      </c>
      <c r="G17" s="69" t="s">
        <v>2146</v>
      </c>
      <c r="H17" s="99" t="str">
        <f>VLOOKUP(G17,'EN mapping'!B:F,5,FALSE)</f>
        <v>DIRECT DEBIT</v>
      </c>
      <c r="I17" s="89" t="str">
        <f>VLOOKUP(G17,'EN mapping'!B:D,3,FALSE)</f>
        <v>0..1</v>
      </c>
      <c r="J17" s="38" t="str">
        <f>IF(2=D17,B17,IF(1&lt;D17,J16,""))</f>
        <v/>
      </c>
      <c r="K17" s="37" t="str">
        <f>IF(3=D17,B17,IF(2&lt;D17,K16,""))</f>
        <v>cenG-16</v>
      </c>
      <c r="L17" s="37" t="str">
        <f>IF(4=D17,B17,IF(3&lt;D17,L16,""))</f>
        <v>cenG-19</v>
      </c>
      <c r="M17" s="38" t="str">
        <f>IF(5=D17,B17,IF(4&lt;D17,M16,""))</f>
        <v/>
      </c>
      <c r="N17" s="37" t="str">
        <f>IF(6=D17,B17,IF(5&lt;D17,N16,""))</f>
        <v/>
      </c>
      <c r="O17" s="66" t="s">
        <v>1961</v>
      </c>
      <c r="P17" s="70" t="s">
        <v>2147</v>
      </c>
      <c r="Q17" s="6" t="str">
        <f>VLOOKUP(B17,label!A:G,6,FALSE)</f>
        <v>_</v>
      </c>
      <c r="R17" s="70"/>
      <c r="S17" s="6" t="str">
        <f>VLOOKUP(B17,label!A:G,5,FALSE)</f>
        <v>DIRECT_DEBIT</v>
      </c>
    </row>
    <row r="18" spans="1:23" ht="19" customHeight="1">
      <c r="A18" s="6">
        <v>21</v>
      </c>
      <c r="B18" s="67" t="s">
        <v>3673</v>
      </c>
      <c r="C18" s="67" t="s">
        <v>40</v>
      </c>
      <c r="D18" s="6">
        <f>VLOOKUP(B18,label!A:G,3,FALSE)</f>
        <v>5</v>
      </c>
      <c r="E18" s="37" t="str">
        <f xml:space="preserve"> IF("cen"=MID(B18,1,3),H18, VLOOKUP(B18,label!A:E,5,FALSE))</f>
        <v>Mandate reference identifier</v>
      </c>
      <c r="F18" s="39" t="s">
        <v>4412</v>
      </c>
      <c r="G18" s="34" t="s">
        <v>2148</v>
      </c>
      <c r="H18" s="99" t="str">
        <f>VLOOKUP(G18,'EN mapping'!B:F,5,FALSE)</f>
        <v>Mandate reference identifier</v>
      </c>
      <c r="I18" s="89" t="str">
        <f>VLOOKUP(G18,'EN mapping'!B:D,3,FALSE)</f>
        <v>0..1</v>
      </c>
      <c r="J18" s="38" t="str">
        <f>IF(2=D18,B18,IF(1&lt;D18,J17,""))</f>
        <v/>
      </c>
      <c r="K18" s="37" t="str">
        <f>IF(3=D18,B18,IF(2&lt;D18,K17,""))</f>
        <v>cenG-16</v>
      </c>
      <c r="L18" s="37" t="str">
        <f>IF(4=D18,B18,IF(3&lt;D18,L17,""))</f>
        <v>cenG-19</v>
      </c>
      <c r="M18" s="38" t="str">
        <f>IF(5=D18,B18,IF(4&lt;D18,M17,""))</f>
        <v>cen-89</v>
      </c>
      <c r="N18" s="37" t="str">
        <f>IF(6=D18,B18,IF(5&lt;D18,N17,""))</f>
        <v/>
      </c>
      <c r="O18" s="66" t="s">
        <v>2000</v>
      </c>
      <c r="P18" s="66" t="s">
        <v>2149</v>
      </c>
      <c r="Q18" s="6" t="str">
        <f>VLOOKUP(B18,label!A:G,6,FALSE)</f>
        <v>identifierItemType</v>
      </c>
      <c r="R18" s="66" t="s">
        <v>1918</v>
      </c>
      <c r="S18" s="6" t="str">
        <f>VLOOKUP(B18,label!A:G,5,FALSE)</f>
        <v>MandateReferenceIdentifier</v>
      </c>
    </row>
    <row r="19" spans="1:23" ht="19" customHeight="1">
      <c r="A19" s="6">
        <v>22</v>
      </c>
      <c r="B19" s="67" t="s">
        <v>3674</v>
      </c>
      <c r="C19" s="67" t="s">
        <v>40</v>
      </c>
      <c r="D19" s="6">
        <f>VLOOKUP(B19,label!A:G,3,FALSE)</f>
        <v>5</v>
      </c>
      <c r="E19" s="37" t="str">
        <f xml:space="preserve"> IF("cen"=MID(B19,1,3),H19, VLOOKUP(B19,label!A:E,5,FALSE))</f>
        <v>Bank assigned creditor identifier</v>
      </c>
      <c r="F19" s="39" t="s">
        <v>4413</v>
      </c>
      <c r="G19" s="34" t="s">
        <v>2150</v>
      </c>
      <c r="H19" s="99" t="str">
        <f>VLOOKUP(G19,'EN mapping'!B:F,5,FALSE)</f>
        <v>Bank assigned creditor identifier</v>
      </c>
      <c r="I19" s="89" t="str">
        <f>VLOOKUP(G19,'EN mapping'!B:D,3,FALSE)</f>
        <v>0..1</v>
      </c>
      <c r="J19" s="38" t="str">
        <f>IF(2=D19,B19,IF(1&lt;D19,J18,""))</f>
        <v/>
      </c>
      <c r="K19" s="37" t="str">
        <f>IF(3=D19,B19,IF(2&lt;D19,K18,""))</f>
        <v>cenG-16</v>
      </c>
      <c r="L19" s="37" t="str">
        <f>IF(4=D19,B19,IF(3&lt;D19,L18,""))</f>
        <v>cenG-19</v>
      </c>
      <c r="M19" s="38" t="str">
        <f>IF(5=D19,B19,IF(4&lt;D19,M18,""))</f>
        <v>cen-90</v>
      </c>
      <c r="N19" s="37" t="str">
        <f>IF(6=D19,B19,IF(5&lt;D19,N18,""))</f>
        <v/>
      </c>
      <c r="O19" s="66" t="s">
        <v>2000</v>
      </c>
      <c r="P19" s="66" t="s">
        <v>2151</v>
      </c>
      <c r="Q19" s="6" t="str">
        <f>VLOOKUP(B19,label!A:G,6,FALSE)</f>
        <v>identifierItemType</v>
      </c>
      <c r="R19" s="66" t="s">
        <v>1918</v>
      </c>
      <c r="S19" s="6" t="str">
        <f>VLOOKUP(B19,label!A:G,5,FALSE)</f>
        <v>BankAssignedCreditorIdentifier</v>
      </c>
    </row>
    <row r="20" spans="1:23" ht="19" customHeight="1">
      <c r="A20" s="6">
        <v>23</v>
      </c>
      <c r="B20" s="67" t="s">
        <v>3675</v>
      </c>
      <c r="C20" s="67" t="s">
        <v>40</v>
      </c>
      <c r="D20" s="6">
        <f>VLOOKUP(B20,label!A:G,3,FALSE)</f>
        <v>5</v>
      </c>
      <c r="E20" s="37" t="str">
        <f xml:space="preserve"> IF("cen"=MID(B20,1,3),H20, VLOOKUP(B20,label!A:E,5,FALSE))</f>
        <v>Debited account identifier</v>
      </c>
      <c r="F20" s="39" t="s">
        <v>4414</v>
      </c>
      <c r="G20" s="34" t="s">
        <v>2152</v>
      </c>
      <c r="H20" s="99" t="str">
        <f>VLOOKUP(G20,'EN mapping'!B:F,5,FALSE)</f>
        <v>Debited account identifier</v>
      </c>
      <c r="I20" s="89" t="str">
        <f>VLOOKUP(G20,'EN mapping'!B:D,3,FALSE)</f>
        <v>0..1</v>
      </c>
      <c r="J20" s="38" t="str">
        <f>IF(2=D20,B20,IF(1&lt;D20,J19,""))</f>
        <v/>
      </c>
      <c r="K20" s="37" t="str">
        <f>IF(3=D20,B20,IF(2&lt;D20,K19,""))</f>
        <v>cenG-16</v>
      </c>
      <c r="L20" s="37" t="str">
        <f>IF(4=D20,B20,IF(3&lt;D20,L19,""))</f>
        <v>cenG-19</v>
      </c>
      <c r="M20" s="38" t="str">
        <f>IF(5=D20,B20,IF(4&lt;D20,M19,""))</f>
        <v>cen-91</v>
      </c>
      <c r="N20" s="37" t="str">
        <f>IF(6=D20,B20,IF(5&lt;D20,N19,""))</f>
        <v/>
      </c>
      <c r="O20" s="66" t="s">
        <v>2000</v>
      </c>
      <c r="P20" s="66" t="s">
        <v>2153</v>
      </c>
      <c r="Q20" s="6" t="str">
        <f>VLOOKUP(B20,label!A:G,6,FALSE)</f>
        <v>identifierItemType</v>
      </c>
      <c r="R20" s="66" t="s">
        <v>1918</v>
      </c>
      <c r="S20" s="6" t="str">
        <f>VLOOKUP(B20,label!A:G,5,FALSE)</f>
        <v>DebitedAccountIdentifier</v>
      </c>
    </row>
    <row r="21" spans="1:23" ht="19" customHeight="1">
      <c r="A21" s="6">
        <v>24</v>
      </c>
      <c r="B21" s="67" t="s">
        <v>3645</v>
      </c>
      <c r="C21" s="67" t="s">
        <v>40</v>
      </c>
      <c r="D21" s="42">
        <v>3</v>
      </c>
      <c r="E21" s="102" t="str">
        <f xml:space="preserve"> IF("cen"=MID(B21,1,3),H21, VLOOKUP(B21,label!A:E,5,FALSE))</f>
        <v>PRECEDING INVOICE REFERENCE</v>
      </c>
      <c r="F21" s="39" t="s">
        <v>4415</v>
      </c>
      <c r="G21" s="69" t="s">
        <v>1971</v>
      </c>
      <c r="H21" s="99" t="str">
        <f>VLOOKUP(G21,'EN mapping'!B:F,5,FALSE)</f>
        <v>PRECEDING INVOICE REFERENCE</v>
      </c>
      <c r="I21" s="89" t="str">
        <f>VLOOKUP(G21,'EN mapping'!B:D,3,FALSE)</f>
        <v>0..n</v>
      </c>
      <c r="J21" s="38" t="str">
        <f>IF(2=D21,B21,IF(1&lt;D21,J20,""))</f>
        <v/>
      </c>
      <c r="K21" s="37" t="str">
        <f>IF(3=D21,B21,IF(2&lt;D21,K20,""))</f>
        <v>cenG-3</v>
      </c>
      <c r="L21" s="37" t="str">
        <f>IF(4=D21,B21,IF(3&lt;D21,L20,""))</f>
        <v/>
      </c>
      <c r="M21" s="38" t="str">
        <f>IF(5=D21,B21,IF(4&lt;D21,M20,""))</f>
        <v/>
      </c>
      <c r="N21" s="37" t="str">
        <f>IF(6=D21,B21,IF(5&lt;D21,N20,""))</f>
        <v/>
      </c>
      <c r="O21" s="66" t="s">
        <v>1916</v>
      </c>
      <c r="P21" s="70" t="s">
        <v>3881</v>
      </c>
      <c r="Q21" s="6" t="str">
        <f>VLOOKUP(B21,label!A:G,6,FALSE)</f>
        <v/>
      </c>
      <c r="R21" s="70"/>
    </row>
    <row r="22" spans="1:23" ht="19" customHeight="1">
      <c r="A22" s="6">
        <v>25</v>
      </c>
      <c r="B22" s="67" t="s">
        <v>839</v>
      </c>
      <c r="C22" s="67" t="s">
        <v>839</v>
      </c>
      <c r="D22" s="6">
        <f>VLOOKUP(B22,label!A:G,3,FALSE)</f>
        <v>4</v>
      </c>
      <c r="E22" s="37" t="str">
        <f xml:space="preserve"> IF("cen"=MID(B22,1,3),H22, VLOOKUP(B22,label!A:E,5,FALSE))</f>
        <v>originatingDocumentStructure</v>
      </c>
      <c r="F22" s="39" t="s">
        <v>4512</v>
      </c>
      <c r="G22" s="71" t="s">
        <v>40</v>
      </c>
      <c r="H22" s="99" t="e">
        <f>VLOOKUP(G22,'EN mapping'!B:F,5,FALSE)</f>
        <v>#N/A</v>
      </c>
      <c r="I22" s="89"/>
      <c r="J22" s="38" t="str">
        <f>IF(2=D22,B22,IF(1&lt;D22,J21,""))</f>
        <v/>
      </c>
      <c r="K22" s="37" t="str">
        <f>IF(3=D22,B22,IF(2&lt;D22,K21,""))</f>
        <v>cenG-3</v>
      </c>
      <c r="L22" s="37" t="str">
        <f>IF(4=D22,B22,IF(3&lt;D22,L21,""))</f>
        <v>tafG-1</v>
      </c>
      <c r="M22" s="38" t="str">
        <f>IF(5=D22,B22,IF(4&lt;D22,M21,""))</f>
        <v/>
      </c>
      <c r="N22" s="37" t="str">
        <f>IF(6=D22,B22,IF(5&lt;D22,N21,""))</f>
        <v/>
      </c>
      <c r="O22" s="66"/>
      <c r="P22" s="66" t="str">
        <f>VLOOKUP(B22,label!A:G,7,FALSE)</f>
        <v>Originating Document  - Heading</v>
      </c>
      <c r="Q22" s="6" t="str">
        <f>VLOOKUP(B22,label!A:G,6,FALSE)</f>
        <v>_</v>
      </c>
      <c r="R22" s="66"/>
      <c r="S22" s="6" t="str">
        <f>VLOOKUP(B22,label!A:G,5,FALSE)</f>
        <v>originatingDocumentStructure</v>
      </c>
    </row>
    <row r="23" spans="1:23" ht="19" customHeight="1">
      <c r="A23" s="6">
        <v>26</v>
      </c>
      <c r="B23" s="41" t="s">
        <v>1495</v>
      </c>
      <c r="C23" s="41" t="s">
        <v>1495</v>
      </c>
      <c r="D23" s="6">
        <f>VLOOKUP(B23,label!A:G,3,FALSE)</f>
        <v>5</v>
      </c>
      <c r="E23" s="37" t="str">
        <f xml:space="preserve"> IF("cen"=MID(B23,1,3),H23, VLOOKUP(B23,label!A:E,5,FALSE))</f>
        <v>originatingDocumentType</v>
      </c>
      <c r="F23" s="39" t="s">
        <v>4513</v>
      </c>
      <c r="G23" s="71"/>
      <c r="H23" s="99" t="e">
        <f>VLOOKUP(G23,'EN mapping'!B:F,5,FALSE)</f>
        <v>#N/A</v>
      </c>
      <c r="I23" s="89"/>
      <c r="J23" s="38" t="str">
        <f>IF(2=D23,B23,IF(1&lt;D23,J22,""))</f>
        <v/>
      </c>
      <c r="K23" s="37" t="str">
        <f>IF(3=D23,B23,IF(2&lt;D23,K22,""))</f>
        <v>cenG-3</v>
      </c>
      <c r="L23" s="37" t="str">
        <f>IF(4=D23,B23,IF(3&lt;D23,L22,""))</f>
        <v>tafG-1</v>
      </c>
      <c r="M23" s="38" t="str">
        <f>IF(5=D23,B23,IF(4&lt;D23,M22,""))</f>
        <v>taf-4</v>
      </c>
      <c r="N23" s="37" t="str">
        <f>IF(6=D23,B23,IF(5&lt;D23,N22,""))</f>
        <v/>
      </c>
      <c r="O23" s="66"/>
      <c r="P23" s="66" t="str">
        <f>VLOOKUP(B23,label!A:E,5,FALSE)</f>
        <v>originatingDocumentType</v>
      </c>
      <c r="Q23" s="6" t="str">
        <f>VLOOKUP(B23,label!A:G,6,FALSE)</f>
        <v>gl-gen:documentTypeItemType</v>
      </c>
      <c r="R23" s="66"/>
      <c r="S23" s="6" t="str">
        <f>VLOOKUP(B23,label!A:G,5,FALSE)</f>
        <v>originatingDocumentType</v>
      </c>
      <c r="T23" s="66" t="s">
        <v>3622</v>
      </c>
      <c r="U23" s="66" t="s">
        <v>3623</v>
      </c>
      <c r="V23" s="66" t="s">
        <v>3624</v>
      </c>
      <c r="W23" s="66" t="s">
        <v>3625</v>
      </c>
    </row>
    <row r="24" spans="1:23" ht="19" customHeight="1">
      <c r="A24" s="6">
        <v>27</v>
      </c>
      <c r="B24" s="6" t="s">
        <v>1496</v>
      </c>
      <c r="C24" s="6" t="s">
        <v>1496</v>
      </c>
      <c r="D24" s="6">
        <f>VLOOKUP(B24,label!A:G,3,FALSE)</f>
        <v>5</v>
      </c>
      <c r="E24" s="37" t="str">
        <f xml:space="preserve"> IF("cen"=MID(B24,1,3),H24, VLOOKUP(B24,label!A:E,5,FALSE))</f>
        <v>originatingDocumentNumber</v>
      </c>
      <c r="F24" s="39" t="s">
        <v>4514</v>
      </c>
      <c r="G24" s="34" t="s">
        <v>4567</v>
      </c>
      <c r="H24" s="99" t="e">
        <f>VLOOKUP(G24,'EN mapping'!B:F,5,FALSE)</f>
        <v>#N/A</v>
      </c>
      <c r="I24" s="89" t="str">
        <f>VLOOKUP(MID(G24,1,FIND(" ",G24,1)-1),'EN mapping'!B:D,3,FALSE)</f>
        <v>1..1</v>
      </c>
      <c r="J24" s="38" t="str">
        <f>IF(2=D24,B24,IF(1&lt;D24,J23,""))</f>
        <v/>
      </c>
      <c r="K24" s="37" t="str">
        <f>IF(3=D24,B24,IF(2&lt;D24,K23,""))</f>
        <v>cenG-3</v>
      </c>
      <c r="L24" s="37" t="str">
        <f>IF(4=D24,B24,IF(3&lt;D24,L23,""))</f>
        <v>tafG-1</v>
      </c>
      <c r="M24" s="38" t="str">
        <f>IF(5=D24,B24,IF(4&lt;D24,M23,""))</f>
        <v>taf-5</v>
      </c>
      <c r="N24" s="37" t="str">
        <f>IF(6=D24,B24,IF(5&lt;D24,N23,""))</f>
        <v/>
      </c>
      <c r="O24" s="66" t="s">
        <v>1916</v>
      </c>
      <c r="P24" s="66" t="s">
        <v>3626</v>
      </c>
      <c r="Q24" s="6" t="str">
        <f>VLOOKUP(B24,label!A:G,6,FALSE)</f>
        <v>originatingDocumentNumberItemType</v>
      </c>
      <c r="R24" s="66" t="s">
        <v>1941</v>
      </c>
      <c r="S24" s="6" t="str">
        <f>VLOOKUP(B24,label!A:G,5,FALSE)</f>
        <v>originatingDocumentNumber</v>
      </c>
      <c r="T24" s="34" t="s">
        <v>1940</v>
      </c>
      <c r="U24" s="34" t="s">
        <v>1943</v>
      </c>
      <c r="V24" s="34" t="s">
        <v>1945</v>
      </c>
      <c r="W24" s="34" t="s">
        <v>1947</v>
      </c>
    </row>
    <row r="25" spans="1:23" ht="19" customHeight="1">
      <c r="A25" s="6">
        <v>28</v>
      </c>
      <c r="B25" s="67" t="s">
        <v>4659</v>
      </c>
      <c r="C25" s="67" t="s">
        <v>1497</v>
      </c>
      <c r="D25" s="6">
        <v>5</v>
      </c>
      <c r="E25" s="37" t="str">
        <f xml:space="preserve"> IF("cen"=MID(B25,1,3),H25, VLOOKUP(B25,label!A:E,5,FALSE))</f>
        <v>Preceding Invoice issue date</v>
      </c>
      <c r="F25" s="39" t="s">
        <v>4515</v>
      </c>
      <c r="G25" s="34" t="s">
        <v>1975</v>
      </c>
      <c r="H25" s="99" t="str">
        <f>VLOOKUP(G25,'EN mapping'!B:F,5,FALSE)</f>
        <v>Preceding Invoice issue date</v>
      </c>
      <c r="I25" s="89" t="str">
        <f>VLOOKUP(G25,'EN mapping'!B:D,3,FALSE)</f>
        <v>0..1</v>
      </c>
      <c r="J25" s="38" t="str">
        <f>IF(2=D25,B25,IF(1&lt;D25,J24,""))</f>
        <v/>
      </c>
      <c r="K25" s="37" t="str">
        <f>IF(3=D25,B25,IF(2&lt;D25,K24,""))</f>
        <v>cenG-3</v>
      </c>
      <c r="L25" s="37" t="str">
        <f>IF(4=D25,B25,IF(3&lt;D25,L24,""))</f>
        <v>tafG-1</v>
      </c>
      <c r="M25" s="38" t="str">
        <f>IF(5=D25,B25,IF(4&lt;D25,M24,""))</f>
        <v>cen-26</v>
      </c>
      <c r="N25" s="37" t="str">
        <f>IF(6=D25,B25,IF(5&lt;D25,N24,""))</f>
        <v/>
      </c>
      <c r="O25" s="66" t="s">
        <v>1961</v>
      </c>
      <c r="P25" s="66" t="s">
        <v>1976</v>
      </c>
      <c r="Q25" s="6" t="str">
        <f>VLOOKUP(B25,label!A:G,6,FALSE)</f>
        <v>dateItemType</v>
      </c>
      <c r="R25" s="66" t="s">
        <v>1921</v>
      </c>
      <c r="S25" s="6" t="str">
        <f>VLOOKUP(B25,label!A:G,5,FALSE)</f>
        <v>precedingInvoiceIssueDate</v>
      </c>
    </row>
    <row r="26" spans="1:23" ht="19" customHeight="1">
      <c r="A26" s="6">
        <v>29</v>
      </c>
      <c r="B26" s="67" t="s">
        <v>4660</v>
      </c>
      <c r="C26" s="67" t="s">
        <v>1496</v>
      </c>
      <c r="D26" s="6">
        <v>5</v>
      </c>
      <c r="E26" s="37" t="str">
        <f xml:space="preserve"> IF("cen"=MID(B26,1,3),H26, VLOOKUP(B26,label!A:E,5,FALSE))</f>
        <v>Referenced purchase order line reference</v>
      </c>
      <c r="F26" s="39" t="s">
        <v>4514</v>
      </c>
      <c r="G26" s="34" t="s">
        <v>2253</v>
      </c>
      <c r="H26" s="99" t="str">
        <f>VLOOKUP(G26,'EN mapping'!B:F,5,FALSE)</f>
        <v>Referenced purchase order line reference</v>
      </c>
      <c r="I26" s="89" t="str">
        <f>VLOOKUP(G26,'EN mapping'!B:D,3,FALSE)</f>
        <v>0..1</v>
      </c>
      <c r="J26" s="38" t="str">
        <f>IF(2=D26,B26,IF(1&lt;D26,J25,""))</f>
        <v/>
      </c>
      <c r="K26" s="37" t="str">
        <f>IF(3=D26,B26,IF(2&lt;D26,K25,""))</f>
        <v>cenG-3</v>
      </c>
      <c r="L26" s="37" t="str">
        <f>IF(4=D26,B26,IF(3&lt;D26,L25,""))</f>
        <v>tafG-1</v>
      </c>
      <c r="M26" s="38" t="str">
        <f>IF(5=D26,B26,IF(4&lt;D26,M25,""))</f>
        <v>cen-132</v>
      </c>
      <c r="N26" s="37" t="str">
        <f>IF(6=D26,B26,IF(5&lt;D26,N25,""))</f>
        <v/>
      </c>
      <c r="O26" s="66" t="s">
        <v>1961</v>
      </c>
      <c r="P26" s="66" t="s">
        <v>2254</v>
      </c>
      <c r="Q26" s="6" t="str">
        <f>VLOOKUP(B26,label!A:G,6,FALSE)</f>
        <v>documentReferenceItemType</v>
      </c>
      <c r="R26" s="66" t="s">
        <v>1941</v>
      </c>
      <c r="S26" s="6" t="str">
        <f>VLOOKUP(B26,label!A:G,5,FALSE)</f>
        <v>referencedPurchaseOrderLineReference</v>
      </c>
    </row>
    <row r="27" spans="1:23" ht="19" customHeight="1">
      <c r="A27" s="6">
        <v>30</v>
      </c>
      <c r="B27" s="67" t="s">
        <v>3701</v>
      </c>
      <c r="C27" s="67" t="s">
        <v>40</v>
      </c>
      <c r="D27" s="72">
        <f>VLOOKUP(B27,label!A:G,3,FALSE)</f>
        <v>1</v>
      </c>
      <c r="E27" s="37" t="str">
        <f xml:space="preserve"> IF("cen"=MID(B27,1,3),H27, VLOOKUP(B27,label!A:E,5,FALSE))</f>
        <v>Invoiced object identifier</v>
      </c>
      <c r="F27" s="39" t="s">
        <v>4516</v>
      </c>
      <c r="G27" s="34" t="s">
        <v>1949</v>
      </c>
      <c r="H27" s="99" t="str">
        <f>VLOOKUP(G27,'EN mapping'!B:F,5,FALSE)</f>
        <v>Invoiced object identifier</v>
      </c>
      <c r="I27" s="89" t="str">
        <f>VLOOKUP(G27,'EN mapping'!B:D,3,FALSE)</f>
        <v>0..1</v>
      </c>
      <c r="J27" s="38" t="str">
        <f>IF(2=D27,B27,IF(1&lt;D27,J26,""))</f>
        <v/>
      </c>
      <c r="K27" s="37" t="str">
        <f>IF(3=D27,B27,IF(2&lt;D27,K26,""))</f>
        <v/>
      </c>
      <c r="L27" s="37" t="str">
        <f>IF(4=D27,B27,IF(3&lt;D27,L26,""))</f>
        <v/>
      </c>
      <c r="M27" s="38" t="str">
        <f>IF(5=D27,B27,IF(4&lt;D27,M26,""))</f>
        <v/>
      </c>
      <c r="N27" s="37" t="str">
        <f>IF(6=D27,B27,IF(5&lt;D27,N26,""))</f>
        <v/>
      </c>
      <c r="O27" s="66" t="s">
        <v>1916</v>
      </c>
      <c r="P27" s="66" t="s">
        <v>1950</v>
      </c>
      <c r="Q27" s="6" t="str">
        <f>VLOOKUP(B27,label!A:G,6,FALSE)</f>
        <v>identifierItemType</v>
      </c>
      <c r="R27" s="66" t="s">
        <v>1918</v>
      </c>
      <c r="S27" s="6" t="str">
        <f>VLOOKUP(B27,label!A:G,5,FALSE)</f>
        <v>invoicedObjectIdentifier</v>
      </c>
    </row>
    <row r="28" spans="1:23" ht="19" customHeight="1">
      <c r="A28" s="6">
        <v>31</v>
      </c>
      <c r="B28" s="67" t="s">
        <v>3643</v>
      </c>
      <c r="C28" s="67" t="s">
        <v>40</v>
      </c>
      <c r="D28" s="42">
        <f>VLOOKUP(B28,label!A:G,3,FALSE)</f>
        <v>1</v>
      </c>
      <c r="E28" s="102" t="str">
        <f xml:space="preserve"> IF("cen"=MID(B28,1,3),H28, VLOOKUP(B28,label!A:E,5,FALSE))</f>
        <v>INVOICE NOTE</v>
      </c>
      <c r="F28" s="39" t="s">
        <v>4416</v>
      </c>
      <c r="G28" s="69" t="s">
        <v>1957</v>
      </c>
      <c r="H28" s="99" t="str">
        <f>VLOOKUP(G28,'EN mapping'!B:F,5,FALSE)</f>
        <v>INVOICE NOTE</v>
      </c>
      <c r="I28" s="89" t="str">
        <f>VLOOKUP(G28,'EN mapping'!B:D,3,FALSE)</f>
        <v>0..n</v>
      </c>
      <c r="J28" s="38" t="str">
        <f>IF(2=D28,B28,IF(1&lt;D28,J27,""))</f>
        <v/>
      </c>
      <c r="K28" s="37" t="str">
        <f>IF(3=D28,B28,IF(2&lt;D28,K27,""))</f>
        <v/>
      </c>
      <c r="L28" s="37" t="str">
        <f>IF(4=D28,B28,IF(3&lt;D28,L27,""))</f>
        <v/>
      </c>
      <c r="M28" s="38" t="str">
        <f>IF(5=D28,B28,IF(4&lt;D28,M27,""))</f>
        <v/>
      </c>
      <c r="N28" s="37" t="str">
        <f>IF(6=D28,B28,IF(5&lt;D28,N27,""))</f>
        <v/>
      </c>
      <c r="O28" s="66" t="s">
        <v>1916</v>
      </c>
      <c r="P28" s="70" t="s">
        <v>1959</v>
      </c>
      <c r="Q28" s="6" t="str">
        <f>VLOOKUP(B28,label!A:G,6,FALSE)</f>
        <v/>
      </c>
      <c r="R28" s="70"/>
      <c r="S28" s="6" t="str">
        <f>VLOOKUP(B28,label!A:G,5,FALSE)</f>
        <v>invoiceNote</v>
      </c>
    </row>
    <row r="29" spans="1:23" ht="19" customHeight="1">
      <c r="A29" s="6">
        <v>32</v>
      </c>
      <c r="B29" s="67" t="s">
        <v>3660</v>
      </c>
      <c r="C29" s="67" t="s">
        <v>40</v>
      </c>
      <c r="D29" s="6">
        <f>VLOOKUP(B29,label!A:G,3,FALSE)</f>
        <v>2</v>
      </c>
      <c r="E29" s="37" t="str">
        <f xml:space="preserve"> IF("cen"=MID(B29,1,3),H29, VLOOKUP(B29,label!A:E,5,FALSE))</f>
        <v>Invoice note subject code</v>
      </c>
      <c r="F29" s="39" t="s">
        <v>4417</v>
      </c>
      <c r="G29" s="34" t="s">
        <v>1960</v>
      </c>
      <c r="H29" s="99" t="str">
        <f>VLOOKUP(G29,'EN mapping'!B:F,5,FALSE)</f>
        <v>Invoice note subject code</v>
      </c>
      <c r="I29" s="89" t="str">
        <f>VLOOKUP(G29,'EN mapping'!B:D,3,FALSE)</f>
        <v>0..1</v>
      </c>
      <c r="J29" s="38" t="str">
        <f>IF(2=D29,B29,IF(1&lt;D29,J28,""))</f>
        <v>cen-21</v>
      </c>
      <c r="K29" s="37" t="str">
        <f>IF(3=D29,B29,IF(2&lt;D29,K28,""))</f>
        <v/>
      </c>
      <c r="L29" s="37" t="str">
        <f>IF(4=D29,B29,IF(3&lt;D29,L28,""))</f>
        <v/>
      </c>
      <c r="M29" s="38" t="str">
        <f>IF(5=D29,B29,IF(4&lt;D29,M28,""))</f>
        <v/>
      </c>
      <c r="N29" s="37" t="str">
        <f>IF(6=D29,B29,IF(5&lt;D29,N28,""))</f>
        <v/>
      </c>
      <c r="O29" s="66" t="s">
        <v>1961</v>
      </c>
      <c r="P29" s="66" t="s">
        <v>1962</v>
      </c>
      <c r="Q29" s="6" t="str">
        <f>VLOOKUP(B29,label!A:G,6,FALSE)</f>
        <v>codeItemType</v>
      </c>
      <c r="R29" s="66" t="s">
        <v>1924</v>
      </c>
      <c r="S29" s="6" t="str">
        <f>VLOOKUP(B29,label!A:G,5,FALSE)</f>
        <v>invoiceNoteSubjectCode</v>
      </c>
    </row>
    <row r="30" spans="1:23" ht="19" customHeight="1">
      <c r="A30" s="6">
        <v>33</v>
      </c>
      <c r="B30" s="67" t="s">
        <v>3661</v>
      </c>
      <c r="C30" s="67" t="s">
        <v>40</v>
      </c>
      <c r="D30" s="6">
        <v>4</v>
      </c>
      <c r="E30" s="37" t="str">
        <f xml:space="preserve"> IF("cen"=MID(B30,1,3),H30, VLOOKUP(B30,label!A:E,5,FALSE))</f>
        <v>Invoice note</v>
      </c>
      <c r="F30" s="39" t="s">
        <v>4400</v>
      </c>
      <c r="G30" s="34" t="s">
        <v>1963</v>
      </c>
      <c r="H30" s="99" t="str">
        <f>VLOOKUP(G30,'EN mapping'!B:F,5,FALSE)</f>
        <v>Invoice note</v>
      </c>
      <c r="I30" s="89" t="str">
        <f>VLOOKUP(G30,'EN mapping'!B:D,3,FALSE)</f>
        <v>1..1</v>
      </c>
      <c r="J30" s="38" t="str">
        <f>IF(2=D30,B30,IF(1&lt;D30,J29,""))</f>
        <v>cen-21</v>
      </c>
      <c r="K30" s="37" t="str">
        <f>IF(3=D30,B30,IF(2&lt;D30,K29,""))</f>
        <v/>
      </c>
      <c r="L30" s="37" t="str">
        <f>IF(4=D30,B30,IF(3&lt;D30,L29,""))</f>
        <v>cen-22</v>
      </c>
      <c r="M30" s="38" t="str">
        <f>IF(5=D30,B30,IF(4&lt;D30,M29,""))</f>
        <v/>
      </c>
      <c r="N30" s="37" t="str">
        <f>IF(6=D30,B30,IF(5&lt;D30,N29,""))</f>
        <v/>
      </c>
      <c r="O30" s="66" t="s">
        <v>1961</v>
      </c>
      <c r="P30" s="66" t="s">
        <v>1964</v>
      </c>
      <c r="Q30" s="6" t="str">
        <f>VLOOKUP(B30,label!A:G,6,FALSE)</f>
        <v>textItemType</v>
      </c>
      <c r="R30" s="66" t="s">
        <v>1938</v>
      </c>
      <c r="S30" s="6" t="str">
        <f>VLOOKUP(B30,label!A:G,5,FALSE)</f>
        <v>invoiceNote</v>
      </c>
    </row>
    <row r="31" spans="1:23" ht="19" customHeight="1">
      <c r="A31" s="6">
        <v>34</v>
      </c>
      <c r="B31" s="67" t="s">
        <v>3644</v>
      </c>
      <c r="C31" s="67" t="s">
        <v>40</v>
      </c>
      <c r="D31" s="73">
        <f>VLOOKUP(B31,label!A:G,3,FALSE)</f>
        <v>1</v>
      </c>
      <c r="E31" s="102" t="str">
        <f xml:space="preserve"> IF("cen"=MID(B31,1,3),H31, VLOOKUP(B31,label!A:E,5,FALSE))</f>
        <v>PROCESS CONTROL</v>
      </c>
      <c r="F31" s="39" t="s">
        <v>4418</v>
      </c>
      <c r="G31" s="69" t="s">
        <v>1965</v>
      </c>
      <c r="H31" s="99" t="str">
        <f>VLOOKUP(G31,'EN mapping'!B:F,5,FALSE)</f>
        <v>PROCESS CONTROL</v>
      </c>
      <c r="I31" s="89" t="str">
        <f>VLOOKUP(G31,'EN mapping'!B:D,3,FALSE)</f>
        <v>1..1</v>
      </c>
      <c r="J31" s="38" t="str">
        <f>IF(2=D31,B31,IF(1&lt;D31,J30,""))</f>
        <v/>
      </c>
      <c r="K31" s="37" t="str">
        <f>IF(3=D31,B31,IF(2&lt;D31,K30,""))</f>
        <v/>
      </c>
      <c r="L31" s="37" t="str">
        <f>IF(4=D31,B31,IF(3&lt;D31,L30,""))</f>
        <v/>
      </c>
      <c r="M31" s="38" t="str">
        <f>IF(5=D31,B31,IF(4&lt;D31,M30,""))</f>
        <v/>
      </c>
      <c r="N31" s="37" t="str">
        <f>IF(6=D31,B31,IF(5&lt;D31,N30,""))</f>
        <v/>
      </c>
      <c r="O31" s="66" t="s">
        <v>1916</v>
      </c>
      <c r="P31" s="70" t="s">
        <v>1966</v>
      </c>
      <c r="Q31" s="6" t="str">
        <f>VLOOKUP(B31,label!A:G,6,FALSE)</f>
        <v/>
      </c>
      <c r="R31" s="70"/>
      <c r="S31" s="6" t="str">
        <f>VLOOKUP(B31,label!A:G,5,FALSE)</f>
        <v>processControl</v>
      </c>
    </row>
    <row r="32" spans="1:23" ht="19" customHeight="1">
      <c r="A32" s="6">
        <v>35</v>
      </c>
      <c r="B32" s="67" t="s">
        <v>3662</v>
      </c>
      <c r="C32" s="67" t="s">
        <v>40</v>
      </c>
      <c r="D32" s="6">
        <f>VLOOKUP(B32,label!A:G,3,FALSE)</f>
        <v>2</v>
      </c>
      <c r="E32" s="37" t="str">
        <f xml:space="preserve"> IF("cen"=MID(B32,1,3),H32, VLOOKUP(B32,label!A:E,5,FALSE))</f>
        <v>Business process type</v>
      </c>
      <c r="F32" s="39" t="s">
        <v>4419</v>
      </c>
      <c r="G32" s="34" t="s">
        <v>1967</v>
      </c>
      <c r="H32" s="99" t="str">
        <f>VLOOKUP(G32,'EN mapping'!B:F,5,FALSE)</f>
        <v>Business process type</v>
      </c>
      <c r="I32" s="89" t="str">
        <f>VLOOKUP(G32,'EN mapping'!B:D,3,FALSE)</f>
        <v>0..1</v>
      </c>
      <c r="J32" s="38" t="str">
        <f>IF(2=D32,B32,IF(1&lt;D32,J31,""))</f>
        <v>cen-23</v>
      </c>
      <c r="K32" s="37" t="str">
        <f>IF(3=D32,B32,IF(2&lt;D32,K31,""))</f>
        <v/>
      </c>
      <c r="L32" s="37" t="str">
        <f>IF(4=D32,B32,IF(3&lt;D32,L31,""))</f>
        <v/>
      </c>
      <c r="M32" s="38" t="str">
        <f>IF(5=D32,B32,IF(4&lt;D32,M31,""))</f>
        <v/>
      </c>
      <c r="N32" s="37" t="str">
        <f>IF(6=D32,B32,IF(5&lt;D32,N31,""))</f>
        <v/>
      </c>
      <c r="O32" s="66" t="s">
        <v>1961</v>
      </c>
      <c r="P32" s="66" t="s">
        <v>1968</v>
      </c>
      <c r="Q32" s="6" t="str">
        <f>VLOOKUP(B32,label!A:G,6,FALSE)</f>
        <v>textItemType</v>
      </c>
      <c r="R32" s="66" t="s">
        <v>1938</v>
      </c>
      <c r="S32" s="6" t="str">
        <f>VLOOKUP(B32,label!A:G,5,FALSE)</f>
        <v>businessProcessType</v>
      </c>
    </row>
    <row r="33" spans="1:19" ht="19" customHeight="1">
      <c r="A33" s="6">
        <v>36</v>
      </c>
      <c r="B33" s="67" t="s">
        <v>3663</v>
      </c>
      <c r="C33" s="67" t="s">
        <v>40</v>
      </c>
      <c r="D33" s="6">
        <f>VLOOKUP(B33,label!A:G,3,FALSE)</f>
        <v>2</v>
      </c>
      <c r="E33" s="37" t="str">
        <f xml:space="preserve"> IF("cen"=MID(B33,1,3),H33, VLOOKUP(B33,label!A:E,5,FALSE))</f>
        <v>Specification identifier</v>
      </c>
      <c r="F33" s="39" t="s">
        <v>4420</v>
      </c>
      <c r="G33" s="34" t="s">
        <v>1969</v>
      </c>
      <c r="H33" s="99" t="str">
        <f>VLOOKUP(G33,'EN mapping'!B:F,5,FALSE)</f>
        <v>Specification identifier</v>
      </c>
      <c r="I33" s="89" t="str">
        <f>VLOOKUP(G33,'EN mapping'!B:D,3,FALSE)</f>
        <v>1..1</v>
      </c>
      <c r="J33" s="38" t="str">
        <f>IF(2=D33,B33,IF(1&lt;D33,J32,""))</f>
        <v>cen-24</v>
      </c>
      <c r="K33" s="37" t="str">
        <f>IF(3=D33,B33,IF(2&lt;D33,K32,""))</f>
        <v/>
      </c>
      <c r="L33" s="37" t="str">
        <f>IF(4=D33,B33,IF(3&lt;D33,L32,""))</f>
        <v/>
      </c>
      <c r="M33" s="38" t="str">
        <f>IF(5=D33,B33,IF(4&lt;D33,M32,""))</f>
        <v/>
      </c>
      <c r="N33" s="37" t="str">
        <f>IF(6=D33,B33,IF(5&lt;D33,N32,""))</f>
        <v/>
      </c>
      <c r="O33" s="66" t="s">
        <v>1961</v>
      </c>
      <c r="P33" s="66" t="s">
        <v>1970</v>
      </c>
      <c r="Q33" s="6" t="str">
        <f>VLOOKUP(B33,label!A:G,6,FALSE)</f>
        <v>identifierItemType</v>
      </c>
      <c r="R33" s="66" t="s">
        <v>1918</v>
      </c>
      <c r="S33" s="6" t="str">
        <f>VLOOKUP(B33,label!A:G,5,FALSE)</f>
        <v>specificationIdentifier</v>
      </c>
    </row>
    <row r="34" spans="1:19" ht="19" customHeight="1">
      <c r="A34" s="6">
        <v>37</v>
      </c>
      <c r="B34" s="67" t="s">
        <v>4661</v>
      </c>
      <c r="C34" s="67" t="s">
        <v>1495</v>
      </c>
      <c r="D34" s="6">
        <v>4</v>
      </c>
      <c r="E34" s="37" t="str">
        <f xml:space="preserve"> IF("cen"=MID(B34,1,3),H34, VLOOKUP(B34,label!A:E,5,FALSE))</f>
        <v>Invoice line Buyer accounting reference</v>
      </c>
      <c r="F34" s="39" t="s">
        <v>4517</v>
      </c>
      <c r="G34" s="34" t="s">
        <v>2255</v>
      </c>
      <c r="H34" s="99" t="str">
        <f>VLOOKUP(G34,'EN mapping'!B:F,5,FALSE)</f>
        <v>Invoice line Buyer accounting reference</v>
      </c>
      <c r="I34" s="89" t="str">
        <f>VLOOKUP(G34,'EN mapping'!B:D,3,FALSE)</f>
        <v>0..1</v>
      </c>
      <c r="J34" s="38" t="str">
        <f>IF(2=D34,B34,IF(1&lt;D34,J33,""))</f>
        <v>cen-24</v>
      </c>
      <c r="K34" s="37" t="str">
        <f>IF(3=D34,B34,IF(2&lt;D34,K33,""))</f>
        <v/>
      </c>
      <c r="L34" s="37" t="str">
        <f>IF(4=D34,B34,IF(3&lt;D34,L33,""))</f>
        <v>cen-133</v>
      </c>
      <c r="M34" s="38" t="str">
        <f>IF(5=D34,B34,IF(4&lt;D34,M33,""))</f>
        <v/>
      </c>
      <c r="N34" s="37" t="str">
        <f>IF(6=D34,B34,IF(5&lt;D34,N33,""))</f>
        <v/>
      </c>
      <c r="O34" s="66" t="s">
        <v>1961</v>
      </c>
      <c r="P34" s="66" t="s">
        <v>2256</v>
      </c>
      <c r="Q34" s="6" t="str">
        <f>VLOOKUP(B34,label!A:G,6,FALSE)</f>
        <v>textItemType</v>
      </c>
      <c r="R34" s="66" t="s">
        <v>1938</v>
      </c>
      <c r="S34" s="6" t="str">
        <f>VLOOKUP(B34,label!A:G,5,FALSE)</f>
        <v>invoiceLineBuyerAccountingReference</v>
      </c>
    </row>
    <row r="35" spans="1:19" ht="19" customHeight="1">
      <c r="A35" s="6">
        <v>38</v>
      </c>
      <c r="B35" s="67" t="s">
        <v>3654</v>
      </c>
      <c r="C35" s="67" t="s">
        <v>40</v>
      </c>
      <c r="D35" s="73">
        <f>VLOOKUP(B35,label!A:G,3,FALSE)</f>
        <v>3</v>
      </c>
      <c r="E35" s="102" t="str">
        <f xml:space="preserve"> IF("cen"=MID(B35,1,3),H35, VLOOKUP(B35,label!A:E,5,FALSE))</f>
        <v>ADDITIONAL SUPPORTING DOCUMENTS</v>
      </c>
      <c r="F35" s="39" t="s">
        <v>4518</v>
      </c>
      <c r="G35" s="69" t="s">
        <v>2222</v>
      </c>
      <c r="H35" s="99" t="str">
        <f>VLOOKUP(G35,'EN mapping'!B:F,5,FALSE)</f>
        <v>ADDITIONAL SUPPORTING DOCUMENTS</v>
      </c>
      <c r="I35" s="89" t="str">
        <f>VLOOKUP(G35,'EN mapping'!B:D,3,FALSE)</f>
        <v>0..n</v>
      </c>
      <c r="J35" s="38" t="str">
        <f>IF(2=D35,B35,IF(1&lt;D35,J34,""))</f>
        <v>cen-24</v>
      </c>
      <c r="K35" s="37" t="str">
        <f>IF(3=D35,B35,IF(2&lt;D35,K34,""))</f>
        <v>cenG-24</v>
      </c>
      <c r="L35" s="37" t="str">
        <f>IF(4=D35,B35,IF(3&lt;D35,L34,""))</f>
        <v/>
      </c>
      <c r="M35" s="38" t="str">
        <f>IF(5=D35,B35,IF(4&lt;D35,M34,""))</f>
        <v/>
      </c>
      <c r="N35" s="37" t="str">
        <f>IF(6=D35,B35,IF(5&lt;D35,N34,""))</f>
        <v/>
      </c>
      <c r="O35" s="66" t="s">
        <v>1916</v>
      </c>
      <c r="P35" s="70" t="s">
        <v>2223</v>
      </c>
      <c r="Q35" s="6" t="str">
        <f>VLOOKUP(B35,label!A:G,6,FALSE)</f>
        <v>_</v>
      </c>
      <c r="R35" s="70"/>
      <c r="S35" s="6" t="str">
        <f>VLOOKUP(B35,label!A:G,5,FALSE)</f>
        <v>ADDITIONAL_SUPPORTING_DOCUMENTS</v>
      </c>
    </row>
    <row r="36" spans="1:19" ht="19" customHeight="1">
      <c r="A36" s="6">
        <v>39</v>
      </c>
      <c r="B36" s="67" t="s">
        <v>3694</v>
      </c>
      <c r="C36" s="67" t="s">
        <v>40</v>
      </c>
      <c r="D36" s="6">
        <f>VLOOKUP(B36,label!A:G,3,FALSE)</f>
        <v>4</v>
      </c>
      <c r="E36" s="37" t="str">
        <f xml:space="preserve"> IF("cen"=MID(B36,1,3),H36, VLOOKUP(B36,label!A:E,5,FALSE))</f>
        <v>Supporting document reference</v>
      </c>
      <c r="F36" s="39" t="s">
        <v>4519</v>
      </c>
      <c r="G36" s="34" t="s">
        <v>2224</v>
      </c>
      <c r="H36" s="99" t="str">
        <f>VLOOKUP(G36,'EN mapping'!B:F,5,FALSE)</f>
        <v>Supporting document reference</v>
      </c>
      <c r="I36" s="89" t="str">
        <f>VLOOKUP(G36,'EN mapping'!B:D,3,FALSE)</f>
        <v>1..1</v>
      </c>
      <c r="J36" s="38" t="str">
        <f>IF(2=D36,B36,IF(1&lt;D36,J35,""))</f>
        <v>cen-24</v>
      </c>
      <c r="K36" s="37" t="str">
        <f>IF(3=D36,B36,IF(2&lt;D36,K35,""))</f>
        <v>cenG-24</v>
      </c>
      <c r="L36" s="37" t="str">
        <f>IF(4=D36,B36,IF(3&lt;D36,L35,""))</f>
        <v>cen-122</v>
      </c>
      <c r="M36" s="38" t="str">
        <f>IF(5=D36,B36,IF(4&lt;D36,M35,""))</f>
        <v/>
      </c>
      <c r="N36" s="37" t="str">
        <f>IF(6=D36,B36,IF(5&lt;D36,N35,""))</f>
        <v/>
      </c>
      <c r="O36" s="66" t="s">
        <v>1961</v>
      </c>
      <c r="P36" s="66" t="s">
        <v>2225</v>
      </c>
      <c r="Q36" s="6" t="str">
        <f>VLOOKUP(B36,label!A:G,6,FALSE)</f>
        <v>documentReferenceItemType</v>
      </c>
      <c r="R36" s="66" t="s">
        <v>1941</v>
      </c>
      <c r="S36" s="6" t="str">
        <f>VLOOKUP(B36,label!A:G,5,FALSE)</f>
        <v>SupportingDocumentReference</v>
      </c>
    </row>
    <row r="37" spans="1:19" ht="19" customHeight="1">
      <c r="A37" s="6">
        <v>40</v>
      </c>
      <c r="B37" s="67" t="s">
        <v>3695</v>
      </c>
      <c r="C37" s="67" t="s">
        <v>40</v>
      </c>
      <c r="D37" s="6">
        <f>VLOOKUP(B37,label!A:G,3,FALSE)</f>
        <v>4</v>
      </c>
      <c r="E37" s="37" t="str">
        <f xml:space="preserve"> IF("cen"=MID(B37,1,3),H37, VLOOKUP(B37,label!A:E,5,FALSE))</f>
        <v>Supporting document description</v>
      </c>
      <c r="F37" s="39" t="s">
        <v>4520</v>
      </c>
      <c r="G37" s="34" t="s">
        <v>2226</v>
      </c>
      <c r="H37" s="99" t="str">
        <f>VLOOKUP(G37,'EN mapping'!B:F,5,FALSE)</f>
        <v>Supporting document description</v>
      </c>
      <c r="I37" s="89" t="str">
        <f>VLOOKUP(G37,'EN mapping'!B:D,3,FALSE)</f>
        <v>0..1</v>
      </c>
      <c r="J37" s="38" t="str">
        <f>IF(2=D37,B37,IF(1&lt;D37,J36,""))</f>
        <v>cen-24</v>
      </c>
      <c r="K37" s="37" t="str">
        <f>IF(3=D37,B37,IF(2&lt;D37,K36,""))</f>
        <v>cenG-24</v>
      </c>
      <c r="L37" s="37" t="str">
        <f>IF(4=D37,B37,IF(3&lt;D37,L36,""))</f>
        <v>cen-123</v>
      </c>
      <c r="M37" s="38" t="str">
        <f>IF(5=D37,B37,IF(4&lt;D37,M36,""))</f>
        <v/>
      </c>
      <c r="N37" s="37" t="str">
        <f>IF(6=D37,B37,IF(5&lt;D37,N36,""))</f>
        <v/>
      </c>
      <c r="O37" s="66" t="s">
        <v>1961</v>
      </c>
      <c r="P37" s="66" t="s">
        <v>2227</v>
      </c>
      <c r="Q37" s="6" t="str">
        <f>VLOOKUP(B37,label!A:G,6,FALSE)</f>
        <v>textItemType</v>
      </c>
      <c r="R37" s="66" t="s">
        <v>1938</v>
      </c>
      <c r="S37" s="6" t="str">
        <f>VLOOKUP(B37,label!A:G,5,FALSE)</f>
        <v>SupportingDocumentDescription</v>
      </c>
    </row>
    <row r="38" spans="1:19" ht="19" customHeight="1">
      <c r="A38" s="6">
        <v>41</v>
      </c>
      <c r="B38" s="67" t="s">
        <v>3696</v>
      </c>
      <c r="C38" s="67" t="s">
        <v>40</v>
      </c>
      <c r="D38" s="6">
        <f>VLOOKUP(B38,label!A:G,3,FALSE)</f>
        <v>4</v>
      </c>
      <c r="E38" s="37" t="str">
        <f xml:space="preserve"> IF("cen"=MID(B38,1,3),H38, VLOOKUP(B38,label!A:E,5,FALSE))</f>
        <v>External document location</v>
      </c>
      <c r="F38" s="39" t="s">
        <v>4521</v>
      </c>
      <c r="G38" s="34" t="s">
        <v>2228</v>
      </c>
      <c r="H38" s="99" t="str">
        <f>VLOOKUP(G38,'EN mapping'!B:F,5,FALSE)</f>
        <v>External document location</v>
      </c>
      <c r="I38" s="89" t="str">
        <f>VLOOKUP(G38,'EN mapping'!B:D,3,FALSE)</f>
        <v>0..1</v>
      </c>
      <c r="J38" s="38" t="str">
        <f>IF(2=D38,B38,IF(1&lt;D38,J37,""))</f>
        <v>cen-24</v>
      </c>
      <c r="K38" s="37" t="str">
        <f>IF(3=D38,B38,IF(2&lt;D38,K37,""))</f>
        <v>cenG-24</v>
      </c>
      <c r="L38" s="37" t="str">
        <f>IF(4=D38,B38,IF(3&lt;D38,L37,""))</f>
        <v>cen-124</v>
      </c>
      <c r="M38" s="38" t="str">
        <f>IF(5=D38,B38,IF(4&lt;D38,M37,""))</f>
        <v/>
      </c>
      <c r="N38" s="37" t="str">
        <f>IF(6=D38,B38,IF(5&lt;D38,N37,""))</f>
        <v/>
      </c>
      <c r="O38" s="66" t="s">
        <v>1961</v>
      </c>
      <c r="P38" s="66" t="s">
        <v>2229</v>
      </c>
      <c r="Q38" s="6" t="str">
        <f>VLOOKUP(B38,label!A:G,6,FALSE)</f>
        <v>textItemType</v>
      </c>
      <c r="R38" s="66" t="s">
        <v>1938</v>
      </c>
      <c r="S38" s="6" t="str">
        <f>VLOOKUP(B38,label!A:G,5,FALSE)</f>
        <v>ExternalDocumentLocation</v>
      </c>
    </row>
    <row r="39" spans="1:19" ht="19" customHeight="1">
      <c r="A39" s="6">
        <v>42</v>
      </c>
      <c r="B39" s="67" t="s">
        <v>3697</v>
      </c>
      <c r="C39" s="67" t="s">
        <v>40</v>
      </c>
      <c r="D39" s="6">
        <f>VLOOKUP(B39,label!A:G,3,FALSE)</f>
        <v>4</v>
      </c>
      <c r="E39" s="37" t="str">
        <f xml:space="preserve"> IF("cen"=MID(B39,1,3),H39, VLOOKUP(B39,label!A:E,5,FALSE))</f>
        <v>Attached document</v>
      </c>
      <c r="F39" s="39" t="s">
        <v>4522</v>
      </c>
      <c r="G39" s="34" t="s">
        <v>2230</v>
      </c>
      <c r="H39" s="99" t="str">
        <f>VLOOKUP(G39,'EN mapping'!B:F,5,FALSE)</f>
        <v>Attached document</v>
      </c>
      <c r="I39" s="89" t="str">
        <f>VLOOKUP(G39,'EN mapping'!B:D,3,FALSE)</f>
        <v>0..1</v>
      </c>
      <c r="J39" s="38" t="str">
        <f>IF(2=D39,B39,IF(1&lt;D39,J38,""))</f>
        <v>cen-24</v>
      </c>
      <c r="K39" s="37" t="str">
        <f>IF(3=D39,B39,IF(2&lt;D39,K38,""))</f>
        <v>cenG-24</v>
      </c>
      <c r="L39" s="37" t="str">
        <f>IF(4=D39,B39,IF(3&lt;D39,L38,""))</f>
        <v>cen-125</v>
      </c>
      <c r="M39" s="38" t="str">
        <f>IF(5=D39,B39,IF(4&lt;D39,M38,""))</f>
        <v/>
      </c>
      <c r="N39" s="37" t="str">
        <f>IF(6=D39,B39,IF(5&lt;D39,N38,""))</f>
        <v/>
      </c>
      <c r="O39" s="66" t="s">
        <v>1961</v>
      </c>
      <c r="P39" s="66" t="s">
        <v>2232</v>
      </c>
      <c r="Q39" s="6" t="str">
        <f>VLOOKUP(B39,label!A:G,6,FALSE)</f>
        <v>binaryobjectItemType</v>
      </c>
      <c r="R39" s="66" t="s">
        <v>2231</v>
      </c>
      <c r="S39" s="6" t="str">
        <f>VLOOKUP(B39,label!A:G,5,FALSE)</f>
        <v>AttachedDocument</v>
      </c>
    </row>
    <row r="40" spans="1:19" ht="19" customHeight="1">
      <c r="A40" s="6">
        <v>43</v>
      </c>
      <c r="B40" s="67" t="s">
        <v>3716</v>
      </c>
      <c r="C40" s="67" t="s">
        <v>40</v>
      </c>
      <c r="D40" s="6">
        <f>VLOOKUP(B40,label!A:G,3,FALSE)</f>
        <v>4</v>
      </c>
      <c r="E40" s="37" t="str">
        <f xml:space="preserve"> IF("cen"=MID(B40,1,3),H40, VLOOKUP(B40,label!A:E,5,FALSE))</f>
        <v>Attached document Mime code</v>
      </c>
      <c r="F40" s="39" t="s">
        <v>4523</v>
      </c>
      <c r="G40" s="34" t="s">
        <v>2233</v>
      </c>
      <c r="H40" s="99" t="str">
        <f>VLOOKUP(G40,'EN mapping'!B:F,5,FALSE)</f>
        <v>Attached document Mime code</v>
      </c>
      <c r="I40" s="89" t="str">
        <f>VLOOKUP(G40,'EN mapping'!B:D,3,FALSE)</f>
        <v>1..1</v>
      </c>
      <c r="J40" s="38" t="str">
        <f>IF(2=D40,B40,IF(1&lt;D40,J39,""))</f>
        <v>cen-24</v>
      </c>
      <c r="K40" s="37" t="str">
        <f>IF(3=D40,B40,IF(2&lt;D40,K39,""))</f>
        <v>cenG-24</v>
      </c>
      <c r="L40" s="37" t="str">
        <f>IF(4=D40,B40,IF(3&lt;D40,L39,""))</f>
        <v>cen-125A</v>
      </c>
      <c r="M40" s="38" t="str">
        <f>IF(5=D40,B40,IF(4&lt;D40,M39,""))</f>
        <v/>
      </c>
      <c r="N40" s="37" t="str">
        <f>IF(6=D40,B40,IF(5&lt;D40,N39,""))</f>
        <v/>
      </c>
      <c r="O40" s="66" t="s">
        <v>1961</v>
      </c>
      <c r="P40" s="66" t="s">
        <v>2234</v>
      </c>
      <c r="Q40" s="6" t="str">
        <f>VLOOKUP(B40,label!A:G,6,FALSE)</f>
        <v>textItemType</v>
      </c>
      <c r="R40" s="66"/>
      <c r="S40" s="6" t="str">
        <f>VLOOKUP(B40,label!A:G,5,FALSE)</f>
        <v>AttachedDocumentMimeCode</v>
      </c>
    </row>
    <row r="41" spans="1:19" ht="19" customHeight="1">
      <c r="A41" s="6">
        <v>44</v>
      </c>
      <c r="B41" s="67" t="s">
        <v>3717</v>
      </c>
      <c r="C41" s="67" t="s">
        <v>40</v>
      </c>
      <c r="D41" s="6">
        <f>VLOOKUP(B41,label!A:G,3,FALSE)</f>
        <v>4</v>
      </c>
      <c r="E41" s="37" t="str">
        <f xml:space="preserve"> IF("cen"=MID(B41,1,3),H41, VLOOKUP(B41,label!A:E,5,FALSE))</f>
        <v>Attached document Filename</v>
      </c>
      <c r="F41" s="39" t="s">
        <v>4524</v>
      </c>
      <c r="G41" s="34" t="s">
        <v>2235</v>
      </c>
      <c r="H41" s="99" t="str">
        <f>VLOOKUP(G41,'EN mapping'!B:F,5,FALSE)</f>
        <v>Attached document Filename</v>
      </c>
      <c r="I41" s="89" t="str">
        <f>VLOOKUP(G41,'EN mapping'!B:D,3,FALSE)</f>
        <v>1..1</v>
      </c>
      <c r="J41" s="38" t="str">
        <f>IF(2=D41,B41,IF(1&lt;D41,J40,""))</f>
        <v>cen-24</v>
      </c>
      <c r="K41" s="37" t="str">
        <f>IF(3=D41,B41,IF(2&lt;D41,K40,""))</f>
        <v>cenG-24</v>
      </c>
      <c r="L41" s="37" t="str">
        <f>IF(4=D41,B41,IF(3&lt;D41,L40,""))</f>
        <v>cen-125B</v>
      </c>
      <c r="M41" s="38" t="str">
        <f>IF(5=D41,B41,IF(4&lt;D41,M40,""))</f>
        <v/>
      </c>
      <c r="N41" s="37" t="str">
        <f>IF(6=D41,B41,IF(5&lt;D41,N40,""))</f>
        <v/>
      </c>
      <c r="O41" s="66" t="s">
        <v>1961</v>
      </c>
      <c r="P41" s="66" t="s">
        <v>2236</v>
      </c>
      <c r="Q41" s="6" t="str">
        <f>VLOOKUP(B41,label!A:G,6,FALSE)</f>
        <v>textItemType</v>
      </c>
      <c r="R41" s="66"/>
      <c r="S41" s="6" t="str">
        <f>VLOOKUP(B41,label!A:G,5,FALSE)</f>
        <v>AttachedDocumentFilename</v>
      </c>
    </row>
    <row r="42" spans="1:19" ht="19" customHeight="1">
      <c r="A42" s="6">
        <v>45</v>
      </c>
      <c r="B42" s="41" t="s">
        <v>797</v>
      </c>
      <c r="C42" s="41" t="s">
        <v>797</v>
      </c>
      <c r="D42" s="73">
        <f>VLOOKUP(B42,label!A:G,3,FALSE)</f>
        <v>2</v>
      </c>
      <c r="E42" s="37" t="str">
        <f xml:space="preserve"> IF("cen"=MID(B42,1,3),H42, VLOOKUP(B42,label!A:E,5,FALSE))</f>
        <v>entityInformation</v>
      </c>
      <c r="F42" s="39" t="s">
        <v>4397</v>
      </c>
      <c r="G42" s="63" t="s">
        <v>40</v>
      </c>
      <c r="H42" s="99" t="e">
        <f>VLOOKUP(G42,'EN mapping'!B:F,5,FALSE)</f>
        <v>#N/A</v>
      </c>
      <c r="I42" s="89" t="e">
        <f>VLOOKUP(G42,'EN mapping'!B:D,3,FALSE)</f>
        <v>#N/A</v>
      </c>
      <c r="J42" s="38" t="str">
        <f>IF(2=D42,B42,IF(1&lt;D42,J41,""))</f>
        <v>corG-3</v>
      </c>
      <c r="K42" s="37" t="str">
        <f>IF(3=D42,B42,IF(2&lt;D42,K41,""))</f>
        <v/>
      </c>
      <c r="L42" s="37" t="str">
        <f>IF(4=D42,B42,IF(3&lt;D42,L41,""))</f>
        <v/>
      </c>
      <c r="M42" s="38" t="str">
        <f>IF(5=D42,B42,IF(4&lt;D42,M41,""))</f>
        <v/>
      </c>
      <c r="N42" s="37" t="str">
        <f>IF(6=D42,B42,IF(5&lt;D42,N41,""))</f>
        <v/>
      </c>
      <c r="O42" s="63"/>
      <c r="P42" s="64"/>
      <c r="Q42" s="65" t="str">
        <f>VLOOKUP(B42,label!A:G,6,FALSE)</f>
        <v>_</v>
      </c>
      <c r="R42" s="64"/>
      <c r="S42" s="6" t="str">
        <f>VLOOKUP(B42,label!A:G,5,FALSE)</f>
        <v>entityInformation</v>
      </c>
    </row>
    <row r="43" spans="1:19" ht="19" customHeight="1">
      <c r="A43" s="6">
        <v>46</v>
      </c>
      <c r="B43" s="67" t="s">
        <v>4662</v>
      </c>
      <c r="C43" s="67" t="s">
        <v>823</v>
      </c>
      <c r="D43" s="74">
        <v>3</v>
      </c>
      <c r="E43" s="102" t="str">
        <f xml:space="preserve"> IF("cen"=MID(B43,1,3),H43, VLOOKUP(B43,label!A:E,5,FALSE))</f>
        <v>SELLER</v>
      </c>
      <c r="F43" s="39" t="s">
        <v>4421</v>
      </c>
      <c r="G43" s="34" t="s">
        <v>1977</v>
      </c>
      <c r="H43" s="99" t="str">
        <f>VLOOKUP(G43,'EN mapping'!B:F,5,FALSE)</f>
        <v>SELLER</v>
      </c>
      <c r="I43" s="89" t="str">
        <f>VLOOKUP(G43,'EN mapping'!B:D,3,FALSE)</f>
        <v>1..1</v>
      </c>
      <c r="J43" s="38" t="str">
        <f>IF(2=D43,B43,IF(1&lt;D43,J42,""))</f>
        <v>corG-3</v>
      </c>
      <c r="K43" s="37" t="str">
        <f>IF(3=D43,B43,IF(2&lt;D43,K42,""))</f>
        <v>cenG-4</v>
      </c>
      <c r="L43" s="37" t="str">
        <f>IF(4=D43,B43,IF(3&lt;D43,L42,""))</f>
        <v/>
      </c>
      <c r="M43" s="38" t="str">
        <f>IF(5=D43,B43,IF(4&lt;D43,M42,""))</f>
        <v/>
      </c>
      <c r="N43" s="37" t="str">
        <f>IF(6=D43,B43,IF(5&lt;D43,N42,""))</f>
        <v/>
      </c>
      <c r="O43" s="66"/>
      <c r="P43" s="70"/>
      <c r="Q43" s="6" t="str">
        <f>VLOOKUP(B43,label!A:G,6,FALSE)</f>
        <v/>
      </c>
      <c r="R43" s="70"/>
      <c r="S43" s="6" t="str">
        <f>VLOOKUP(B43,label!A:G,5,FALSE)</f>
        <v>seller</v>
      </c>
    </row>
    <row r="44" spans="1:19" ht="19" customHeight="1">
      <c r="A44" s="6">
        <v>47</v>
      </c>
      <c r="B44" s="67" t="e">
        <v>#N/A</v>
      </c>
      <c r="C44" s="67" t="s">
        <v>4714</v>
      </c>
      <c r="D44" s="6">
        <v>4</v>
      </c>
      <c r="E44" s="37" t="e">
        <f xml:space="preserve"> IF("cen"=MID(B44,1,3),H44, VLOOKUP(B44,label!A:E,5,FALSE))</f>
        <v>#N/A</v>
      </c>
      <c r="F44" s="39" t="s">
        <v>4426</v>
      </c>
      <c r="G44" s="76" t="s">
        <v>1978</v>
      </c>
      <c r="H44" s="99" t="e">
        <f>VLOOKUP(G44,'EN mapping'!B:F,5,FALSE)</f>
        <v>#N/A</v>
      </c>
      <c r="I44" s="89" t="e">
        <f>VLOOKUP(G44,'EN mapping'!B:D,3,FALSE)</f>
        <v>#N/A</v>
      </c>
      <c r="J44" s="38" t="str">
        <f>IF(2=D44,B44,IF(1&lt;D44,J43,""))</f>
        <v>corG-3</v>
      </c>
      <c r="K44" s="37" t="str">
        <f>IF(3=D44,B44,IF(2&lt;D44,K43,""))</f>
        <v>cenG-4</v>
      </c>
      <c r="L44" s="37" t="e">
        <f>IF(4=D44,B44,IF(3&lt;D44,L43,""))</f>
        <v>#N/A</v>
      </c>
      <c r="M44" s="38" t="str">
        <f>IF(5=D44,B44,IF(4&lt;D44,M43,""))</f>
        <v/>
      </c>
      <c r="N44" s="37" t="str">
        <f>IF(6=D44,B44,IF(5&lt;D44,N43,""))</f>
        <v/>
      </c>
      <c r="O44" s="77"/>
      <c r="P44" s="77"/>
      <c r="Q44" s="6" t="e">
        <f>VLOOKUP(B44,label!A:G,6,FALSE)</f>
        <v>#N/A</v>
      </c>
      <c r="R44" s="77"/>
      <c r="S44" s="6" t="e">
        <f>VLOOKUP(B44,label!A:G,5,FALSE)</f>
        <v>#N/A</v>
      </c>
    </row>
    <row r="45" spans="1:19" ht="19" customHeight="1">
      <c r="A45" s="6">
        <v>48</v>
      </c>
      <c r="B45" s="67" t="s">
        <v>4663</v>
      </c>
      <c r="C45" s="67" t="s">
        <v>1340</v>
      </c>
      <c r="D45" s="6">
        <v>4</v>
      </c>
      <c r="E45" s="37" t="str">
        <f xml:space="preserve"> IF("cen"=MID(B45,1,3),H45, VLOOKUP(B45,label!A:E,5,FALSE))</f>
        <v>Seller identifier</v>
      </c>
      <c r="F45" s="39" t="s">
        <v>4422</v>
      </c>
      <c r="G45" s="34" t="s">
        <v>1983</v>
      </c>
      <c r="H45" s="99" t="str">
        <f>VLOOKUP(G45,'EN mapping'!B:F,5,FALSE)</f>
        <v>Seller identifier</v>
      </c>
      <c r="I45" s="89" t="str">
        <f>VLOOKUP(G45,'EN mapping'!B:D,3,FALSE)</f>
        <v>0..n</v>
      </c>
      <c r="J45" s="38" t="str">
        <f>IF(2=D45,B45,IF(1&lt;D45,J44,""))</f>
        <v>corG-3</v>
      </c>
      <c r="K45" s="37" t="str">
        <f>IF(3=D45,B45,IF(2&lt;D45,K44,""))</f>
        <v>cenG-4</v>
      </c>
      <c r="L45" s="37" t="str">
        <f>IF(4=D45,B45,IF(3&lt;D45,L44,""))</f>
        <v>cen-29</v>
      </c>
      <c r="M45" s="38" t="str">
        <f>IF(5=D45,B45,IF(4&lt;D45,M44,""))</f>
        <v/>
      </c>
      <c r="N45" s="37" t="str">
        <f>IF(6=D45,B45,IF(5&lt;D45,N44,""))</f>
        <v/>
      </c>
      <c r="O45" s="66" t="s">
        <v>1961</v>
      </c>
      <c r="P45" s="66" t="s">
        <v>3609</v>
      </c>
      <c r="Q45" s="6" t="str">
        <f>VLOOKUP(B45,label!A:G,6,FALSE)</f>
        <v>identifierItemType</v>
      </c>
      <c r="R45" s="66" t="s">
        <v>1918</v>
      </c>
      <c r="S45" s="6" t="str">
        <f>VLOOKUP(B45,label!A:G,5,FALSE)</f>
        <v>sellerIdentifier</v>
      </c>
    </row>
    <row r="46" spans="1:19" ht="19" customHeight="1">
      <c r="A46" s="6">
        <v>49</v>
      </c>
      <c r="B46" s="67" t="s">
        <v>4664</v>
      </c>
      <c r="C46" s="67" t="s">
        <v>1341</v>
      </c>
      <c r="D46" s="6">
        <v>4</v>
      </c>
      <c r="E46" s="37" t="str">
        <f xml:space="preserve"> IF("cen"=MID(B46,1,3),H46, VLOOKUP(B46,label!A:E,5,FALSE))</f>
        <v>Seller legal registration identifier</v>
      </c>
      <c r="F46" s="39" t="s">
        <v>4525</v>
      </c>
      <c r="G46" s="34" t="s">
        <v>1986</v>
      </c>
      <c r="H46" s="99" t="str">
        <f>VLOOKUP(G46,'EN mapping'!B:F,5,FALSE)</f>
        <v>Seller legal registration identifier</v>
      </c>
      <c r="I46" s="89" t="str">
        <f>VLOOKUP(G46,'EN mapping'!B:D,3,FALSE)</f>
        <v>0..1</v>
      </c>
      <c r="J46" s="38" t="str">
        <f>IF(2=D46,B46,IF(1&lt;D46,J45,""))</f>
        <v>corG-3</v>
      </c>
      <c r="K46" s="37" t="str">
        <f>IF(3=D46,B46,IF(2&lt;D46,K45,""))</f>
        <v>cenG-4</v>
      </c>
      <c r="L46" s="37" t="str">
        <f>IF(4=D46,B46,IF(3&lt;D46,L45,""))</f>
        <v>cen-30</v>
      </c>
      <c r="M46" s="38" t="str">
        <f>IF(5=D46,B46,IF(4&lt;D46,M45,""))</f>
        <v/>
      </c>
      <c r="N46" s="37" t="str">
        <f>IF(6=D46,B46,IF(5&lt;D46,N45,""))</f>
        <v/>
      </c>
      <c r="O46" s="66" t="s">
        <v>1961</v>
      </c>
      <c r="P46" s="66" t="s">
        <v>3610</v>
      </c>
      <c r="Q46" s="6" t="str">
        <f>VLOOKUP(B46,label!A:G,6,FALSE)</f>
        <v>identifierItemType</v>
      </c>
      <c r="R46" s="66" t="s">
        <v>1918</v>
      </c>
      <c r="S46" s="6" t="str">
        <f>VLOOKUP(B46,label!A:G,5,FALSE)</f>
        <v>sellerLegalRegistrationIdentifier</v>
      </c>
    </row>
    <row r="47" spans="1:19" ht="19" customHeight="1">
      <c r="A47" s="6">
        <v>50</v>
      </c>
      <c r="B47" s="67" t="s">
        <v>4665</v>
      </c>
      <c r="C47" s="67" t="s">
        <v>1341</v>
      </c>
      <c r="D47" s="6">
        <v>4</v>
      </c>
      <c r="E47" s="37" t="str">
        <f xml:space="preserve"> IF("cen"=MID(B47,1,3),H47, VLOOKUP(B47,label!A:E,5,FALSE))</f>
        <v>Seller VAT identifier</v>
      </c>
      <c r="F47" s="39" t="s">
        <v>4525</v>
      </c>
      <c r="G47" s="34" t="s">
        <v>1989</v>
      </c>
      <c r="H47" s="99" t="str">
        <f>VLOOKUP(G47,'EN mapping'!B:F,5,FALSE)</f>
        <v>Seller VAT identifier</v>
      </c>
      <c r="I47" s="89" t="str">
        <f>VLOOKUP(G47,'EN mapping'!B:D,3,FALSE)</f>
        <v>0..1</v>
      </c>
      <c r="J47" s="38" t="str">
        <f>IF(2=D47,B47,IF(1&lt;D47,J46,""))</f>
        <v>corG-3</v>
      </c>
      <c r="K47" s="37" t="str">
        <f>IF(3=D47,B47,IF(2&lt;D47,K46,""))</f>
        <v>cenG-4</v>
      </c>
      <c r="L47" s="37" t="str">
        <f>IF(4=D47,B47,IF(3&lt;D47,L46,""))</f>
        <v>cen-31</v>
      </c>
      <c r="M47" s="38" t="str">
        <f>IF(5=D47,B47,IF(4&lt;D47,M46,""))</f>
        <v/>
      </c>
      <c r="N47" s="37" t="str">
        <f>IF(6=D47,B47,IF(5&lt;D47,N46,""))</f>
        <v/>
      </c>
      <c r="O47" s="66" t="s">
        <v>1961</v>
      </c>
      <c r="P47" s="66" t="s">
        <v>3628</v>
      </c>
      <c r="Q47" s="6" t="str">
        <f>VLOOKUP(B47,label!A:G,6,FALSE)</f>
        <v>identifierItemType</v>
      </c>
      <c r="R47" s="66" t="s">
        <v>1918</v>
      </c>
      <c r="S47" s="6" t="str">
        <f>VLOOKUP(B47,label!A:G,5,FALSE)</f>
        <v>sellerVatIdentifier</v>
      </c>
    </row>
    <row r="48" spans="1:19" ht="19" customHeight="1">
      <c r="A48" s="6">
        <v>51</v>
      </c>
      <c r="B48" s="67" t="s">
        <v>4666</v>
      </c>
      <c r="C48" s="67" t="s">
        <v>1341</v>
      </c>
      <c r="D48" s="6">
        <v>4</v>
      </c>
      <c r="E48" s="37" t="str">
        <f xml:space="preserve"> IF("cen"=MID(B48,1,3),H48, VLOOKUP(B48,label!A:E,5,FALSE))</f>
        <v>Seller tax registration identifier</v>
      </c>
      <c r="F48" s="39" t="s">
        <v>4525</v>
      </c>
      <c r="G48" s="34" t="s">
        <v>1991</v>
      </c>
      <c r="H48" s="99" t="str">
        <f>VLOOKUP(G48,'EN mapping'!B:F,5,FALSE)</f>
        <v>Seller tax registration identifier</v>
      </c>
      <c r="I48" s="89" t="str">
        <f>VLOOKUP(G48,'EN mapping'!B:D,3,FALSE)</f>
        <v>0..1</v>
      </c>
      <c r="J48" s="38" t="str">
        <f>IF(2=D48,B48,IF(1&lt;D48,J47,""))</f>
        <v>corG-3</v>
      </c>
      <c r="K48" s="37" t="str">
        <f>IF(3=D48,B48,IF(2&lt;D48,K47,""))</f>
        <v>cenG-4</v>
      </c>
      <c r="L48" s="37" t="str">
        <f>IF(4=D48,B48,IF(3&lt;D48,L47,""))</f>
        <v>cen-32</v>
      </c>
      <c r="M48" s="38" t="str">
        <f>IF(5=D48,B48,IF(4&lt;D48,M47,""))</f>
        <v/>
      </c>
      <c r="N48" s="37" t="str">
        <f>IF(6=D48,B48,IF(5&lt;D48,N47,""))</f>
        <v/>
      </c>
      <c r="O48" s="66" t="s">
        <v>1961</v>
      </c>
      <c r="P48" s="66" t="s">
        <v>1992</v>
      </c>
      <c r="Q48" s="6" t="str">
        <f>VLOOKUP(B48,label!A:G,6,FALSE)</f>
        <v>identifierItemType</v>
      </c>
      <c r="R48" s="66" t="s">
        <v>1918</v>
      </c>
      <c r="S48" s="6" t="str">
        <f>VLOOKUP(B48,label!A:G,5,FALSE)</f>
        <v>sellerTaxRegistrationIdentifier</v>
      </c>
    </row>
    <row r="49" spans="1:19" ht="19" customHeight="1">
      <c r="A49" s="6">
        <v>52</v>
      </c>
      <c r="B49" s="67">
        <v>0</v>
      </c>
      <c r="C49" s="67">
        <v>0</v>
      </c>
      <c r="D49" s="6">
        <v>4</v>
      </c>
      <c r="E49" s="37" t="e">
        <f xml:space="preserve"> IF("cen"=MID(B49,1,3),H49, VLOOKUP(B49,label!A:E,5,FALSE))</f>
        <v>#N/A</v>
      </c>
      <c r="F49" s="39" t="s">
        <v>4526</v>
      </c>
      <c r="G49" s="34" t="s">
        <v>1988</v>
      </c>
      <c r="H49" s="99" t="str">
        <f>VLOOKUP(G49,'EN mapping'!B:F,5,FALSE)</f>
        <v>Scheme identifier</v>
      </c>
      <c r="I49" s="89" t="str">
        <f>VLOOKUP(G49,'EN mapping'!B:D,3,FALSE)</f>
        <v>0..1</v>
      </c>
      <c r="J49" s="38" t="str">
        <f>IF(2=D49,B49,IF(1&lt;D49,J48,""))</f>
        <v>corG-3</v>
      </c>
      <c r="K49" s="37" t="str">
        <f>IF(3=D49,B49,IF(2&lt;D49,K48,""))</f>
        <v>cenG-4</v>
      </c>
      <c r="L49" s="37">
        <f>IF(4=D49,B49,IF(3&lt;D49,L48,""))</f>
        <v>0</v>
      </c>
      <c r="M49" s="38" t="str">
        <f>IF(5=D49,B49,IF(4&lt;D49,M48,""))</f>
        <v/>
      </c>
      <c r="N49" s="37" t="str">
        <f>IF(6=D49,B49,IF(5&lt;D49,N48,""))</f>
        <v/>
      </c>
      <c r="O49" s="66" t="s">
        <v>1961</v>
      </c>
      <c r="P49" s="66" t="s">
        <v>3609</v>
      </c>
      <c r="Q49" s="6" t="e">
        <f>VLOOKUP(B49,label!A:G,6,FALSE)</f>
        <v>#N/A</v>
      </c>
      <c r="R49" s="66"/>
      <c r="S49" s="6" t="e">
        <f>VLOOKUP(B49,label!A:G,5,FALSE)</f>
        <v>#N/A</v>
      </c>
    </row>
    <row r="50" spans="1:19" ht="19" customHeight="1">
      <c r="A50" s="6">
        <v>53</v>
      </c>
      <c r="B50" s="67" t="s">
        <v>4667</v>
      </c>
      <c r="C50" s="67" t="s">
        <v>1346</v>
      </c>
      <c r="D50" s="6">
        <v>4</v>
      </c>
      <c r="E50" s="37" t="str">
        <f xml:space="preserve"> IF("cen"=MID(B50,1,3),H50, VLOOKUP(B50,label!A:E,5,FALSE))</f>
        <v>Seller name</v>
      </c>
      <c r="F50" s="39" t="s">
        <v>4425</v>
      </c>
      <c r="G50" s="34" t="s">
        <v>1979</v>
      </c>
      <c r="H50" s="99" t="str">
        <f>VLOOKUP(G50,'EN mapping'!B:F,5,FALSE)</f>
        <v>Seller name</v>
      </c>
      <c r="I50" s="89" t="str">
        <f>VLOOKUP(G50,'EN mapping'!B:D,3,FALSE)</f>
        <v>1..1</v>
      </c>
      <c r="J50" s="38" t="str">
        <f>IF(2=D50,B50,IF(1&lt;D50,J49,""))</f>
        <v>corG-3</v>
      </c>
      <c r="K50" s="37" t="str">
        <f>IF(3=D50,B50,IF(2&lt;D50,K49,""))</f>
        <v>cenG-4</v>
      </c>
      <c r="L50" s="37" t="str">
        <f>IF(4=D50,B50,IF(3&lt;D50,L49,""))</f>
        <v>cen-27</v>
      </c>
      <c r="M50" s="38" t="str">
        <f>IF(5=D50,B50,IF(4&lt;D50,M49,""))</f>
        <v/>
      </c>
      <c r="N50" s="37" t="str">
        <f>IF(6=D50,B50,IF(5&lt;D50,N49,""))</f>
        <v/>
      </c>
      <c r="O50" s="66" t="s">
        <v>1961</v>
      </c>
      <c r="P50" s="66" t="s">
        <v>3509</v>
      </c>
      <c r="Q50" s="6" t="str">
        <f>VLOOKUP(B50,label!A:G,6,FALSE)</f>
        <v>textItemType</v>
      </c>
      <c r="R50" s="66" t="s">
        <v>1938</v>
      </c>
      <c r="S50" s="6" t="str">
        <f>VLOOKUP(B50,label!A:G,5,FALSE)</f>
        <v>sellerName</v>
      </c>
    </row>
    <row r="51" spans="1:19" ht="19" customHeight="1">
      <c r="A51" s="6">
        <v>54</v>
      </c>
      <c r="B51" s="67" t="s">
        <v>3664</v>
      </c>
      <c r="C51" s="67" t="s">
        <v>3664</v>
      </c>
      <c r="D51" s="6">
        <f>VLOOKUP(B51,label!A:G,3,FALSE)</f>
        <v>2</v>
      </c>
      <c r="E51" s="37" t="str">
        <f xml:space="preserve"> IF("cen"=MID(B51,1,3),H51, VLOOKUP(B51,label!A:E,5,FALSE))</f>
        <v>Seller trading name</v>
      </c>
      <c r="F51" s="39" t="s">
        <v>4423</v>
      </c>
      <c r="G51" s="34" t="s">
        <v>1981</v>
      </c>
      <c r="H51" s="99" t="str">
        <f>VLOOKUP(G51,'EN mapping'!B:F,5,FALSE)</f>
        <v>Seller trading name</v>
      </c>
      <c r="I51" s="89" t="str">
        <f>VLOOKUP(G51,'EN mapping'!B:D,3,FALSE)</f>
        <v>0..1</v>
      </c>
      <c r="J51" s="38" t="str">
        <f>IF(2=D51,B51,IF(1&lt;D51,J50,""))</f>
        <v>cen-28</v>
      </c>
      <c r="K51" s="37" t="str">
        <f>IF(3=D51,B51,IF(2&lt;D51,K50,""))</f>
        <v/>
      </c>
      <c r="L51" s="37" t="str">
        <f>IF(4=D51,B51,IF(3&lt;D51,L50,""))</f>
        <v/>
      </c>
      <c r="M51" s="38" t="str">
        <f>IF(5=D51,B51,IF(4&lt;D51,M50,""))</f>
        <v/>
      </c>
      <c r="N51" s="37" t="str">
        <f>IF(6=D51,B51,IF(5&lt;D51,N50,""))</f>
        <v/>
      </c>
      <c r="O51" s="66" t="s">
        <v>1961</v>
      </c>
      <c r="P51" s="66" t="s">
        <v>3621</v>
      </c>
      <c r="Q51" s="6" t="str">
        <f>VLOOKUP(B51,label!A:G,6,FALSE)</f>
        <v>textItemType</v>
      </c>
      <c r="R51" s="66" t="s">
        <v>1938</v>
      </c>
      <c r="S51" s="6" t="str">
        <f>VLOOKUP(B51,label!A:G,5,FALSE)</f>
        <v>sellerTradingName</v>
      </c>
    </row>
    <row r="52" spans="1:19" ht="19" customHeight="1">
      <c r="A52" s="6">
        <v>55</v>
      </c>
      <c r="B52" s="67" t="s">
        <v>3665</v>
      </c>
      <c r="C52" s="67" t="s">
        <v>40</v>
      </c>
      <c r="D52" s="6">
        <f>VLOOKUP(B52,label!A:G,3,FALSE)</f>
        <v>2</v>
      </c>
      <c r="E52" s="37" t="str">
        <f xml:space="preserve"> IF("cen"=MID(B52,1,3),H52, VLOOKUP(B52,label!A:E,5,FALSE))</f>
        <v>Seller additional legal information</v>
      </c>
      <c r="F52" s="39" t="s">
        <v>4424</v>
      </c>
      <c r="G52" s="34" t="s">
        <v>1993</v>
      </c>
      <c r="H52" s="99" t="str">
        <f>VLOOKUP(G52,'EN mapping'!B:F,5,FALSE)</f>
        <v>Seller additional legal information</v>
      </c>
      <c r="I52" s="89" t="str">
        <f>VLOOKUP(G52,'EN mapping'!B:D,3,FALSE)</f>
        <v>0..1</v>
      </c>
      <c r="J52" s="38" t="str">
        <f>IF(2=D52,B52,IF(1&lt;D52,J51,""))</f>
        <v>cen-33</v>
      </c>
      <c r="K52" s="37" t="str">
        <f>IF(3=D52,B52,IF(2&lt;D52,K51,""))</f>
        <v/>
      </c>
      <c r="L52" s="37" t="str">
        <f>IF(4=D52,B52,IF(3&lt;D52,L51,""))</f>
        <v/>
      </c>
      <c r="M52" s="38" t="str">
        <f>IF(5=D52,B52,IF(4&lt;D52,M51,""))</f>
        <v/>
      </c>
      <c r="N52" s="37" t="str">
        <f>IF(6=D52,B52,IF(5&lt;D52,N51,""))</f>
        <v/>
      </c>
      <c r="O52" s="66" t="s">
        <v>1961</v>
      </c>
      <c r="P52" s="66" t="s">
        <v>1994</v>
      </c>
      <c r="Q52" s="6" t="str">
        <f>VLOOKUP(B52,label!A:G,6,FALSE)</f>
        <v>textItemType</v>
      </c>
      <c r="R52" s="66" t="s">
        <v>1938</v>
      </c>
      <c r="S52" s="6" t="str">
        <f>VLOOKUP(B52,label!A:G,5,FALSE)</f>
        <v>sellerAdditionalLegalInformation</v>
      </c>
    </row>
    <row r="53" spans="1:19" ht="19" customHeight="1">
      <c r="A53" s="6">
        <v>56</v>
      </c>
      <c r="B53" s="67" t="s">
        <v>4668</v>
      </c>
      <c r="C53" s="67" t="s">
        <v>828</v>
      </c>
      <c r="D53" s="6">
        <v>4</v>
      </c>
      <c r="E53" s="102" t="str">
        <f xml:space="preserve"> IF("cen"=MID(B53,1,3),H53, VLOOKUP(B53,label!A:E,5,FALSE))</f>
        <v>SELLER POSTAL ADDRESS</v>
      </c>
      <c r="F53" s="39" t="s">
        <v>4427</v>
      </c>
      <c r="G53" s="34" t="s">
        <v>1997</v>
      </c>
      <c r="H53" s="99" t="str">
        <f>VLOOKUP(G53,'EN mapping'!B:F,5,FALSE)</f>
        <v>SELLER POSTAL ADDRESS</v>
      </c>
      <c r="I53" s="89" t="str">
        <f>VLOOKUP(G53,'EN mapping'!B:D,3,FALSE)</f>
        <v>1..1</v>
      </c>
      <c r="J53" s="38" t="str">
        <f>IF(2=D53,B53,IF(1&lt;D53,J52,""))</f>
        <v>cen-33</v>
      </c>
      <c r="K53" s="37" t="str">
        <f>IF(3=D53,B53,IF(2&lt;D53,K52,""))</f>
        <v/>
      </c>
      <c r="L53" s="37" t="str">
        <f>IF(4=D53,B53,IF(3&lt;D53,L52,""))</f>
        <v>cenG-5</v>
      </c>
      <c r="M53" s="38" t="str">
        <f>IF(5=D53,B53,IF(4&lt;D53,M52,""))</f>
        <v/>
      </c>
      <c r="N53" s="37" t="str">
        <f>IF(6=D53,B53,IF(5&lt;D53,N52,""))</f>
        <v/>
      </c>
      <c r="O53" s="66" t="s">
        <v>1961</v>
      </c>
      <c r="P53" s="70" t="s">
        <v>3608</v>
      </c>
      <c r="Q53" s="6" t="str">
        <f>VLOOKUP(B53,label!A:G,6,FALSE)</f>
        <v/>
      </c>
      <c r="R53" s="70"/>
      <c r="S53" s="6" t="str">
        <f>VLOOKUP(B53,label!A:G,5,FALSE)</f>
        <v>sellerPostalAddress</v>
      </c>
    </row>
    <row r="54" spans="1:19" ht="19" customHeight="1">
      <c r="A54" s="6">
        <v>57</v>
      </c>
      <c r="B54" s="67" t="s">
        <v>4623</v>
      </c>
      <c r="C54" s="67" t="s">
        <v>1359</v>
      </c>
      <c r="D54" s="6">
        <v>5</v>
      </c>
      <c r="E54" s="37" t="str">
        <f xml:space="preserve"> IF("cen"=MID(B54,1,3),H54, VLOOKUP(B54,label!A:E,5,FALSE))</f>
        <v>Seller address line 1</v>
      </c>
      <c r="F54" s="39" t="s">
        <v>4428</v>
      </c>
      <c r="G54" s="34" t="s">
        <v>1999</v>
      </c>
      <c r="H54" s="99" t="str">
        <f>VLOOKUP(G54,'EN mapping'!B:F,5,FALSE)</f>
        <v>Seller address line 1</v>
      </c>
      <c r="I54" s="89" t="str">
        <f>VLOOKUP(G54,'EN mapping'!B:D,3,FALSE)</f>
        <v>0..1</v>
      </c>
      <c r="J54" s="38" t="str">
        <f>IF(2=D54,B54,IF(1&lt;D54,J53,""))</f>
        <v>cen-33</v>
      </c>
      <c r="K54" s="37" t="str">
        <f>IF(3=D54,B54,IF(2&lt;D54,K53,""))</f>
        <v/>
      </c>
      <c r="L54" s="37" t="str">
        <f>IF(4=D54,B54,IF(3&lt;D54,L53,""))</f>
        <v>cenG-5</v>
      </c>
      <c r="M54" s="38" t="str">
        <f>IF(5=D54,B54,IF(4&lt;D54,M53,""))</f>
        <v>cen-35</v>
      </c>
      <c r="N54" s="37" t="str">
        <f>IF(6=D54,B54,IF(5&lt;D54,N53,""))</f>
        <v/>
      </c>
      <c r="O54" s="66" t="s">
        <v>2000</v>
      </c>
      <c r="P54" s="66" t="s">
        <v>3611</v>
      </c>
      <c r="Q54" s="6" t="str">
        <f>VLOOKUP(B54,label!A:G,6,FALSE)</f>
        <v>textItemType</v>
      </c>
      <c r="R54" s="66" t="s">
        <v>1938</v>
      </c>
      <c r="S54" s="6" t="str">
        <f>VLOOKUP(B54,label!A:G,5,FALSE)</f>
        <v>sellerAddressLine1</v>
      </c>
    </row>
    <row r="55" spans="1:19" ht="19" customHeight="1">
      <c r="A55" s="6">
        <v>58</v>
      </c>
      <c r="B55" s="67" t="s">
        <v>4627</v>
      </c>
      <c r="C55" s="67" t="s">
        <v>1360</v>
      </c>
      <c r="D55" s="6">
        <v>5</v>
      </c>
      <c r="E55" s="37" t="str">
        <f xml:space="preserve"> IF("cen"=MID(B55,1,3),H55, VLOOKUP(B55,label!A:E,5,FALSE))</f>
        <v>Seller address line 2</v>
      </c>
      <c r="F55" s="39" t="s">
        <v>4429</v>
      </c>
      <c r="G55" s="34" t="s">
        <v>2002</v>
      </c>
      <c r="H55" s="99" t="str">
        <f>VLOOKUP(G55,'EN mapping'!B:F,5,FALSE)</f>
        <v>Seller address line 2</v>
      </c>
      <c r="I55" s="89" t="str">
        <f>VLOOKUP(G55,'EN mapping'!B:D,3,FALSE)</f>
        <v>0..1</v>
      </c>
      <c r="J55" s="38" t="str">
        <f>IF(2=D55,B55,IF(1&lt;D55,J54,""))</f>
        <v>cen-33</v>
      </c>
      <c r="K55" s="37" t="str">
        <f>IF(3=D55,B55,IF(2&lt;D55,K54,""))</f>
        <v/>
      </c>
      <c r="L55" s="37" t="str">
        <f>IF(4=D55,B55,IF(3&lt;D55,L54,""))</f>
        <v>cenG-5</v>
      </c>
      <c r="M55" s="38" t="str">
        <f>IF(5=D55,B55,IF(4&lt;D55,M54,""))</f>
        <v>cen-36</v>
      </c>
      <c r="N55" s="37" t="str">
        <f>IF(6=D55,B55,IF(5&lt;D55,N54,""))</f>
        <v/>
      </c>
      <c r="O55" s="66" t="s">
        <v>2000</v>
      </c>
      <c r="P55" s="66" t="s">
        <v>3612</v>
      </c>
      <c r="Q55" s="6" t="str">
        <f>VLOOKUP(B55,label!A:G,6,FALSE)</f>
        <v>textItemType</v>
      </c>
      <c r="R55" s="66" t="s">
        <v>1938</v>
      </c>
      <c r="S55" s="6" t="str">
        <f>VLOOKUP(B55,label!A:G,5,FALSE)</f>
        <v>sellerAddressLine2</v>
      </c>
    </row>
    <row r="56" spans="1:19" ht="19" customHeight="1">
      <c r="A56" s="6">
        <v>59</v>
      </c>
      <c r="B56" s="67" t="s">
        <v>3659</v>
      </c>
      <c r="C56" s="67" t="s">
        <v>3659</v>
      </c>
      <c r="D56" s="6">
        <f>VLOOKUP(B56,label!A:G,3,FALSE)</f>
        <v>3</v>
      </c>
      <c r="E56" s="37" t="str">
        <f xml:space="preserve"> IF("cen"=MID(B56,1,3),H56, VLOOKUP(B56,label!A:E,5,FALSE))</f>
        <v>Seller address line 3</v>
      </c>
      <c r="F56" s="39" t="s">
        <v>4430</v>
      </c>
      <c r="G56" s="34" t="s">
        <v>3935</v>
      </c>
      <c r="H56" s="99" t="str">
        <f>VLOOKUP(G56,'EN mapping'!B:F,5,FALSE)</f>
        <v>Seller address line 3</v>
      </c>
      <c r="I56" s="89" t="str">
        <f>VLOOKUP(G56,'EN mapping'!B:D,3,FALSE)</f>
        <v>0..1</v>
      </c>
      <c r="J56" s="38" t="str">
        <f>IF(2=D56,B56,IF(1&lt;D56,J55,""))</f>
        <v>cen-33</v>
      </c>
      <c r="K56" s="37" t="str">
        <f>IF(3=D56,B56,IF(2&lt;D56,K55,""))</f>
        <v>cen-162</v>
      </c>
      <c r="L56" s="37" t="str">
        <f>IF(4=D56,B56,IF(3&lt;D56,L55,""))</f>
        <v/>
      </c>
      <c r="M56" s="38" t="str">
        <f>IF(5=D56,B56,IF(4&lt;D56,M55,""))</f>
        <v/>
      </c>
      <c r="N56" s="37" t="str">
        <f>IF(6=D56,B56,IF(5&lt;D56,N55,""))</f>
        <v/>
      </c>
      <c r="O56" s="66" t="s">
        <v>2000</v>
      </c>
      <c r="P56" s="66" t="s">
        <v>3620</v>
      </c>
      <c r="Q56" s="6" t="str">
        <f>VLOOKUP(B56,label!A:G,6,FALSE)</f>
        <v>textItemType</v>
      </c>
      <c r="R56" s="66" t="s">
        <v>1938</v>
      </c>
      <c r="S56" s="6" t="str">
        <f>VLOOKUP(B56,label!A:G,5,FALSE)</f>
        <v>sellerAddressLine3</v>
      </c>
    </row>
    <row r="57" spans="1:19" ht="19" customHeight="1">
      <c r="A57" s="6">
        <v>60</v>
      </c>
      <c r="B57" s="67" t="s">
        <v>4631</v>
      </c>
      <c r="C57" s="67" t="s">
        <v>1361</v>
      </c>
      <c r="D57" s="6">
        <v>5</v>
      </c>
      <c r="E57" s="37" t="str">
        <f xml:space="preserve"> IF("cen"=MID(B57,1,3),H57, VLOOKUP(B57,label!A:E,5,FALSE))</f>
        <v>Seller city</v>
      </c>
      <c r="F57" s="39" t="s">
        <v>4431</v>
      </c>
      <c r="G57" s="34" t="s">
        <v>2005</v>
      </c>
      <c r="H57" s="99" t="str">
        <f>VLOOKUP(G57,'EN mapping'!B:F,5,FALSE)</f>
        <v>Seller city</v>
      </c>
      <c r="I57" s="89" t="str">
        <f>VLOOKUP(G57,'EN mapping'!B:D,3,FALSE)</f>
        <v>0..1</v>
      </c>
      <c r="J57" s="38" t="str">
        <f>IF(2=D57,B57,IF(1&lt;D57,J56,""))</f>
        <v>cen-33</v>
      </c>
      <c r="K57" s="37" t="str">
        <f>IF(3=D57,B57,IF(2&lt;D57,K56,""))</f>
        <v>cen-162</v>
      </c>
      <c r="L57" s="37" t="str">
        <f>IF(4=D57,B57,IF(3&lt;D57,L56,""))</f>
        <v/>
      </c>
      <c r="M57" s="38" t="str">
        <f>IF(5=D57,B57,IF(4&lt;D57,M56,""))</f>
        <v>cen-37</v>
      </c>
      <c r="N57" s="37" t="str">
        <f>IF(6=D57,B57,IF(5&lt;D57,N56,""))</f>
        <v/>
      </c>
      <c r="O57" s="66" t="s">
        <v>2000</v>
      </c>
      <c r="P57" s="66" t="s">
        <v>3613</v>
      </c>
      <c r="Q57" s="6" t="str">
        <f>VLOOKUP(B57,label!A:G,6,FALSE)</f>
        <v>textItemType</v>
      </c>
      <c r="R57" s="66" t="s">
        <v>1938</v>
      </c>
      <c r="S57" s="6" t="str">
        <f>VLOOKUP(B57,label!A:G,5,FALSE)</f>
        <v>sellerCity</v>
      </c>
    </row>
    <row r="58" spans="1:19" ht="19" customHeight="1">
      <c r="A58" s="6">
        <v>61</v>
      </c>
      <c r="B58" s="67" t="s">
        <v>4635</v>
      </c>
      <c r="C58" s="67" t="s">
        <v>1362</v>
      </c>
      <c r="D58" s="6">
        <v>5</v>
      </c>
      <c r="E58" s="37" t="str">
        <f xml:space="preserve"> IF("cen"=MID(B58,1,3),H58, VLOOKUP(B58,label!A:E,5,FALSE))</f>
        <v>Seller country subdivision</v>
      </c>
      <c r="F58" s="39" t="s">
        <v>4432</v>
      </c>
      <c r="G58" s="34" t="s">
        <v>2009</v>
      </c>
      <c r="H58" s="99" t="str">
        <f>VLOOKUP(G58,'EN mapping'!B:F,5,FALSE)</f>
        <v>Seller country subdivision</v>
      </c>
      <c r="I58" s="89" t="str">
        <f>VLOOKUP(G58,'EN mapping'!B:D,3,FALSE)</f>
        <v>0..1</v>
      </c>
      <c r="J58" s="38" t="str">
        <f>IF(2=D58,B58,IF(1&lt;D58,J57,""))</f>
        <v>cen-33</v>
      </c>
      <c r="K58" s="37" t="str">
        <f>IF(3=D58,B58,IF(2&lt;D58,K57,""))</f>
        <v>cen-162</v>
      </c>
      <c r="L58" s="37" t="str">
        <f>IF(4=D58,B58,IF(3&lt;D58,L57,""))</f>
        <v/>
      </c>
      <c r="M58" s="38" t="str">
        <f>IF(5=D58,B58,IF(4&lt;D58,M57,""))</f>
        <v>cen-39</v>
      </c>
      <c r="N58" s="37" t="str">
        <f>IF(6=D58,B58,IF(5&lt;D58,N57,""))</f>
        <v/>
      </c>
      <c r="O58" s="66" t="s">
        <v>2000</v>
      </c>
      <c r="P58" s="66" t="s">
        <v>3614</v>
      </c>
      <c r="Q58" s="6" t="str">
        <f>VLOOKUP(B58,label!A:G,6,FALSE)</f>
        <v>textItemType</v>
      </c>
      <c r="R58" s="66" t="s">
        <v>1938</v>
      </c>
      <c r="S58" s="6" t="str">
        <f>VLOOKUP(B58,label!A:G,5,FALSE)</f>
        <v>sellerCountrySubdivision</v>
      </c>
    </row>
    <row r="59" spans="1:19" ht="19" customHeight="1">
      <c r="A59" s="6">
        <v>62</v>
      </c>
      <c r="B59" s="67" t="s">
        <v>4639</v>
      </c>
      <c r="C59" s="67" t="s">
        <v>1363</v>
      </c>
      <c r="D59" s="6">
        <v>5</v>
      </c>
      <c r="E59" s="37" t="str">
        <f xml:space="preserve"> IF("cen"=MID(B59,1,3),H59, VLOOKUP(B59,label!A:E,5,FALSE))</f>
        <v>Seller country code</v>
      </c>
      <c r="F59" s="39" t="s">
        <v>4433</v>
      </c>
      <c r="G59" s="34" t="s">
        <v>2011</v>
      </c>
      <c r="H59" s="99" t="str">
        <f>VLOOKUP(G59,'EN mapping'!B:F,5,FALSE)</f>
        <v>Seller country code</v>
      </c>
      <c r="I59" s="89" t="str">
        <f>VLOOKUP(G59,'EN mapping'!B:D,3,FALSE)</f>
        <v>1..1</v>
      </c>
      <c r="J59" s="38" t="str">
        <f>IF(2=D59,B59,IF(1&lt;D59,J58,""))</f>
        <v>cen-33</v>
      </c>
      <c r="K59" s="37" t="str">
        <f>IF(3=D59,B59,IF(2&lt;D59,K58,""))</f>
        <v>cen-162</v>
      </c>
      <c r="L59" s="37" t="str">
        <f>IF(4=D59,B59,IF(3&lt;D59,L58,""))</f>
        <v/>
      </c>
      <c r="M59" s="38" t="str">
        <f>IF(5=D59,B59,IF(4&lt;D59,M58,""))</f>
        <v>cen-40</v>
      </c>
      <c r="N59" s="37" t="str">
        <f>IF(6=D59,B59,IF(5&lt;D59,N58,""))</f>
        <v/>
      </c>
      <c r="O59" s="66" t="s">
        <v>2000</v>
      </c>
      <c r="P59" s="66" t="s">
        <v>3615</v>
      </c>
      <c r="Q59" s="6" t="str">
        <f>VLOOKUP(B59,label!A:G,6,FALSE)</f>
        <v>codeItemType</v>
      </c>
      <c r="R59" s="66" t="s">
        <v>1924</v>
      </c>
      <c r="S59" s="6" t="str">
        <f>VLOOKUP(B59,label!A:G,5,FALSE)</f>
        <v>sellerCountryCode</v>
      </c>
    </row>
    <row r="60" spans="1:19" ht="19" customHeight="1">
      <c r="A60" s="6">
        <v>63</v>
      </c>
      <c r="B60" s="67" t="s">
        <v>4643</v>
      </c>
      <c r="C60" s="67" t="s">
        <v>1364</v>
      </c>
      <c r="D60" s="6">
        <v>5</v>
      </c>
      <c r="E60" s="37" t="str">
        <f xml:space="preserve"> IF("cen"=MID(B60,1,3),H60, VLOOKUP(B60,label!A:E,5,FALSE))</f>
        <v>Seller post code</v>
      </c>
      <c r="F60" s="39" t="s">
        <v>4434</v>
      </c>
      <c r="G60" s="34" t="s">
        <v>2007</v>
      </c>
      <c r="H60" s="99" t="str">
        <f>VLOOKUP(G60,'EN mapping'!B:F,5,FALSE)</f>
        <v>Seller post code</v>
      </c>
      <c r="I60" s="89" t="str">
        <f>VLOOKUP(G60,'EN mapping'!B:D,3,FALSE)</f>
        <v>0..1</v>
      </c>
      <c r="J60" s="38" t="str">
        <f>IF(2=D60,B60,IF(1&lt;D60,J59,""))</f>
        <v>cen-33</v>
      </c>
      <c r="K60" s="37" t="str">
        <f>IF(3=D60,B60,IF(2&lt;D60,K59,""))</f>
        <v>cen-162</v>
      </c>
      <c r="L60" s="37" t="str">
        <f>IF(4=D60,B60,IF(3&lt;D60,L59,""))</f>
        <v/>
      </c>
      <c r="M60" s="38" t="str">
        <f>IF(5=D60,B60,IF(4&lt;D60,M59,""))</f>
        <v>cen-38</v>
      </c>
      <c r="N60" s="37" t="str">
        <f>IF(6=D60,B60,IF(5&lt;D60,N59,""))</f>
        <v/>
      </c>
      <c r="O60" s="66" t="s">
        <v>2000</v>
      </c>
      <c r="P60" s="66" t="s">
        <v>3635</v>
      </c>
      <c r="Q60" s="6" t="str">
        <f>VLOOKUP(B60,label!A:G,6,FALSE)</f>
        <v>textItemType</v>
      </c>
      <c r="R60" s="79" t="s">
        <v>1938</v>
      </c>
      <c r="S60" s="6" t="str">
        <f>VLOOKUP(B60,label!A:G,5,FALSE)</f>
        <v>sellerPostCode</v>
      </c>
    </row>
    <row r="61" spans="1:19" ht="19" customHeight="1">
      <c r="A61" s="6">
        <v>65</v>
      </c>
      <c r="B61" s="67" t="s">
        <v>4669</v>
      </c>
      <c r="C61" s="67" t="s">
        <v>829</v>
      </c>
      <c r="D61" s="6">
        <v>5</v>
      </c>
      <c r="E61" s="102" t="str">
        <f xml:space="preserve"> IF("cen"=MID(B61,1,3),H61, VLOOKUP(B61,label!A:E,5,FALSE))</f>
        <v>SELLER CONTACT</v>
      </c>
      <c r="F61" s="39" t="s">
        <v>4436</v>
      </c>
      <c r="G61" s="34" t="s">
        <v>2013</v>
      </c>
      <c r="H61" s="99" t="str">
        <f>VLOOKUP(G61,'EN mapping'!B:F,5,FALSE)</f>
        <v>SELLER CONTACT</v>
      </c>
      <c r="I61" s="89" t="str">
        <f>VLOOKUP(G61,'EN mapping'!B:D,3,FALSE)</f>
        <v>0..1</v>
      </c>
      <c r="J61" s="38" t="str">
        <f>IF(2=D61,B61,IF(1&lt;D61,J60,""))</f>
        <v>cen-33</v>
      </c>
      <c r="K61" s="37" t="str">
        <f>IF(3=D61,B61,IF(2&lt;D61,K60,""))</f>
        <v>cen-162</v>
      </c>
      <c r="L61" s="37" t="str">
        <f>IF(4=D61,B61,IF(3&lt;D61,L60,""))</f>
        <v/>
      </c>
      <c r="M61" s="38" t="str">
        <f>IF(5=D61,B61,IF(4&lt;D61,M60,""))</f>
        <v>cenG-6</v>
      </c>
      <c r="N61" s="37" t="str">
        <f>IF(6=D61,B61,IF(5&lt;D61,N60,""))</f>
        <v/>
      </c>
      <c r="O61" s="66" t="s">
        <v>1961</v>
      </c>
      <c r="P61" s="70" t="s">
        <v>3616</v>
      </c>
      <c r="Q61" s="6" t="str">
        <f>VLOOKUP(B61,label!A:G,6,FALSE)</f>
        <v/>
      </c>
      <c r="R61" s="70"/>
      <c r="S61" s="6" t="str">
        <f>VLOOKUP(B61,label!A:G,5,FALSE)</f>
        <v>sellerContact</v>
      </c>
    </row>
    <row r="62" spans="1:19" ht="19" customHeight="1">
      <c r="A62" s="6">
        <v>66</v>
      </c>
      <c r="B62" s="67" t="s">
        <v>4670</v>
      </c>
      <c r="C62" s="67" t="s">
        <v>1370</v>
      </c>
      <c r="D62" s="6">
        <v>6</v>
      </c>
      <c r="E62" s="37" t="str">
        <f xml:space="preserve"> IF("cen"=MID(B62,1,3),H62, VLOOKUP(B62,label!A:E,5,FALSE))</f>
        <v>Seller contact point</v>
      </c>
      <c r="F62" s="39" t="s">
        <v>4437</v>
      </c>
      <c r="G62" s="34" t="s">
        <v>2015</v>
      </c>
      <c r="H62" s="99" t="str">
        <f>VLOOKUP(G62,'EN mapping'!B:F,5,FALSE)</f>
        <v>Seller contact point</v>
      </c>
      <c r="I62" s="89" t="str">
        <f>VLOOKUP(G62,'EN mapping'!B:D,3,FALSE)</f>
        <v>0..1</v>
      </c>
      <c r="J62" s="38" t="str">
        <f>IF(2=D62,B62,IF(1&lt;D62,J61,""))</f>
        <v>cen-33</v>
      </c>
      <c r="K62" s="37" t="str">
        <f>IF(3=D62,B62,IF(2&lt;D62,K61,""))</f>
        <v>cen-162</v>
      </c>
      <c r="L62" s="37" t="str">
        <f>IF(4=D62,B62,IF(3&lt;D62,L61,""))</f>
        <v/>
      </c>
      <c r="M62" s="38" t="str">
        <f>IF(5=D62,B62,IF(4&lt;D62,M61,""))</f>
        <v>cenG-6</v>
      </c>
      <c r="N62" s="37" t="str">
        <f>IF(6=D62,B62,IF(5&lt;D62,N61,""))</f>
        <v>cen-41</v>
      </c>
      <c r="O62" s="66" t="s">
        <v>2000</v>
      </c>
      <c r="P62" s="66" t="s">
        <v>3617</v>
      </c>
      <c r="Q62" s="6" t="str">
        <f>VLOOKUP(B62,label!A:G,6,FALSE)</f>
        <v>textItemType</v>
      </c>
      <c r="R62" s="66" t="s">
        <v>1938</v>
      </c>
      <c r="S62" s="6" t="str">
        <f>VLOOKUP(B62,label!A:G,5,FALSE)</f>
        <v>sellerContactPoint</v>
      </c>
    </row>
    <row r="63" spans="1:19" ht="19" customHeight="1">
      <c r="A63" s="6">
        <v>67</v>
      </c>
      <c r="B63" s="67" t="s">
        <v>4671</v>
      </c>
      <c r="C63" s="67" t="s">
        <v>1373</v>
      </c>
      <c r="D63" s="6">
        <v>6</v>
      </c>
      <c r="E63" s="37" t="str">
        <f xml:space="preserve"> IF("cen"=MID(B63,1,3),H63, VLOOKUP(B63,label!A:E,5,FALSE))</f>
        <v>Seller contact telephone number</v>
      </c>
      <c r="F63" s="39" t="s">
        <v>4527</v>
      </c>
      <c r="G63" s="34" t="s">
        <v>2017</v>
      </c>
      <c r="H63" s="99" t="str">
        <f>VLOOKUP(G63,'EN mapping'!B:F,5,FALSE)</f>
        <v>Seller contact telephone number</v>
      </c>
      <c r="I63" s="89" t="str">
        <f>VLOOKUP(G63,'EN mapping'!B:D,3,FALSE)</f>
        <v>0..1</v>
      </c>
      <c r="J63" s="38" t="str">
        <f>IF(2=D63,B63,IF(1&lt;D63,J62,""))</f>
        <v>cen-33</v>
      </c>
      <c r="K63" s="37" t="str">
        <f>IF(3=D63,B63,IF(2&lt;D63,K62,""))</f>
        <v>cen-162</v>
      </c>
      <c r="L63" s="37" t="str">
        <f>IF(4=D63,B63,IF(3&lt;D63,L62,""))</f>
        <v/>
      </c>
      <c r="M63" s="38" t="str">
        <f>IF(5=D63,B63,IF(4&lt;D63,M62,""))</f>
        <v>cenG-6</v>
      </c>
      <c r="N63" s="37" t="str">
        <f>IF(6=D63,B63,IF(5&lt;D63,N62,""))</f>
        <v>cen-42</v>
      </c>
      <c r="O63" s="66" t="s">
        <v>2000</v>
      </c>
      <c r="P63" s="66" t="s">
        <v>3619</v>
      </c>
      <c r="Q63" s="6" t="str">
        <f>VLOOKUP(B63,label!A:G,6,FALSE)</f>
        <v>textItemType</v>
      </c>
      <c r="R63" s="66" t="s">
        <v>1938</v>
      </c>
      <c r="S63" s="6" t="str">
        <f>VLOOKUP(B63,label!A:G,5,FALSE)</f>
        <v>sellerContactTelephoneNumber</v>
      </c>
    </row>
    <row r="64" spans="1:19" ht="19" customHeight="1">
      <c r="A64" s="6">
        <v>68</v>
      </c>
      <c r="B64" s="67" t="s">
        <v>4598</v>
      </c>
      <c r="C64" s="67" t="s">
        <v>40</v>
      </c>
      <c r="D64" s="6">
        <v>6</v>
      </c>
      <c r="E64" s="37" t="str">
        <f xml:space="preserve"> IF("cen"=MID(B64,1,3),H64, VLOOKUP(B64,label!A:E,5,FALSE))</f>
        <v>Seller electronic address</v>
      </c>
      <c r="F64" s="39" t="s">
        <v>4528</v>
      </c>
      <c r="G64" s="34" t="s">
        <v>1995</v>
      </c>
      <c r="H64" s="99" t="str">
        <f>VLOOKUP(G64,'EN mapping'!B:F,5,FALSE)</f>
        <v>Seller electronic address</v>
      </c>
      <c r="I64" s="89" t="str">
        <f>VLOOKUP(G64,'EN mapping'!B:D,3,FALSE)</f>
        <v>0..1</v>
      </c>
      <c r="J64" s="38" t="str">
        <f>IF(2=D64,B64,IF(1&lt;D64,J63,""))</f>
        <v>cen-33</v>
      </c>
      <c r="K64" s="37" t="str">
        <f>IF(3=D64,B64,IF(2&lt;D64,K63,""))</f>
        <v>cen-162</v>
      </c>
      <c r="L64" s="37" t="str">
        <f>IF(4=D64,B64,IF(3&lt;D64,L63,""))</f>
        <v/>
      </c>
      <c r="M64" s="38" t="str">
        <f>IF(5=D64,B64,IF(4&lt;D64,M63,""))</f>
        <v>cenG-6</v>
      </c>
      <c r="N64" s="37" t="str">
        <f>IF(6=D64,B64,IF(5&lt;D64,N63,""))</f>
        <v>cen-34</v>
      </c>
      <c r="O64" s="66" t="s">
        <v>1961</v>
      </c>
      <c r="P64" s="80" t="s">
        <v>3636</v>
      </c>
      <c r="Q64" s="6" t="str">
        <f>VLOOKUP(B64,label!A:G,6,FALSE)</f>
        <v>identifierItemType</v>
      </c>
      <c r="R64" s="66" t="s">
        <v>2335</v>
      </c>
      <c r="S64" s="6" t="str">
        <f>VLOOKUP(B64,label!A:G,5,FALSE)</f>
        <v>sellerElectronicAddress</v>
      </c>
    </row>
    <row r="65" spans="1:19" ht="19" customHeight="1">
      <c r="A65" s="6">
        <v>69</v>
      </c>
      <c r="B65" s="67" t="s">
        <v>4672</v>
      </c>
      <c r="C65" s="67" t="s">
        <v>1377</v>
      </c>
      <c r="D65" s="6">
        <v>6</v>
      </c>
      <c r="E65" s="37" t="str">
        <f xml:space="preserve"> IF("cen"=MID(B65,1,3),H65, VLOOKUP(B65,label!A:E,5,FALSE))</f>
        <v>Seller contact email address</v>
      </c>
      <c r="F65" s="39" t="s">
        <v>4529</v>
      </c>
      <c r="G65" s="34" t="s">
        <v>2019</v>
      </c>
      <c r="H65" s="99" t="str">
        <f>VLOOKUP(G65,'EN mapping'!B:F,5,FALSE)</f>
        <v>Seller contact email address</v>
      </c>
      <c r="I65" s="89" t="str">
        <f>VLOOKUP(G65,'EN mapping'!B:D,3,FALSE)</f>
        <v>0..1</v>
      </c>
      <c r="J65" s="38" t="str">
        <f>IF(2=D65,B65,IF(1&lt;D65,J64,""))</f>
        <v>cen-33</v>
      </c>
      <c r="K65" s="37" t="str">
        <f>IF(3=D65,B65,IF(2&lt;D65,K64,""))</f>
        <v>cen-162</v>
      </c>
      <c r="L65" s="37" t="str">
        <f>IF(4=D65,B65,IF(3&lt;D65,L64,""))</f>
        <v/>
      </c>
      <c r="M65" s="38" t="str">
        <f>IF(5=D65,B65,IF(4&lt;D65,M64,""))</f>
        <v>cenG-6</v>
      </c>
      <c r="N65" s="37" t="str">
        <f>IF(6=D65,B65,IF(5&lt;D65,N64,""))</f>
        <v>cen-43</v>
      </c>
      <c r="O65" s="66" t="s">
        <v>2000</v>
      </c>
      <c r="P65" s="66" t="s">
        <v>3618</v>
      </c>
      <c r="Q65" s="6" t="str">
        <f>VLOOKUP(B65,label!A:G,6,FALSE)</f>
        <v>textItemType</v>
      </c>
      <c r="R65" s="66" t="s">
        <v>1938</v>
      </c>
      <c r="S65" s="6" t="str">
        <f>VLOOKUP(B65,label!A:G,5,FALSE)</f>
        <v>sellerContactEmailAddress</v>
      </c>
    </row>
    <row r="66" spans="1:19" ht="19" customHeight="1">
      <c r="A66" s="6">
        <v>47</v>
      </c>
      <c r="B66" s="67" t="str">
        <f>"cenG"&amp;MID(VLOOKUP(E66,Table2!D:E,2,FALSE),3,3)</f>
        <v>cenG-11</v>
      </c>
      <c r="C66" s="67" t="s">
        <v>4714</v>
      </c>
      <c r="D66" s="6">
        <v>4</v>
      </c>
      <c r="E66" s="76" t="s">
        <v>3607</v>
      </c>
      <c r="F66" s="39" t="s">
        <v>4426</v>
      </c>
      <c r="G66" s="76" t="s">
        <v>3607</v>
      </c>
      <c r="H66" s="99" t="e">
        <f>VLOOKUP(G66,'EN mapping'!B:F,5,FALSE)</f>
        <v>#N/A</v>
      </c>
      <c r="I66" s="89" t="e">
        <f>VLOOKUP(G66,'EN mapping'!B:D,3,FALSE)</f>
        <v>#N/A</v>
      </c>
      <c r="J66" s="38" t="str">
        <f>IF(2=D66,B66,IF(1&lt;D66,J65,""))</f>
        <v>cen-33</v>
      </c>
      <c r="K66" s="37" t="str">
        <f>IF(3=D66,B66,IF(2&lt;D66,K65,""))</f>
        <v>cen-162</v>
      </c>
      <c r="L66" s="37" t="str">
        <f>IF(4=D66,B66,IF(3&lt;D66,L65,""))</f>
        <v>cenG-11</v>
      </c>
      <c r="M66" s="38" t="str">
        <f>IF(5=D66,B66,IF(4&lt;D66,M65,""))</f>
        <v/>
      </c>
      <c r="N66" s="37" t="str">
        <f>IF(6=D66,B66,IF(5&lt;D66,N65,""))</f>
        <v/>
      </c>
      <c r="O66" s="77"/>
      <c r="P66" s="77"/>
      <c r="Q66" s="6" t="str">
        <f>VLOOKUP(B66,label!A:G,6,FALSE)</f>
        <v/>
      </c>
      <c r="R66" s="77"/>
      <c r="S66" s="6" t="str">
        <f>VLOOKUP(B66,label!A:G,5,FALSE)</f>
        <v>sellerTaxRepresentativeParty</v>
      </c>
    </row>
    <row r="67" spans="1:19" ht="19" customHeight="1">
      <c r="A67" s="6">
        <v>50</v>
      </c>
      <c r="B67" s="67" t="s">
        <v>4673</v>
      </c>
      <c r="C67" s="67" t="s">
        <v>1341</v>
      </c>
      <c r="D67" s="6">
        <v>4</v>
      </c>
      <c r="E67" s="37" t="str">
        <f xml:space="preserve"> IF("cen"=MID(B67,1,3),H67, VLOOKUP(B67,label!A:E,5,FALSE))</f>
        <v>Seller tax representative VAT identifier</v>
      </c>
      <c r="F67" s="39" t="s">
        <v>4525</v>
      </c>
      <c r="G67" s="34" t="s">
        <v>2075</v>
      </c>
      <c r="H67" s="99" t="str">
        <f>VLOOKUP(G67,'EN mapping'!B:F,5,FALSE)</f>
        <v>Seller tax representative VAT identifier</v>
      </c>
      <c r="I67" s="89" t="str">
        <f>VLOOKUP(G67,'EN mapping'!B:D,3,FALSE)</f>
        <v>1..1</v>
      </c>
      <c r="J67" s="38" t="str">
        <f>IF(2=D67,B67,IF(1&lt;D67,J66,""))</f>
        <v>cen-33</v>
      </c>
      <c r="K67" s="37" t="str">
        <f>IF(3=D67,B67,IF(2&lt;D67,K66,""))</f>
        <v>cen-162</v>
      </c>
      <c r="L67" s="37" t="str">
        <f>IF(4=D67,B67,IF(3&lt;D67,L66,""))</f>
        <v>cen-63</v>
      </c>
      <c r="M67" s="38" t="str">
        <f>IF(5=D67,B67,IF(4&lt;D67,M66,""))</f>
        <v/>
      </c>
      <c r="N67" s="37" t="str">
        <f>IF(6=D67,B67,IF(5&lt;D67,N66,""))</f>
        <v/>
      </c>
      <c r="O67" s="66" t="s">
        <v>1961</v>
      </c>
      <c r="P67" s="66" t="s">
        <v>3628</v>
      </c>
      <c r="Q67" s="6" t="str">
        <f>VLOOKUP(B67,label!A:G,6,FALSE)</f>
        <v>identifierItemType</v>
      </c>
      <c r="R67" s="66" t="s">
        <v>1918</v>
      </c>
      <c r="S67" s="6" t="str">
        <f>VLOOKUP(B67,label!A:G,5,FALSE)</f>
        <v>sellerTaxRepresentativeVatIdentifier</v>
      </c>
    </row>
    <row r="68" spans="1:19" ht="19" customHeight="1">
      <c r="A68" s="6">
        <v>53</v>
      </c>
      <c r="B68" s="67" t="s">
        <v>4674</v>
      </c>
      <c r="C68" s="67" t="s">
        <v>1346</v>
      </c>
      <c r="D68" s="6">
        <v>4</v>
      </c>
      <c r="E68" s="37" t="str">
        <f xml:space="preserve"> IF("cen"=MID(B68,1,3),H68, VLOOKUP(B68,label!A:E,5,FALSE))</f>
        <v>Seller tax representative name</v>
      </c>
      <c r="F68" s="39" t="s">
        <v>4425</v>
      </c>
      <c r="G68" s="34" t="s">
        <v>2073</v>
      </c>
      <c r="H68" s="99" t="str">
        <f>VLOOKUP(G68,'EN mapping'!B:F,5,FALSE)</f>
        <v>Seller tax representative name</v>
      </c>
      <c r="I68" s="89" t="str">
        <f>VLOOKUP(G68,'EN mapping'!B:D,3,FALSE)</f>
        <v>1..1</v>
      </c>
      <c r="J68" s="38" t="str">
        <f>IF(2=D68,B68,IF(1&lt;D68,J67,""))</f>
        <v>cen-33</v>
      </c>
      <c r="K68" s="37" t="str">
        <f>IF(3=D68,B68,IF(2&lt;D68,K67,""))</f>
        <v>cen-162</v>
      </c>
      <c r="L68" s="37" t="str">
        <f>IF(4=D68,B68,IF(3&lt;D68,L67,""))</f>
        <v>cen-62</v>
      </c>
      <c r="M68" s="38" t="str">
        <f>IF(5=D68,B68,IF(4&lt;D68,M67,""))</f>
        <v/>
      </c>
      <c r="N68" s="37" t="str">
        <f>IF(6=D68,B68,IF(5&lt;D68,N67,""))</f>
        <v/>
      </c>
      <c r="O68" s="66" t="s">
        <v>1961</v>
      </c>
      <c r="P68" s="66" t="s">
        <v>3509</v>
      </c>
      <c r="Q68" s="6" t="str">
        <f>VLOOKUP(B68,label!A:G,6,FALSE)</f>
        <v>textItemType</v>
      </c>
      <c r="R68" s="66" t="s">
        <v>1938</v>
      </c>
      <c r="S68" s="6" t="str">
        <f>VLOOKUP(B68,label!A:G,5,FALSE)</f>
        <v>sellerTaxRepresentativeName</v>
      </c>
    </row>
    <row r="69" spans="1:19" ht="19" customHeight="1">
      <c r="A69" s="6">
        <v>56</v>
      </c>
      <c r="B69" s="67" t="s">
        <v>4675</v>
      </c>
      <c r="C69" s="67" t="s">
        <v>828</v>
      </c>
      <c r="D69" s="6">
        <v>4</v>
      </c>
      <c r="E69" s="102" t="str">
        <f xml:space="preserve"> IF("cen"=MID(B69,1,3),H69, VLOOKUP(B69,label!A:E,5,FALSE))</f>
        <v>SELLER TAX REPRESENTATIVE POSTAL ADDRESS</v>
      </c>
      <c r="F69" s="39" t="s">
        <v>4427</v>
      </c>
      <c r="G69" s="34" t="s">
        <v>2077</v>
      </c>
      <c r="H69" s="99" t="str">
        <f>VLOOKUP(G69,'EN mapping'!B:F,5,FALSE)</f>
        <v>SELLER TAX REPRESENTATIVE POSTAL ADDRESS</v>
      </c>
      <c r="I69" s="89" t="str">
        <f>VLOOKUP(G69,'EN mapping'!B:D,3,FALSE)</f>
        <v>1..1</v>
      </c>
      <c r="J69" s="38" t="str">
        <f>IF(2=D69,B69,IF(1&lt;D69,J68,""))</f>
        <v>cen-33</v>
      </c>
      <c r="K69" s="37" t="str">
        <f>IF(3=D69,B69,IF(2&lt;D69,K68,""))</f>
        <v>cen-162</v>
      </c>
      <c r="L69" s="37" t="str">
        <f>IF(4=D69,B69,IF(3&lt;D69,L68,""))</f>
        <v>cenG-12</v>
      </c>
      <c r="M69" s="38" t="str">
        <f>IF(5=D69,B69,IF(4&lt;D69,M68,""))</f>
        <v/>
      </c>
      <c r="N69" s="37" t="str">
        <f>IF(6=D69,B69,IF(5&lt;D69,N68,""))</f>
        <v/>
      </c>
      <c r="O69" s="66" t="s">
        <v>1961</v>
      </c>
      <c r="P69" s="70" t="s">
        <v>3608</v>
      </c>
      <c r="Q69" s="6" t="str">
        <f>VLOOKUP(B69,label!A:G,6,FALSE)</f>
        <v/>
      </c>
      <c r="R69" s="70"/>
      <c r="S69" s="6" t="str">
        <f>VLOOKUP(B69,label!A:G,5,FALSE)</f>
        <v>sellerTaxRepresentativePostalAddress</v>
      </c>
    </row>
    <row r="70" spans="1:19" ht="19" customHeight="1">
      <c r="A70" s="6">
        <v>57</v>
      </c>
      <c r="B70" s="67" t="s">
        <v>4625</v>
      </c>
      <c r="C70" s="67" t="s">
        <v>1359</v>
      </c>
      <c r="D70" s="6">
        <v>5</v>
      </c>
      <c r="E70" s="37" t="str">
        <f xml:space="preserve"> IF("cen"=MID(B70,1,3),H70, VLOOKUP(B70,label!A:E,5,FALSE))</f>
        <v>Tax representative address line 1</v>
      </c>
      <c r="F70" s="39" t="s">
        <v>4428</v>
      </c>
      <c r="G70" s="34" t="s">
        <v>2079</v>
      </c>
      <c r="H70" s="99" t="str">
        <f>VLOOKUP(G70,'EN mapping'!B:F,5,FALSE)</f>
        <v>Tax representative address line 1</v>
      </c>
      <c r="I70" s="89" t="str">
        <f>VLOOKUP(G70,'EN mapping'!B:D,3,FALSE)</f>
        <v>0..1</v>
      </c>
      <c r="J70" s="38" t="str">
        <f>IF(2=D70,B70,IF(1&lt;D70,J69,""))</f>
        <v>cen-33</v>
      </c>
      <c r="K70" s="37" t="str">
        <f>IF(3=D70,B70,IF(2&lt;D70,K69,""))</f>
        <v>cen-162</v>
      </c>
      <c r="L70" s="37" t="str">
        <f>IF(4=D70,B70,IF(3&lt;D70,L69,""))</f>
        <v>cenG-12</v>
      </c>
      <c r="M70" s="38" t="str">
        <f>IF(5=D70,B70,IF(4&lt;D70,M69,""))</f>
        <v>cen-64</v>
      </c>
      <c r="N70" s="37" t="str">
        <f>IF(6=D70,B70,IF(5&lt;D70,N69,""))</f>
        <v/>
      </c>
      <c r="O70" s="66" t="s">
        <v>2000</v>
      </c>
      <c r="P70" s="66" t="s">
        <v>3611</v>
      </c>
      <c r="Q70" s="6" t="str">
        <f>VLOOKUP(B70,label!A:G,6,FALSE)</f>
        <v>textItemType</v>
      </c>
      <c r="R70" s="66" t="s">
        <v>1938</v>
      </c>
      <c r="S70" s="6" t="str">
        <f>VLOOKUP(B70,label!A:G,5,FALSE)</f>
        <v>taxRepresentativeAddressLine1</v>
      </c>
    </row>
    <row r="71" spans="1:19" ht="19" customHeight="1">
      <c r="A71" s="6">
        <v>58</v>
      </c>
      <c r="B71" s="67" t="s">
        <v>4629</v>
      </c>
      <c r="C71" s="67" t="s">
        <v>1360</v>
      </c>
      <c r="D71" s="6">
        <v>5</v>
      </c>
      <c r="E71" s="37" t="str">
        <f xml:space="preserve"> IF("cen"=MID(B71,1,3),H71, VLOOKUP(B71,label!A:E,5,FALSE))</f>
        <v>Tax representative address line 2</v>
      </c>
      <c r="F71" s="39" t="s">
        <v>4429</v>
      </c>
      <c r="G71" s="34" t="s">
        <v>2081</v>
      </c>
      <c r="H71" s="99" t="str">
        <f>VLOOKUP(G71,'EN mapping'!B:F,5,FALSE)</f>
        <v>Tax representative address line 2</v>
      </c>
      <c r="I71" s="89" t="str">
        <f>VLOOKUP(G71,'EN mapping'!B:D,3,FALSE)</f>
        <v>0..1</v>
      </c>
      <c r="J71" s="38" t="str">
        <f>IF(2=D71,B71,IF(1&lt;D71,J70,""))</f>
        <v>cen-33</v>
      </c>
      <c r="K71" s="37" t="str">
        <f>IF(3=D71,B71,IF(2&lt;D71,K70,""))</f>
        <v>cen-162</v>
      </c>
      <c r="L71" s="37" t="str">
        <f>IF(4=D71,B71,IF(3&lt;D71,L70,""))</f>
        <v>cenG-12</v>
      </c>
      <c r="M71" s="38" t="str">
        <f>IF(5=D71,B71,IF(4&lt;D71,M70,""))</f>
        <v>cen-65</v>
      </c>
      <c r="N71" s="37" t="str">
        <f>IF(6=D71,B71,IF(5&lt;D71,N70,""))</f>
        <v/>
      </c>
      <c r="O71" s="66" t="s">
        <v>2000</v>
      </c>
      <c r="P71" s="66" t="s">
        <v>3612</v>
      </c>
      <c r="Q71" s="6" t="str">
        <f>VLOOKUP(B71,label!A:G,6,FALSE)</f>
        <v>textItemType</v>
      </c>
      <c r="R71" s="66" t="s">
        <v>1938</v>
      </c>
      <c r="S71" s="6" t="str">
        <f>VLOOKUP(B71,label!A:G,5,FALSE)</f>
        <v>taxRepresentativeAddressLine2</v>
      </c>
    </row>
    <row r="72" spans="1:19" ht="19" customHeight="1">
      <c r="A72" s="6">
        <v>59</v>
      </c>
      <c r="B72" s="67" t="s">
        <v>4676</v>
      </c>
      <c r="C72" s="67" t="s">
        <v>3659</v>
      </c>
      <c r="D72" s="6">
        <v>5</v>
      </c>
      <c r="E72" s="37" t="str">
        <f xml:space="preserve"> IF("cen"=MID(B72,1,3),H72, VLOOKUP(B72,label!A:E,5,FALSE))</f>
        <v>Tax representative address line 3</v>
      </c>
      <c r="F72" s="39" t="s">
        <v>4430</v>
      </c>
      <c r="G72" s="34" t="s">
        <v>2083</v>
      </c>
      <c r="H72" s="99" t="str">
        <f>VLOOKUP(G72,'EN mapping'!B:F,5,FALSE)</f>
        <v>Tax representative address line 3</v>
      </c>
      <c r="I72" s="89" t="str">
        <f>VLOOKUP(G72,'EN mapping'!B:D,3,FALSE)</f>
        <v>0..1</v>
      </c>
      <c r="J72" s="38" t="str">
        <f>IF(2=D72,B72,IF(1&lt;D72,J71,""))</f>
        <v>cen-33</v>
      </c>
      <c r="K72" s="37" t="str">
        <f>IF(3=D72,B72,IF(2&lt;D72,K71,""))</f>
        <v>cen-162</v>
      </c>
      <c r="L72" s="37" t="str">
        <f>IF(4=D72,B72,IF(3&lt;D72,L71,""))</f>
        <v>cenG-12</v>
      </c>
      <c r="M72" s="38" t="str">
        <f>IF(5=D72,B72,IF(4&lt;D72,M71,""))</f>
        <v>cen-164</v>
      </c>
      <c r="N72" s="37" t="str">
        <f>IF(6=D72,B72,IF(5&lt;D72,N71,""))</f>
        <v/>
      </c>
      <c r="O72" s="66" t="s">
        <v>2000</v>
      </c>
      <c r="P72" s="66" t="s">
        <v>3620</v>
      </c>
      <c r="Q72" s="6" t="str">
        <f>VLOOKUP(B72,label!A:G,6,FALSE)</f>
        <v>textItemType</v>
      </c>
      <c r="R72" s="66" t="s">
        <v>1938</v>
      </c>
      <c r="S72" s="6" t="str">
        <f>VLOOKUP(B72,label!A:G,5,FALSE)</f>
        <v>taxRepresentativeAddressLine3</v>
      </c>
    </row>
    <row r="73" spans="1:19" ht="19" customHeight="1">
      <c r="A73" s="6">
        <v>60</v>
      </c>
      <c r="B73" s="67" t="s">
        <v>4633</v>
      </c>
      <c r="C73" s="67" t="s">
        <v>1361</v>
      </c>
      <c r="D73" s="6">
        <v>5</v>
      </c>
      <c r="E73" s="37" t="str">
        <f xml:space="preserve"> IF("cen"=MID(B73,1,3),H73, VLOOKUP(B73,label!A:E,5,FALSE))</f>
        <v>Tax representative city</v>
      </c>
      <c r="F73" s="39" t="s">
        <v>4431</v>
      </c>
      <c r="G73" s="34" t="s">
        <v>2085</v>
      </c>
      <c r="H73" s="99" t="str">
        <f>VLOOKUP(G73,'EN mapping'!B:F,5,FALSE)</f>
        <v>Tax representative city</v>
      </c>
      <c r="I73" s="89" t="str">
        <f>VLOOKUP(G73,'EN mapping'!B:D,3,FALSE)</f>
        <v>0..1</v>
      </c>
      <c r="J73" s="38" t="str">
        <f>IF(2=D73,B73,IF(1&lt;D73,J72,""))</f>
        <v>cen-33</v>
      </c>
      <c r="K73" s="37" t="str">
        <f>IF(3=D73,B73,IF(2&lt;D73,K72,""))</f>
        <v>cen-162</v>
      </c>
      <c r="L73" s="37" t="str">
        <f>IF(4=D73,B73,IF(3&lt;D73,L72,""))</f>
        <v>cenG-12</v>
      </c>
      <c r="M73" s="38" t="str">
        <f>IF(5=D73,B73,IF(4&lt;D73,M72,""))</f>
        <v>cen-66</v>
      </c>
      <c r="N73" s="37" t="str">
        <f>IF(6=D73,B73,IF(5&lt;D73,N72,""))</f>
        <v/>
      </c>
      <c r="O73" s="66" t="s">
        <v>2000</v>
      </c>
      <c r="P73" s="66" t="s">
        <v>3613</v>
      </c>
      <c r="Q73" s="6" t="str">
        <f>VLOOKUP(B73,label!A:G,6,FALSE)</f>
        <v>textItemType</v>
      </c>
      <c r="R73" s="66" t="s">
        <v>1938</v>
      </c>
      <c r="S73" s="6" t="str">
        <f>VLOOKUP(B73,label!A:G,5,FALSE)</f>
        <v>taxRepresentativeCity</v>
      </c>
    </row>
    <row r="74" spans="1:19" ht="19" customHeight="1">
      <c r="A74" s="6">
        <v>61</v>
      </c>
      <c r="B74" s="67" t="s">
        <v>4637</v>
      </c>
      <c r="C74" s="67" t="s">
        <v>1362</v>
      </c>
      <c r="D74" s="6">
        <v>5</v>
      </c>
      <c r="E74" s="37" t="str">
        <f xml:space="preserve"> IF("cen"=MID(B74,1,3),H74, VLOOKUP(B74,label!A:E,5,FALSE))</f>
        <v>Tax representative country subdivision</v>
      </c>
      <c r="F74" s="39" t="s">
        <v>4432</v>
      </c>
      <c r="G74" s="34" t="s">
        <v>2089</v>
      </c>
      <c r="H74" s="99" t="str">
        <f>VLOOKUP(G74,'EN mapping'!B:F,5,FALSE)</f>
        <v>Tax representative country subdivision</v>
      </c>
      <c r="I74" s="89" t="str">
        <f>VLOOKUP(G74,'EN mapping'!B:D,3,FALSE)</f>
        <v>0..1</v>
      </c>
      <c r="J74" s="38" t="str">
        <f>IF(2=D74,B74,IF(1&lt;D74,J73,""))</f>
        <v>cen-33</v>
      </c>
      <c r="K74" s="37" t="str">
        <f>IF(3=D74,B74,IF(2&lt;D74,K73,""))</f>
        <v>cen-162</v>
      </c>
      <c r="L74" s="37" t="str">
        <f>IF(4=D74,B74,IF(3&lt;D74,L73,""))</f>
        <v>cenG-12</v>
      </c>
      <c r="M74" s="38" t="str">
        <f>IF(5=D74,B74,IF(4&lt;D74,M73,""))</f>
        <v>cen-68</v>
      </c>
      <c r="N74" s="37" t="str">
        <f>IF(6=D74,B74,IF(5&lt;D74,N73,""))</f>
        <v/>
      </c>
      <c r="O74" s="66" t="s">
        <v>2000</v>
      </c>
      <c r="P74" s="66" t="s">
        <v>3614</v>
      </c>
      <c r="Q74" s="6" t="str">
        <f>VLOOKUP(B74,label!A:G,6,FALSE)</f>
        <v>textItemType</v>
      </c>
      <c r="R74" s="66" t="s">
        <v>1938</v>
      </c>
      <c r="S74" s="6" t="str">
        <f>VLOOKUP(B74,label!A:G,5,FALSE)</f>
        <v>taxRepresentativeCountrySubdivision</v>
      </c>
    </row>
    <row r="75" spans="1:19" ht="19" customHeight="1">
      <c r="A75" s="6">
        <v>62</v>
      </c>
      <c r="B75" s="67" t="s">
        <v>4641</v>
      </c>
      <c r="C75" s="67" t="s">
        <v>1363</v>
      </c>
      <c r="D75" s="6">
        <v>5</v>
      </c>
      <c r="E75" s="37" t="str">
        <f xml:space="preserve"> IF("cen"=MID(B75,1,3),H75, VLOOKUP(B75,label!A:E,5,FALSE))</f>
        <v>Tax representative country code</v>
      </c>
      <c r="F75" s="39" t="s">
        <v>4433</v>
      </c>
      <c r="G75" s="34" t="s">
        <v>2091</v>
      </c>
      <c r="H75" s="99" t="str">
        <f>VLOOKUP(G75,'EN mapping'!B:F,5,FALSE)</f>
        <v>Tax representative country code</v>
      </c>
      <c r="I75" s="89" t="str">
        <f>VLOOKUP(G75,'EN mapping'!B:D,3,FALSE)</f>
        <v>1..1</v>
      </c>
      <c r="J75" s="38" t="str">
        <f>IF(2=D75,B75,IF(1&lt;D75,J74,""))</f>
        <v>cen-33</v>
      </c>
      <c r="K75" s="37" t="str">
        <f>IF(3=D75,B75,IF(2&lt;D75,K74,""))</f>
        <v>cen-162</v>
      </c>
      <c r="L75" s="37" t="str">
        <f>IF(4=D75,B75,IF(3&lt;D75,L74,""))</f>
        <v>cenG-12</v>
      </c>
      <c r="M75" s="38" t="str">
        <f>IF(5=D75,B75,IF(4&lt;D75,M74,""))</f>
        <v>cen-69</v>
      </c>
      <c r="N75" s="37" t="str">
        <f>IF(6=D75,B75,IF(5&lt;D75,N74,""))</f>
        <v/>
      </c>
      <c r="O75" s="66" t="s">
        <v>2000</v>
      </c>
      <c r="P75" s="66" t="s">
        <v>3615</v>
      </c>
      <c r="Q75" s="6" t="str">
        <f>VLOOKUP(B75,label!A:G,6,FALSE)</f>
        <v>codeItemType</v>
      </c>
      <c r="R75" s="66" t="s">
        <v>1924</v>
      </c>
      <c r="S75" s="6" t="str">
        <f>VLOOKUP(B75,label!A:G,5,FALSE)</f>
        <v>taxRepresentativeCountryCode</v>
      </c>
    </row>
    <row r="76" spans="1:19" ht="19" customHeight="1">
      <c r="A76" s="6">
        <v>63</v>
      </c>
      <c r="B76" s="67" t="s">
        <v>4645</v>
      </c>
      <c r="C76" s="67" t="s">
        <v>1364</v>
      </c>
      <c r="D76" s="6">
        <v>5</v>
      </c>
      <c r="E76" s="37" t="str">
        <f xml:space="preserve"> IF("cen"=MID(B76,1,3),H76, VLOOKUP(B76,label!A:E,5,FALSE))</f>
        <v>Tax representative post code</v>
      </c>
      <c r="F76" s="39" t="s">
        <v>4434</v>
      </c>
      <c r="G76" s="34" t="s">
        <v>2087</v>
      </c>
      <c r="H76" s="99" t="str">
        <f>VLOOKUP(G76,'EN mapping'!B:F,5,FALSE)</f>
        <v>Tax representative post code</v>
      </c>
      <c r="I76" s="89" t="str">
        <f>VLOOKUP(G76,'EN mapping'!B:D,3,FALSE)</f>
        <v>0..1</v>
      </c>
      <c r="J76" s="38" t="str">
        <f>IF(2=D76,B76,IF(1&lt;D76,J75,""))</f>
        <v>cen-33</v>
      </c>
      <c r="K76" s="37" t="str">
        <f>IF(3=D76,B76,IF(2&lt;D76,K75,""))</f>
        <v>cen-162</v>
      </c>
      <c r="L76" s="37" t="str">
        <f>IF(4=D76,B76,IF(3&lt;D76,L75,""))</f>
        <v>cenG-12</v>
      </c>
      <c r="M76" s="38" t="str">
        <f>IF(5=D76,B76,IF(4&lt;D76,M75,""))</f>
        <v>cen-67</v>
      </c>
      <c r="N76" s="37" t="str">
        <f>IF(6=D76,B76,IF(5&lt;D76,N75,""))</f>
        <v/>
      </c>
      <c r="O76" s="66" t="s">
        <v>2000</v>
      </c>
      <c r="P76" s="66" t="s">
        <v>3635</v>
      </c>
      <c r="Q76" s="6" t="str">
        <f>VLOOKUP(B76,label!A:G,6,FALSE)</f>
        <v>textItemType</v>
      </c>
      <c r="R76" s="79" t="s">
        <v>1938</v>
      </c>
      <c r="S76" s="6" t="str">
        <f>VLOOKUP(B76,label!A:G,5,FALSE)</f>
        <v>taxRepresentativePostCode</v>
      </c>
    </row>
    <row r="77" spans="1:19" ht="19" customHeight="1">
      <c r="A77" s="6">
        <v>47</v>
      </c>
      <c r="B77" s="67" t="str">
        <f>"cenG"&amp;MID(VLOOKUP(E77,Table2!D:E,2,FALSE),3,3)</f>
        <v>cenG-7</v>
      </c>
      <c r="C77" s="67" t="s">
        <v>1347</v>
      </c>
      <c r="D77" s="6">
        <v>4</v>
      </c>
      <c r="E77" s="76" t="s">
        <v>2022</v>
      </c>
      <c r="F77" s="39" t="s">
        <v>4426</v>
      </c>
      <c r="G77" s="76" t="s">
        <v>2022</v>
      </c>
      <c r="H77" s="99" t="e">
        <f>VLOOKUP(G77,'EN mapping'!B:F,5,FALSE)</f>
        <v>#N/A</v>
      </c>
      <c r="I77" s="89" t="e">
        <f>VLOOKUP(G77,'EN mapping'!B:D,3,FALSE)</f>
        <v>#N/A</v>
      </c>
      <c r="J77" s="38" t="str">
        <f>IF(2=D77,B77,IF(1&lt;D77,J76,""))</f>
        <v>cen-33</v>
      </c>
      <c r="K77" s="37" t="str">
        <f>IF(3=D77,B77,IF(2&lt;D77,K76,""))</f>
        <v>cen-162</v>
      </c>
      <c r="L77" s="37" t="str">
        <f>IF(4=D77,B77,IF(3&lt;D77,L76,""))</f>
        <v>cenG-7</v>
      </c>
      <c r="M77" s="38" t="str">
        <f>IF(5=D77,B77,IF(4&lt;D77,M76,""))</f>
        <v/>
      </c>
      <c r="N77" s="37" t="str">
        <f>IF(6=D77,B77,IF(5&lt;D77,N76,""))</f>
        <v/>
      </c>
      <c r="O77" s="77"/>
      <c r="P77" s="77"/>
      <c r="Q77" s="6" t="str">
        <f>VLOOKUP(B77,label!A:G,6,FALSE)</f>
        <v/>
      </c>
      <c r="R77" s="77"/>
      <c r="S77" s="6" t="str">
        <f>VLOOKUP(B77,label!A:G,5,FALSE)</f>
        <v>buyer</v>
      </c>
    </row>
    <row r="78" spans="1:19" ht="19" customHeight="1">
      <c r="A78" s="6">
        <v>48</v>
      </c>
      <c r="B78" s="67" t="s">
        <v>4677</v>
      </c>
      <c r="C78" s="67" t="s">
        <v>1340</v>
      </c>
      <c r="D78" s="6">
        <v>4</v>
      </c>
      <c r="E78" s="37" t="str">
        <f xml:space="preserve"> IF("cen"=MID(B78,1,3),H78, VLOOKUP(B78,label!A:E,5,FALSE))</f>
        <v>Buyer identifier</v>
      </c>
      <c r="F78" s="39" t="s">
        <v>4422</v>
      </c>
      <c r="G78" s="34" t="s">
        <v>2026</v>
      </c>
      <c r="H78" s="99" t="str">
        <f>VLOOKUP(G78,'EN mapping'!B:F,5,FALSE)</f>
        <v>Buyer identifier</v>
      </c>
      <c r="I78" s="89" t="str">
        <f>VLOOKUP(G78,'EN mapping'!B:D,3,FALSE)</f>
        <v>0..1</v>
      </c>
      <c r="J78" s="38" t="str">
        <f>IF(2=D78,B78,IF(1&lt;D78,J77,""))</f>
        <v>cen-33</v>
      </c>
      <c r="K78" s="37" t="str">
        <f>IF(3=D78,B78,IF(2&lt;D78,K77,""))</f>
        <v>cen-162</v>
      </c>
      <c r="L78" s="37" t="str">
        <f>IF(4=D78,B78,IF(3&lt;D78,L77,""))</f>
        <v>cen-46</v>
      </c>
      <c r="M78" s="38" t="str">
        <f>IF(5=D78,B78,IF(4&lt;D78,M77,""))</f>
        <v/>
      </c>
      <c r="N78" s="37" t="str">
        <f>IF(6=D78,B78,IF(5&lt;D78,N77,""))</f>
        <v/>
      </c>
      <c r="O78" s="66" t="s">
        <v>1961</v>
      </c>
      <c r="P78" s="66" t="s">
        <v>3609</v>
      </c>
      <c r="Q78" s="6" t="str">
        <f>VLOOKUP(B78,label!A:G,6,FALSE)</f>
        <v>identifierItemType</v>
      </c>
      <c r="R78" s="66" t="s">
        <v>1918</v>
      </c>
      <c r="S78" s="6" t="str">
        <f>VLOOKUP(B78,label!A:G,5,FALSE)</f>
        <v>buyerIdentifier</v>
      </c>
    </row>
    <row r="79" spans="1:19" ht="19" customHeight="1">
      <c r="A79" s="6">
        <v>49</v>
      </c>
      <c r="B79" s="67" t="s">
        <v>4678</v>
      </c>
      <c r="C79" s="67" t="s">
        <v>1341</v>
      </c>
      <c r="D79" s="6">
        <v>4</v>
      </c>
      <c r="E79" s="37" t="str">
        <f xml:space="preserve"> IF("cen"=MID(B79,1,3),H79, VLOOKUP(B79,label!A:E,5,FALSE))</f>
        <v>Buyer legal registration identifier</v>
      </c>
      <c r="F79" s="39" t="s">
        <v>4525</v>
      </c>
      <c r="G79" s="34" t="s">
        <v>2029</v>
      </c>
      <c r="H79" s="99" t="str">
        <f>VLOOKUP(G79,'EN mapping'!B:F,5,FALSE)</f>
        <v>Buyer legal registration identifier</v>
      </c>
      <c r="I79" s="89" t="str">
        <f>VLOOKUP(G79,'EN mapping'!B:D,3,FALSE)</f>
        <v>0..1</v>
      </c>
      <c r="J79" s="38" t="str">
        <f>IF(2=D79,B79,IF(1&lt;D79,J78,""))</f>
        <v>cen-33</v>
      </c>
      <c r="K79" s="37" t="str">
        <f>IF(3=D79,B79,IF(2&lt;D79,K78,""))</f>
        <v>cen-162</v>
      </c>
      <c r="L79" s="37" t="str">
        <f>IF(4=D79,B79,IF(3&lt;D79,L78,""))</f>
        <v>cen-47</v>
      </c>
      <c r="M79" s="38" t="str">
        <f>IF(5=D79,B79,IF(4&lt;D79,M78,""))</f>
        <v/>
      </c>
      <c r="N79" s="37" t="str">
        <f>IF(6=D79,B79,IF(5&lt;D79,N78,""))</f>
        <v/>
      </c>
      <c r="O79" s="66" t="s">
        <v>1961</v>
      </c>
      <c r="P79" s="66" t="s">
        <v>3610</v>
      </c>
      <c r="Q79" s="6" t="str">
        <f>VLOOKUP(B79,label!A:G,6,FALSE)</f>
        <v>identifierItemType</v>
      </c>
      <c r="R79" s="66" t="s">
        <v>1918</v>
      </c>
      <c r="S79" s="6" t="str">
        <f>VLOOKUP(B79,label!A:G,5,FALSE)</f>
        <v>buyerLegalRegistrationIdentifier</v>
      </c>
    </row>
    <row r="80" spans="1:19" ht="19" customHeight="1">
      <c r="A80" s="6">
        <v>50</v>
      </c>
      <c r="B80" s="67" t="s">
        <v>4679</v>
      </c>
      <c r="C80" s="67" t="s">
        <v>1341</v>
      </c>
      <c r="D80" s="6">
        <v>4</v>
      </c>
      <c r="E80" s="37" t="str">
        <f xml:space="preserve"> IF("cen"=MID(B80,1,3),H80, VLOOKUP(B80,label!A:E,5,FALSE))</f>
        <v>Buyer VAT identifier</v>
      </c>
      <c r="F80" s="39" t="s">
        <v>4525</v>
      </c>
      <c r="G80" s="34" t="s">
        <v>2032</v>
      </c>
      <c r="H80" s="99" t="str">
        <f>VLOOKUP(G80,'EN mapping'!B:F,5,FALSE)</f>
        <v>Buyer VAT identifier</v>
      </c>
      <c r="I80" s="89" t="str">
        <f>VLOOKUP(G80,'EN mapping'!B:D,3,FALSE)</f>
        <v>0..1</v>
      </c>
      <c r="J80" s="38" t="str">
        <f>IF(2=D80,B80,IF(1&lt;D80,J79,""))</f>
        <v>cen-33</v>
      </c>
      <c r="K80" s="37" t="str">
        <f>IF(3=D80,B80,IF(2&lt;D80,K79,""))</f>
        <v>cen-162</v>
      </c>
      <c r="L80" s="37" t="str">
        <f>IF(4=D80,B80,IF(3&lt;D80,L79,""))</f>
        <v>cen-48</v>
      </c>
      <c r="M80" s="38" t="str">
        <f>IF(5=D80,B80,IF(4&lt;D80,M79,""))</f>
        <v/>
      </c>
      <c r="N80" s="37" t="str">
        <f>IF(6=D80,B80,IF(5&lt;D80,N79,""))</f>
        <v/>
      </c>
      <c r="O80" s="66" t="s">
        <v>1961</v>
      </c>
      <c r="P80" s="66" t="s">
        <v>3628</v>
      </c>
      <c r="Q80" s="6" t="str">
        <f>VLOOKUP(B80,label!A:G,6,FALSE)</f>
        <v>identifierItemType</v>
      </c>
      <c r="R80" s="66" t="s">
        <v>1918</v>
      </c>
      <c r="S80" s="6" t="str">
        <f>VLOOKUP(B80,label!A:G,5,FALSE)</f>
        <v>buyerVatIdentifier</v>
      </c>
    </row>
    <row r="81" spans="1:19" ht="19" customHeight="1">
      <c r="A81" s="6">
        <v>52</v>
      </c>
      <c r="B81" s="67" t="s">
        <v>4680</v>
      </c>
      <c r="C81" s="67" t="s">
        <v>1342</v>
      </c>
      <c r="D81" s="6">
        <v>4</v>
      </c>
      <c r="E81" s="37" t="str">
        <f xml:space="preserve"> IF("cen"=MID(B81,1,3),H81, VLOOKUP(B81,label!A:E,5,FALSE))</f>
        <v>Scheme identifier</v>
      </c>
      <c r="F81" s="39" t="s">
        <v>4526</v>
      </c>
      <c r="G81" s="34" t="s">
        <v>2031</v>
      </c>
      <c r="H81" s="99" t="str">
        <f>VLOOKUP(G81,'EN mapping'!B:F,5,FALSE)</f>
        <v>Scheme identifier</v>
      </c>
      <c r="I81" s="89" t="str">
        <f>VLOOKUP(G81,'EN mapping'!B:D,3,FALSE)</f>
        <v>0..1</v>
      </c>
      <c r="J81" s="38" t="str">
        <f>IF(2=D81,B81,IF(1&lt;D81,J80,""))</f>
        <v>cen-33</v>
      </c>
      <c r="K81" s="37" t="str">
        <f>IF(3=D81,B81,IF(2&lt;D81,K80,""))</f>
        <v>cen-162</v>
      </c>
      <c r="L81" s="37" t="str">
        <f>IF(4=D81,B81,IF(3&lt;D81,L80,""))</f>
        <v>cen-47A</v>
      </c>
      <c r="M81" s="38" t="str">
        <f>IF(5=D81,B81,IF(4&lt;D81,M80,""))</f>
        <v/>
      </c>
      <c r="N81" s="37" t="str">
        <f>IF(6=D81,B81,IF(5&lt;D81,N80,""))</f>
        <v/>
      </c>
      <c r="O81" s="66" t="s">
        <v>1961</v>
      </c>
      <c r="P81" s="66" t="s">
        <v>3609</v>
      </c>
      <c r="Q81" s="6" t="str">
        <f>VLOOKUP(B81,label!A:G,6,FALSE)</f>
        <v/>
      </c>
      <c r="R81" s="66"/>
      <c r="S81" s="6" t="str">
        <f>VLOOKUP(B81,label!A:G,5,FALSE)</f>
        <v>schemeIdentifier</v>
      </c>
    </row>
    <row r="82" spans="1:19" ht="19" customHeight="1">
      <c r="A82" s="6">
        <v>53</v>
      </c>
      <c r="B82" s="67" t="s">
        <v>4681</v>
      </c>
      <c r="C82" s="67" t="s">
        <v>1346</v>
      </c>
      <c r="D82" s="6">
        <v>4</v>
      </c>
      <c r="E82" s="37" t="str">
        <f xml:space="preserve"> IF("cen"=MID(B82,1,3),H82, VLOOKUP(B82,label!A:E,5,FALSE))</f>
        <v>Buyer name</v>
      </c>
      <c r="F82" s="39" t="s">
        <v>4425</v>
      </c>
      <c r="G82" s="34" t="s">
        <v>2023</v>
      </c>
      <c r="H82" s="99" t="str">
        <f>VLOOKUP(G82,'EN mapping'!B:F,5,FALSE)</f>
        <v>Buyer name</v>
      </c>
      <c r="I82" s="89" t="str">
        <f>VLOOKUP(G82,'EN mapping'!B:D,3,FALSE)</f>
        <v>1..1</v>
      </c>
      <c r="J82" s="38" t="str">
        <f>IF(2=D82,B82,IF(1&lt;D82,J81,""))</f>
        <v>cen-33</v>
      </c>
      <c r="K82" s="37" t="str">
        <f>IF(3=D82,B82,IF(2&lt;D82,K81,""))</f>
        <v>cen-162</v>
      </c>
      <c r="L82" s="37" t="str">
        <f>IF(4=D82,B82,IF(3&lt;D82,L81,""))</f>
        <v>cen-44</v>
      </c>
      <c r="M82" s="38" t="str">
        <f>IF(5=D82,B82,IF(4&lt;D82,M81,""))</f>
        <v/>
      </c>
      <c r="N82" s="37" t="str">
        <f>IF(6=D82,B82,IF(5&lt;D82,N81,""))</f>
        <v/>
      </c>
      <c r="O82" s="66" t="s">
        <v>1961</v>
      </c>
      <c r="P82" s="66" t="s">
        <v>3509</v>
      </c>
      <c r="Q82" s="6" t="str">
        <f>VLOOKUP(B82,label!A:G,6,FALSE)</f>
        <v>textItemType</v>
      </c>
      <c r="R82" s="66" t="s">
        <v>1938</v>
      </c>
      <c r="S82" s="6" t="str">
        <f>VLOOKUP(B82,label!A:G,5,FALSE)</f>
        <v>buyerName</v>
      </c>
    </row>
    <row r="83" spans="1:19" ht="19" customHeight="1">
      <c r="A83" s="6">
        <v>54</v>
      </c>
      <c r="B83" s="67" t="s">
        <v>4682</v>
      </c>
      <c r="C83" s="67" t="s">
        <v>3664</v>
      </c>
      <c r="D83" s="6">
        <v>4</v>
      </c>
      <c r="E83" s="37" t="str">
        <f xml:space="preserve"> IF("cen"=MID(B83,1,3),H83, VLOOKUP(B83,label!A:E,5,FALSE))</f>
        <v>Buyer trading name</v>
      </c>
      <c r="F83" s="39" t="s">
        <v>4423</v>
      </c>
      <c r="G83" s="34" t="s">
        <v>3955</v>
      </c>
      <c r="H83" s="99" t="str">
        <f>VLOOKUP(G83,'EN mapping'!B:F,5,FALSE)</f>
        <v>Buyer trading name</v>
      </c>
      <c r="I83" s="89" t="str">
        <f>VLOOKUP(G83,'EN mapping'!B:D,3,FALSE)</f>
        <v>0..1</v>
      </c>
      <c r="J83" s="38" t="str">
        <f>IF(2=D83,B83,IF(1&lt;D83,J82,""))</f>
        <v>cen-33</v>
      </c>
      <c r="K83" s="37" t="str">
        <f>IF(3=D83,B83,IF(2&lt;D83,K82,""))</f>
        <v>cen-162</v>
      </c>
      <c r="L83" s="37" t="str">
        <f>IF(4=D83,B83,IF(3&lt;D83,L82,""))</f>
        <v>cen-45</v>
      </c>
      <c r="M83" s="38" t="str">
        <f>IF(5=D83,B83,IF(4&lt;D83,M82,""))</f>
        <v/>
      </c>
      <c r="N83" s="37" t="str">
        <f>IF(6=D83,B83,IF(5&lt;D83,N82,""))</f>
        <v/>
      </c>
      <c r="O83" s="66" t="s">
        <v>1961</v>
      </c>
      <c r="P83" s="66" t="s">
        <v>3621</v>
      </c>
      <c r="Q83" s="6" t="str">
        <f>VLOOKUP(B83,label!A:G,6,FALSE)</f>
        <v>textItemType</v>
      </c>
      <c r="R83" s="66" t="s">
        <v>1938</v>
      </c>
      <c r="S83" s="6" t="str">
        <f>VLOOKUP(B83,label!A:G,5,FALSE)</f>
        <v>buyerTradingName</v>
      </c>
    </row>
    <row r="84" spans="1:19" ht="19" customHeight="1">
      <c r="A84" s="6">
        <v>56</v>
      </c>
      <c r="B84" s="67" t="s">
        <v>4683</v>
      </c>
      <c r="C84" s="67" t="s">
        <v>828</v>
      </c>
      <c r="D84" s="6">
        <v>4</v>
      </c>
      <c r="E84" s="102" t="str">
        <f xml:space="preserve"> IF("cen"=MID(B84,1,3),H84, VLOOKUP(B84,label!A:E,5,FALSE))</f>
        <v>BUYER POSTAL ADDRESS</v>
      </c>
      <c r="F84" s="39" t="s">
        <v>4427</v>
      </c>
      <c r="G84" s="34" t="s">
        <v>2037</v>
      </c>
      <c r="H84" s="99" t="str">
        <f>VLOOKUP(G84,'EN mapping'!B:F,5,FALSE)</f>
        <v>BUYER POSTAL ADDRESS</v>
      </c>
      <c r="I84" s="89" t="str">
        <f>VLOOKUP(G84,'EN mapping'!B:D,3,FALSE)</f>
        <v>1..1</v>
      </c>
      <c r="J84" s="38" t="str">
        <f>IF(2=D84,B84,IF(1&lt;D84,J83,""))</f>
        <v>cen-33</v>
      </c>
      <c r="K84" s="37" t="str">
        <f>IF(3=D84,B84,IF(2&lt;D84,K83,""))</f>
        <v>cen-162</v>
      </c>
      <c r="L84" s="37" t="str">
        <f>IF(4=D84,B84,IF(3&lt;D84,L83,""))</f>
        <v>cenG-8</v>
      </c>
      <c r="M84" s="38" t="str">
        <f>IF(5=D84,B84,IF(4&lt;D84,M83,""))</f>
        <v/>
      </c>
      <c r="N84" s="37" t="str">
        <f>IF(6=D84,B84,IF(5&lt;D84,N83,""))</f>
        <v/>
      </c>
      <c r="O84" s="66" t="s">
        <v>1961</v>
      </c>
      <c r="P84" s="70" t="s">
        <v>3608</v>
      </c>
      <c r="Q84" s="6" t="str">
        <f>VLOOKUP(B84,label!A:G,6,FALSE)</f>
        <v/>
      </c>
      <c r="R84" s="70"/>
      <c r="S84" s="6" t="str">
        <f>VLOOKUP(B84,label!A:G,5,FALSE)</f>
        <v>buyerPostalAddress</v>
      </c>
    </row>
    <row r="85" spans="1:19" ht="19" customHeight="1">
      <c r="A85" s="6">
        <v>57</v>
      </c>
      <c r="B85" s="67" t="s">
        <v>4624</v>
      </c>
      <c r="C85" s="67" t="s">
        <v>1359</v>
      </c>
      <c r="D85" s="6">
        <v>5</v>
      </c>
      <c r="E85" s="37" t="str">
        <f xml:space="preserve"> IF("cen"=MID(B85,1,3),H85, VLOOKUP(B85,label!A:E,5,FALSE))</f>
        <v>Buyer address line 1</v>
      </c>
      <c r="F85" s="39" t="s">
        <v>4428</v>
      </c>
      <c r="G85" s="34" t="s">
        <v>2039</v>
      </c>
      <c r="H85" s="99" t="str">
        <f>VLOOKUP(G85,'EN mapping'!B:F,5,FALSE)</f>
        <v>Buyer address line 1</v>
      </c>
      <c r="I85" s="89" t="str">
        <f>VLOOKUP(G85,'EN mapping'!B:D,3,FALSE)</f>
        <v>0..1</v>
      </c>
      <c r="J85" s="38" t="str">
        <f>IF(2=D85,B85,IF(1&lt;D85,J84,""))</f>
        <v>cen-33</v>
      </c>
      <c r="K85" s="37" t="str">
        <f>IF(3=D85,B85,IF(2&lt;D85,K84,""))</f>
        <v>cen-162</v>
      </c>
      <c r="L85" s="37" t="str">
        <f>IF(4=D85,B85,IF(3&lt;D85,L84,""))</f>
        <v>cenG-8</v>
      </c>
      <c r="M85" s="38" t="str">
        <f>IF(5=D85,B85,IF(4&lt;D85,M84,""))</f>
        <v>cen-50</v>
      </c>
      <c r="N85" s="37" t="str">
        <f>IF(6=D85,B85,IF(5&lt;D85,N84,""))</f>
        <v/>
      </c>
      <c r="O85" s="66" t="s">
        <v>2000</v>
      </c>
      <c r="P85" s="66" t="s">
        <v>3611</v>
      </c>
      <c r="Q85" s="6" t="str">
        <f>VLOOKUP(B85,label!A:G,6,FALSE)</f>
        <v>textItemType</v>
      </c>
      <c r="R85" s="66" t="s">
        <v>1938</v>
      </c>
      <c r="S85" s="6" t="str">
        <f>VLOOKUP(B85,label!A:G,5,FALSE)</f>
        <v>buyerAddressLine1</v>
      </c>
    </row>
    <row r="86" spans="1:19" ht="19" customHeight="1">
      <c r="A86" s="6">
        <v>58</v>
      </c>
      <c r="B86" s="67" t="s">
        <v>4628</v>
      </c>
      <c r="C86" s="67" t="s">
        <v>1360</v>
      </c>
      <c r="D86" s="6">
        <v>5</v>
      </c>
      <c r="E86" s="37" t="str">
        <f xml:space="preserve"> IF("cen"=MID(B86,1,3),H86, VLOOKUP(B86,label!A:E,5,FALSE))</f>
        <v>Buyer address line 2</v>
      </c>
      <c r="F86" s="39" t="s">
        <v>4429</v>
      </c>
      <c r="G86" s="34" t="s">
        <v>2041</v>
      </c>
      <c r="H86" s="99" t="str">
        <f>VLOOKUP(G86,'EN mapping'!B:F,5,FALSE)</f>
        <v>Buyer address line 2</v>
      </c>
      <c r="I86" s="89" t="str">
        <f>VLOOKUP(G86,'EN mapping'!B:D,3,FALSE)</f>
        <v>0..1</v>
      </c>
      <c r="J86" s="38" t="str">
        <f>IF(2=D86,B86,IF(1&lt;D86,J85,""))</f>
        <v>cen-33</v>
      </c>
      <c r="K86" s="37" t="str">
        <f>IF(3=D86,B86,IF(2&lt;D86,K85,""))</f>
        <v>cen-162</v>
      </c>
      <c r="L86" s="37" t="str">
        <f>IF(4=D86,B86,IF(3&lt;D86,L85,""))</f>
        <v>cenG-8</v>
      </c>
      <c r="M86" s="38" t="str">
        <f>IF(5=D86,B86,IF(4&lt;D86,M85,""))</f>
        <v>cen-51</v>
      </c>
      <c r="N86" s="37" t="str">
        <f>IF(6=D86,B86,IF(5&lt;D86,N85,""))</f>
        <v/>
      </c>
      <c r="O86" s="66" t="s">
        <v>2000</v>
      </c>
      <c r="P86" s="66" t="s">
        <v>3612</v>
      </c>
      <c r="Q86" s="6" t="str">
        <f>VLOOKUP(B86,label!A:G,6,FALSE)</f>
        <v>textItemType</v>
      </c>
      <c r="R86" s="66" t="s">
        <v>1938</v>
      </c>
      <c r="S86" s="6" t="str">
        <f>VLOOKUP(B86,label!A:G,5,FALSE)</f>
        <v>buyerAddressLine2</v>
      </c>
    </row>
    <row r="87" spans="1:19" ht="19" customHeight="1">
      <c r="A87" s="6">
        <v>59</v>
      </c>
      <c r="B87" s="67" t="s">
        <v>4684</v>
      </c>
      <c r="C87" s="67" t="s">
        <v>3659</v>
      </c>
      <c r="D87" s="6">
        <v>5</v>
      </c>
      <c r="E87" s="37" t="str">
        <f xml:space="preserve"> IF("cen"=MID(B87,1,3),H87, VLOOKUP(B87,label!A:E,5,FALSE))</f>
        <v>Buyer address line 3</v>
      </c>
      <c r="F87" s="39" t="s">
        <v>4430</v>
      </c>
      <c r="G87" s="34" t="s">
        <v>2043</v>
      </c>
      <c r="H87" s="99" t="str">
        <f>VLOOKUP(G87,'EN mapping'!B:F,5,FALSE)</f>
        <v>Buyer address line 3</v>
      </c>
      <c r="I87" s="89" t="str">
        <f>VLOOKUP(G87,'EN mapping'!B:D,3,FALSE)</f>
        <v>0..1</v>
      </c>
      <c r="J87" s="38" t="str">
        <f>IF(2=D87,B87,IF(1&lt;D87,J86,""))</f>
        <v>cen-33</v>
      </c>
      <c r="K87" s="37" t="str">
        <f>IF(3=D87,B87,IF(2&lt;D87,K86,""))</f>
        <v>cen-162</v>
      </c>
      <c r="L87" s="37" t="str">
        <f>IF(4=D87,B87,IF(3&lt;D87,L86,""))</f>
        <v>cenG-8</v>
      </c>
      <c r="M87" s="38" t="str">
        <f>IF(5=D87,B87,IF(4&lt;D87,M86,""))</f>
        <v>cen-163</v>
      </c>
      <c r="N87" s="37" t="str">
        <f>IF(6=D87,B87,IF(5&lt;D87,N86,""))</f>
        <v/>
      </c>
      <c r="O87" s="66" t="s">
        <v>2000</v>
      </c>
      <c r="P87" s="66" t="s">
        <v>3620</v>
      </c>
      <c r="Q87" s="6" t="str">
        <f>VLOOKUP(B87,label!A:G,6,FALSE)</f>
        <v>textItemType</v>
      </c>
      <c r="R87" s="66" t="s">
        <v>1938</v>
      </c>
      <c r="S87" s="6" t="str">
        <f>VLOOKUP(B87,label!A:G,5,FALSE)</f>
        <v>buyerAddressLine3</v>
      </c>
    </row>
    <row r="88" spans="1:19" ht="19" customHeight="1">
      <c r="A88" s="6">
        <v>60</v>
      </c>
      <c r="B88" s="67" t="s">
        <v>4632</v>
      </c>
      <c r="C88" s="67" t="s">
        <v>1361</v>
      </c>
      <c r="D88" s="6">
        <v>5</v>
      </c>
      <c r="E88" s="37" t="str">
        <f xml:space="preserve"> IF("cen"=MID(B88,1,3),H88, VLOOKUP(B88,label!A:E,5,FALSE))</f>
        <v>Buyer city</v>
      </c>
      <c r="F88" s="39" t="s">
        <v>4431</v>
      </c>
      <c r="G88" s="34" t="s">
        <v>2045</v>
      </c>
      <c r="H88" s="99" t="str">
        <f>VLOOKUP(G88,'EN mapping'!B:F,5,FALSE)</f>
        <v>Buyer city</v>
      </c>
      <c r="I88" s="89" t="str">
        <f>VLOOKUP(G88,'EN mapping'!B:D,3,FALSE)</f>
        <v>0..1</v>
      </c>
      <c r="J88" s="38" t="str">
        <f>IF(2=D88,B88,IF(1&lt;D88,J87,""))</f>
        <v>cen-33</v>
      </c>
      <c r="K88" s="37" t="str">
        <f>IF(3=D88,B88,IF(2&lt;D88,K87,""))</f>
        <v>cen-162</v>
      </c>
      <c r="L88" s="37" t="str">
        <f>IF(4=D88,B88,IF(3&lt;D88,L87,""))</f>
        <v>cenG-8</v>
      </c>
      <c r="M88" s="38" t="str">
        <f>IF(5=D88,B88,IF(4&lt;D88,M87,""))</f>
        <v>cen-52</v>
      </c>
      <c r="N88" s="37" t="str">
        <f>IF(6=D88,B88,IF(5&lt;D88,N87,""))</f>
        <v/>
      </c>
      <c r="O88" s="66" t="s">
        <v>2000</v>
      </c>
      <c r="P88" s="66" t="s">
        <v>3613</v>
      </c>
      <c r="Q88" s="6" t="str">
        <f>VLOOKUP(B88,label!A:G,6,FALSE)</f>
        <v>textItemType</v>
      </c>
      <c r="R88" s="66" t="s">
        <v>1938</v>
      </c>
      <c r="S88" s="6" t="str">
        <f>VLOOKUP(B88,label!A:G,5,FALSE)</f>
        <v>buyerCity</v>
      </c>
    </row>
    <row r="89" spans="1:19" ht="19" customHeight="1">
      <c r="A89" s="6">
        <v>61</v>
      </c>
      <c r="B89" s="67" t="s">
        <v>4636</v>
      </c>
      <c r="C89" s="67" t="s">
        <v>1362</v>
      </c>
      <c r="D89" s="6">
        <v>5</v>
      </c>
      <c r="E89" s="37" t="str">
        <f xml:space="preserve"> IF("cen"=MID(B89,1,3),H89, VLOOKUP(B89,label!A:E,5,FALSE))</f>
        <v>Buyer country subdivision</v>
      </c>
      <c r="F89" s="39" t="s">
        <v>4432</v>
      </c>
      <c r="G89" s="34" t="s">
        <v>2049</v>
      </c>
      <c r="H89" s="99" t="str">
        <f>VLOOKUP(G89,'EN mapping'!B:F,5,FALSE)</f>
        <v>Buyer country subdivision</v>
      </c>
      <c r="I89" s="89" t="str">
        <f>VLOOKUP(G89,'EN mapping'!B:D,3,FALSE)</f>
        <v>0..1</v>
      </c>
      <c r="J89" s="38" t="str">
        <f>IF(2=D89,B89,IF(1&lt;D89,J88,""))</f>
        <v>cen-33</v>
      </c>
      <c r="K89" s="37" t="str">
        <f>IF(3=D89,B89,IF(2&lt;D89,K88,""))</f>
        <v>cen-162</v>
      </c>
      <c r="L89" s="37" t="str">
        <f>IF(4=D89,B89,IF(3&lt;D89,L88,""))</f>
        <v>cenG-8</v>
      </c>
      <c r="M89" s="38" t="str">
        <f>IF(5=D89,B89,IF(4&lt;D89,M88,""))</f>
        <v>cen-54</v>
      </c>
      <c r="N89" s="37" t="str">
        <f>IF(6=D89,B89,IF(5&lt;D89,N88,""))</f>
        <v/>
      </c>
      <c r="O89" s="66" t="s">
        <v>2000</v>
      </c>
      <c r="P89" s="66" t="s">
        <v>3614</v>
      </c>
      <c r="Q89" s="6" t="str">
        <f>VLOOKUP(B89,label!A:G,6,FALSE)</f>
        <v>textItemType</v>
      </c>
      <c r="R89" s="66" t="s">
        <v>1938</v>
      </c>
      <c r="S89" s="6" t="str">
        <f>VLOOKUP(B89,label!A:G,5,FALSE)</f>
        <v>buyerCountrySubdivision</v>
      </c>
    </row>
    <row r="90" spans="1:19" ht="19" customHeight="1">
      <c r="A90" s="6">
        <v>62</v>
      </c>
      <c r="B90" s="67" t="s">
        <v>4640</v>
      </c>
      <c r="C90" s="67" t="s">
        <v>1363</v>
      </c>
      <c r="D90" s="6">
        <v>5</v>
      </c>
      <c r="E90" s="37" t="str">
        <f xml:space="preserve"> IF("cen"=MID(B90,1,3),H90, VLOOKUP(B90,label!A:E,5,FALSE))</f>
        <v>Buyer country code</v>
      </c>
      <c r="F90" s="39" t="s">
        <v>4433</v>
      </c>
      <c r="G90" s="34" t="s">
        <v>2051</v>
      </c>
      <c r="H90" s="99" t="str">
        <f>VLOOKUP(G90,'EN mapping'!B:F,5,FALSE)</f>
        <v>Buyer country code</v>
      </c>
      <c r="I90" s="89" t="str">
        <f>VLOOKUP(G90,'EN mapping'!B:D,3,FALSE)</f>
        <v>1..1</v>
      </c>
      <c r="J90" s="38" t="str">
        <f>IF(2=D90,B90,IF(1&lt;D90,J89,""))</f>
        <v>cen-33</v>
      </c>
      <c r="K90" s="37" t="str">
        <f>IF(3=D90,B90,IF(2&lt;D90,K89,""))</f>
        <v>cen-162</v>
      </c>
      <c r="L90" s="37" t="str">
        <f>IF(4=D90,B90,IF(3&lt;D90,L89,""))</f>
        <v>cenG-8</v>
      </c>
      <c r="M90" s="38" t="str">
        <f>IF(5=D90,B90,IF(4&lt;D90,M89,""))</f>
        <v>cen-55</v>
      </c>
      <c r="N90" s="37" t="str">
        <f>IF(6=D90,B90,IF(5&lt;D90,N89,""))</f>
        <v/>
      </c>
      <c r="O90" s="66" t="s">
        <v>2000</v>
      </c>
      <c r="P90" s="66" t="s">
        <v>3615</v>
      </c>
      <c r="Q90" s="6" t="str">
        <f>VLOOKUP(B90,label!A:G,6,FALSE)</f>
        <v>codeItemType</v>
      </c>
      <c r="R90" s="66" t="s">
        <v>1924</v>
      </c>
      <c r="S90" s="6" t="str">
        <f>VLOOKUP(B90,label!A:G,5,FALSE)</f>
        <v>buyerCountryCode</v>
      </c>
    </row>
    <row r="91" spans="1:19" ht="19" customHeight="1">
      <c r="A91" s="6">
        <v>63</v>
      </c>
      <c r="B91" s="67" t="s">
        <v>4644</v>
      </c>
      <c r="C91" s="67" t="s">
        <v>1364</v>
      </c>
      <c r="D91" s="6">
        <v>5</v>
      </c>
      <c r="E91" s="37" t="str">
        <f xml:space="preserve"> IF("cen"=MID(B91,1,3),H91, VLOOKUP(B91,label!A:E,5,FALSE))</f>
        <v>Buyer post code</v>
      </c>
      <c r="F91" s="39" t="s">
        <v>4434</v>
      </c>
      <c r="G91" s="34" t="s">
        <v>2047</v>
      </c>
      <c r="H91" s="99" t="str">
        <f>VLOOKUP(G91,'EN mapping'!B:F,5,FALSE)</f>
        <v>Buyer post code</v>
      </c>
      <c r="I91" s="89" t="str">
        <f>VLOOKUP(G91,'EN mapping'!B:D,3,FALSE)</f>
        <v>0..1</v>
      </c>
      <c r="J91" s="38" t="str">
        <f>IF(2=D91,B91,IF(1&lt;D91,J90,""))</f>
        <v>cen-33</v>
      </c>
      <c r="K91" s="37" t="str">
        <f>IF(3=D91,B91,IF(2&lt;D91,K90,""))</f>
        <v>cen-162</v>
      </c>
      <c r="L91" s="37" t="str">
        <f>IF(4=D91,B91,IF(3&lt;D91,L90,""))</f>
        <v>cenG-8</v>
      </c>
      <c r="M91" s="38" t="str">
        <f>IF(5=D91,B91,IF(4&lt;D91,M90,""))</f>
        <v>cen-53</v>
      </c>
      <c r="N91" s="37" t="str">
        <f>IF(6=D91,B91,IF(5&lt;D91,N90,""))</f>
        <v/>
      </c>
      <c r="O91" s="66" t="s">
        <v>2000</v>
      </c>
      <c r="P91" s="66" t="s">
        <v>3635</v>
      </c>
      <c r="Q91" s="6" t="str">
        <f>VLOOKUP(B91,label!A:G,6,FALSE)</f>
        <v>textItemType</v>
      </c>
      <c r="R91" s="79" t="s">
        <v>1938</v>
      </c>
      <c r="S91" s="6" t="str">
        <f>VLOOKUP(B91,label!A:G,5,FALSE)</f>
        <v>buyerPostCode</v>
      </c>
    </row>
    <row r="92" spans="1:19" ht="19" customHeight="1">
      <c r="A92" s="6">
        <v>65</v>
      </c>
      <c r="B92" s="67" t="s">
        <v>4685</v>
      </c>
      <c r="C92" s="67" t="s">
        <v>829</v>
      </c>
      <c r="D92" s="6">
        <v>5</v>
      </c>
      <c r="E92" s="102" t="str">
        <f xml:space="preserve"> IF("cen"=MID(B92,1,3),H92, VLOOKUP(B92,label!A:E,5,FALSE))</f>
        <v xml:space="preserve">BUYER CONTACT </v>
      </c>
      <c r="F92" s="39" t="s">
        <v>4436</v>
      </c>
      <c r="G92" s="34" t="s">
        <v>4647</v>
      </c>
      <c r="H92" s="99" t="str">
        <f>VLOOKUP(G92,'EN mapping'!B:F,5,FALSE)</f>
        <v xml:space="preserve">BUYER CONTACT </v>
      </c>
      <c r="I92" s="89" t="str">
        <f>VLOOKUP(G92,'EN mapping'!B:D,3,FALSE)</f>
        <v>0..1</v>
      </c>
      <c r="J92" s="38" t="str">
        <f>IF(2=D92,B92,IF(1&lt;D92,J91,""))</f>
        <v>cen-33</v>
      </c>
      <c r="K92" s="37" t="str">
        <f>IF(3=D92,B92,IF(2&lt;D92,K91,""))</f>
        <v>cen-162</v>
      </c>
      <c r="L92" s="37" t="str">
        <f>IF(4=D92,B92,IF(3&lt;D92,L91,""))</f>
        <v>cenG-8</v>
      </c>
      <c r="M92" s="38" t="str">
        <f>IF(5=D92,B92,IF(4&lt;D92,M91,""))</f>
        <v>cenG-9</v>
      </c>
      <c r="N92" s="37" t="str">
        <f>IF(6=D92,B92,IF(5&lt;D92,N91,""))</f>
        <v/>
      </c>
      <c r="O92" s="66" t="s">
        <v>1961</v>
      </c>
      <c r="P92" s="70" t="s">
        <v>3616</v>
      </c>
      <c r="Q92" s="6" t="str">
        <f>VLOOKUP(B92,label!A:G,6,FALSE)</f>
        <v/>
      </c>
      <c r="R92" s="70"/>
      <c r="S92" s="6" t="str">
        <f>VLOOKUP(B92,label!A:G,5,FALSE)</f>
        <v>buyerContact</v>
      </c>
    </row>
    <row r="93" spans="1:19" ht="19" customHeight="1">
      <c r="A93" s="6">
        <v>66</v>
      </c>
      <c r="B93" s="67" t="s">
        <v>4715</v>
      </c>
      <c r="C93" s="67" t="s">
        <v>1370</v>
      </c>
      <c r="D93" s="6">
        <v>6</v>
      </c>
      <c r="E93" s="37" t="str">
        <f xml:space="preserve"> IF("cen"=MID(B93,1,3),H93, VLOOKUP(B93,label!A:E,5,FALSE))</f>
        <v>Buyer contact point</v>
      </c>
      <c r="F93" s="39" t="s">
        <v>4437</v>
      </c>
      <c r="G93" s="34" t="s">
        <v>2055</v>
      </c>
      <c r="H93" s="99" t="str">
        <f>VLOOKUP(G93,'EN mapping'!B:F,5,FALSE)</f>
        <v>Buyer contact point</v>
      </c>
      <c r="I93" s="89" t="str">
        <f>VLOOKUP(G93,'EN mapping'!B:D,3,FALSE)</f>
        <v>0..1</v>
      </c>
      <c r="J93" s="38" t="str">
        <f>IF(2=D93,B93,IF(1&lt;D93,J92,""))</f>
        <v>cen-33</v>
      </c>
      <c r="K93" s="37" t="str">
        <f>IF(3=D93,B93,IF(2&lt;D93,K92,""))</f>
        <v>cen-162</v>
      </c>
      <c r="L93" s="37" t="str">
        <f>IF(4=D93,B93,IF(3&lt;D93,L92,""))</f>
        <v>cenG-8</v>
      </c>
      <c r="M93" s="38" t="str">
        <f>IF(5=D93,B93,IF(4&lt;D93,M92,""))</f>
        <v>cenG-9</v>
      </c>
      <c r="N93" s="37" t="str">
        <f>IF(6=D93,B93,IF(5&lt;D93,N92,""))</f>
        <v>cen-56</v>
      </c>
      <c r="O93" s="66" t="s">
        <v>2000</v>
      </c>
      <c r="P93" s="66" t="s">
        <v>3617</v>
      </c>
      <c r="Q93" s="6" t="str">
        <f>VLOOKUP(B93,label!A:G,6,FALSE)</f>
        <v>textItemType</v>
      </c>
      <c r="R93" s="66" t="s">
        <v>1938</v>
      </c>
      <c r="S93" s="6" t="str">
        <f>VLOOKUP(B93,label!A:G,5,FALSE)</f>
        <v>buyerContactPoint</v>
      </c>
    </row>
    <row r="94" spans="1:19" ht="19" customHeight="1">
      <c r="A94" s="6">
        <v>67</v>
      </c>
      <c r="B94" s="67" t="s">
        <v>4687</v>
      </c>
      <c r="C94" s="67" t="s">
        <v>1373</v>
      </c>
      <c r="D94" s="6">
        <v>6</v>
      </c>
      <c r="E94" s="37" t="str">
        <f xml:space="preserve"> IF("cen"=MID(B94,1,3),H94, VLOOKUP(B94,label!A:E,5,FALSE))</f>
        <v>Buyer contact telephone number</v>
      </c>
      <c r="F94" s="39" t="s">
        <v>4527</v>
      </c>
      <c r="G94" s="34" t="s">
        <v>2057</v>
      </c>
      <c r="H94" s="99" t="str">
        <f>VLOOKUP(G94,'EN mapping'!B:F,5,FALSE)</f>
        <v>Buyer contact telephone number</v>
      </c>
      <c r="I94" s="89" t="str">
        <f>VLOOKUP(G94,'EN mapping'!B:D,3,FALSE)</f>
        <v>0..1</v>
      </c>
      <c r="J94" s="38" t="str">
        <f>IF(2=D94,B94,IF(1&lt;D94,J93,""))</f>
        <v>cen-33</v>
      </c>
      <c r="K94" s="37" t="str">
        <f>IF(3=D94,B94,IF(2&lt;D94,K93,""))</f>
        <v>cen-162</v>
      </c>
      <c r="L94" s="37" t="str">
        <f>IF(4=D94,B94,IF(3&lt;D94,L93,""))</f>
        <v>cenG-8</v>
      </c>
      <c r="M94" s="38" t="str">
        <f>IF(5=D94,B94,IF(4&lt;D94,M93,""))</f>
        <v>cenG-9</v>
      </c>
      <c r="N94" s="37" t="str">
        <f>IF(6=D94,B94,IF(5&lt;D94,N93,""))</f>
        <v>cen-57</v>
      </c>
      <c r="O94" s="66" t="s">
        <v>2000</v>
      </c>
      <c r="P94" s="66" t="s">
        <v>3619</v>
      </c>
      <c r="Q94" s="6" t="str">
        <f>VLOOKUP(B94,label!A:G,6,FALSE)</f>
        <v>textItemType</v>
      </c>
      <c r="R94" s="66" t="s">
        <v>1938</v>
      </c>
      <c r="S94" s="6" t="str">
        <f>VLOOKUP(B94,label!A:G,5,FALSE)</f>
        <v>buyerContactTelephoneNumber</v>
      </c>
    </row>
    <row r="95" spans="1:19" ht="19" customHeight="1">
      <c r="A95" s="6">
        <v>68</v>
      </c>
      <c r="B95" s="67" t="s">
        <v>4688</v>
      </c>
      <c r="C95" s="67" t="s">
        <v>40</v>
      </c>
      <c r="D95" s="6">
        <v>6</v>
      </c>
      <c r="E95" s="37" t="str">
        <f xml:space="preserve"> IF("cen"=MID(B95,1,3),H95, VLOOKUP(B95,label!A:E,5,FALSE))</f>
        <v>Buyer electronic address</v>
      </c>
      <c r="F95" s="39" t="s">
        <v>4528</v>
      </c>
      <c r="G95" s="34" t="s">
        <v>2034</v>
      </c>
      <c r="H95" s="99" t="str">
        <f>VLOOKUP(G95,'EN mapping'!B:F,5,FALSE)</f>
        <v>Buyer electronic address</v>
      </c>
      <c r="I95" s="89" t="str">
        <f>VLOOKUP(G95,'EN mapping'!B:D,3,FALSE)</f>
        <v>0..1</v>
      </c>
      <c r="J95" s="38" t="str">
        <f>IF(2=D95,B95,IF(1&lt;D95,J94,""))</f>
        <v>cen-33</v>
      </c>
      <c r="K95" s="37" t="str">
        <f>IF(3=D95,B95,IF(2&lt;D95,K94,""))</f>
        <v>cen-162</v>
      </c>
      <c r="L95" s="37" t="str">
        <f>IF(4=D95,B95,IF(3&lt;D95,L94,""))</f>
        <v>cenG-8</v>
      </c>
      <c r="M95" s="38" t="str">
        <f>IF(5=D95,B95,IF(4&lt;D95,M94,""))</f>
        <v>cenG-9</v>
      </c>
      <c r="N95" s="37" t="str">
        <f>IF(6=D95,B95,IF(5&lt;D95,N94,""))</f>
        <v>cen-49</v>
      </c>
      <c r="O95" s="66" t="s">
        <v>1961</v>
      </c>
      <c r="P95" s="80" t="s">
        <v>3636</v>
      </c>
      <c r="Q95" s="6" t="str">
        <f>VLOOKUP(B95,label!A:G,6,FALSE)</f>
        <v>identifierItemType</v>
      </c>
      <c r="R95" s="66" t="s">
        <v>2335</v>
      </c>
      <c r="S95" s="6" t="str">
        <f>VLOOKUP(B95,label!A:G,5,FALSE)</f>
        <v>buyerElectronicAddress</v>
      </c>
    </row>
    <row r="96" spans="1:19" ht="19" customHeight="1">
      <c r="A96" s="6">
        <v>69</v>
      </c>
      <c r="B96" s="67" t="s">
        <v>4689</v>
      </c>
      <c r="C96" s="67" t="s">
        <v>1377</v>
      </c>
      <c r="D96" s="6">
        <v>6</v>
      </c>
      <c r="E96" s="37" t="str">
        <f xml:space="preserve"> IF("cen"=MID(B96,1,3),H96, VLOOKUP(B96,label!A:E,5,FALSE))</f>
        <v>Buyer contact email address</v>
      </c>
      <c r="F96" s="39" t="s">
        <v>4529</v>
      </c>
      <c r="G96" s="34" t="s">
        <v>2059</v>
      </c>
      <c r="H96" s="99" t="str">
        <f>VLOOKUP(G96,'EN mapping'!B:F,5,FALSE)</f>
        <v>Buyer contact email address</v>
      </c>
      <c r="I96" s="89" t="str">
        <f>VLOOKUP(G96,'EN mapping'!B:D,3,FALSE)</f>
        <v>0..1</v>
      </c>
      <c r="J96" s="38" t="str">
        <f>IF(2=D96,B96,IF(1&lt;D96,J95,""))</f>
        <v>cen-33</v>
      </c>
      <c r="K96" s="37" t="str">
        <f>IF(3=D96,B96,IF(2&lt;D96,K95,""))</f>
        <v>cen-162</v>
      </c>
      <c r="L96" s="37" t="str">
        <f>IF(4=D96,B96,IF(3&lt;D96,L95,""))</f>
        <v>cenG-8</v>
      </c>
      <c r="M96" s="38" t="str">
        <f>IF(5=D96,B96,IF(4&lt;D96,M95,""))</f>
        <v>cenG-9</v>
      </c>
      <c r="N96" s="37" t="str">
        <f>IF(6=D96,B96,IF(5&lt;D96,N95,""))</f>
        <v>cen-58</v>
      </c>
      <c r="O96" s="66" t="s">
        <v>2000</v>
      </c>
      <c r="P96" s="66" t="s">
        <v>3618</v>
      </c>
      <c r="Q96" s="6" t="str">
        <f>VLOOKUP(B96,label!A:G,6,FALSE)</f>
        <v>textItemType</v>
      </c>
      <c r="R96" s="66" t="s">
        <v>1938</v>
      </c>
      <c r="S96" s="6" t="str">
        <f>VLOOKUP(B96,label!A:G,5,FALSE)</f>
        <v>buyerContactEmailAddress</v>
      </c>
    </row>
    <row r="97" spans="1:19" ht="19" customHeight="1">
      <c r="A97" s="6">
        <v>70</v>
      </c>
      <c r="B97" s="67" t="s">
        <v>1182</v>
      </c>
      <c r="C97" s="67" t="s">
        <v>40</v>
      </c>
      <c r="D97" s="6">
        <v>6</v>
      </c>
      <c r="E97" s="37" t="str">
        <f xml:space="preserve"> IF("cen"=MID(B97,1,3),H97, VLOOKUP(B97,label!A:E,5,FALSE))</f>
        <v>contactAttentionLine</v>
      </c>
      <c r="F97" s="39" t="s">
        <v>4530</v>
      </c>
      <c r="G97" s="34" t="s">
        <v>1937</v>
      </c>
      <c r="H97" s="99" t="str">
        <f>VLOOKUP(G97,'EN mapping'!B:F,5,FALSE)</f>
        <v>Buyer reference</v>
      </c>
      <c r="I97" s="89" t="str">
        <f>VLOOKUP(G97,'EN mapping'!B:D,3,FALSE)</f>
        <v>0..1</v>
      </c>
      <c r="J97" s="38" t="str">
        <f>IF(2=D97,B97,IF(1&lt;D97,J96,""))</f>
        <v>cen-33</v>
      </c>
      <c r="K97" s="37" t="str">
        <f>IF(3=D97,B97,IF(2&lt;D97,K96,""))</f>
        <v>cen-162</v>
      </c>
      <c r="L97" s="37" t="str">
        <f>IF(4=D97,B97,IF(3&lt;D97,L96,""))</f>
        <v>cenG-8</v>
      </c>
      <c r="M97" s="38" t="str">
        <f>IF(5=D97,B97,IF(4&lt;D97,M96,""))</f>
        <v>cenG-9</v>
      </c>
      <c r="N97" s="37" t="str">
        <f>IF(6=D97,B97,IF(5&lt;D97,N96,""))</f>
        <v>bus-35</v>
      </c>
      <c r="O97" s="66" t="s">
        <v>1916</v>
      </c>
      <c r="P97" s="66" t="s">
        <v>1939</v>
      </c>
      <c r="Q97" s="6" t="str">
        <f>VLOOKUP(B97,label!A:G,6,FALSE)</f>
        <v>contactAttentionLineItemType</v>
      </c>
      <c r="R97" s="66" t="s">
        <v>1938</v>
      </c>
      <c r="S97" s="6" t="str">
        <f>VLOOKUP(B97,label!A:G,5,FALSE)</f>
        <v>contactAttentionLine</v>
      </c>
    </row>
    <row r="98" spans="1:19" ht="19" customHeight="1">
      <c r="A98" s="6">
        <v>47</v>
      </c>
      <c r="B98" s="67" t="e">
        <v>#N/A</v>
      </c>
      <c r="C98" s="67" t="s">
        <v>1347</v>
      </c>
      <c r="D98" s="6">
        <v>4</v>
      </c>
      <c r="E98" s="76" t="s">
        <v>2062</v>
      </c>
      <c r="F98" s="39" t="s">
        <v>4426</v>
      </c>
      <c r="G98" s="76" t="s">
        <v>2062</v>
      </c>
      <c r="H98" s="99" t="e">
        <f>VLOOKUP(G98,'EN mapping'!B:F,5,FALSE)</f>
        <v>#N/A</v>
      </c>
      <c r="I98" s="89" t="e">
        <f>VLOOKUP(G98,'EN mapping'!B:D,3,FALSE)</f>
        <v>#N/A</v>
      </c>
      <c r="J98" s="38" t="str">
        <f>IF(2=D98,B98,IF(1&lt;D98,J97,""))</f>
        <v>cen-33</v>
      </c>
      <c r="K98" s="37" t="str">
        <f>IF(3=D98,B98,IF(2&lt;D98,K97,""))</f>
        <v>cen-162</v>
      </c>
      <c r="L98" s="37" t="e">
        <f>IF(4=D98,B98,IF(3&lt;D98,L97,""))</f>
        <v>#N/A</v>
      </c>
      <c r="M98" s="38" t="str">
        <f>IF(5=D98,B98,IF(4&lt;D98,M97,""))</f>
        <v/>
      </c>
      <c r="N98" s="37" t="str">
        <f>IF(6=D98,B98,IF(5&lt;D98,N97,""))</f>
        <v/>
      </c>
      <c r="O98" s="77"/>
      <c r="P98" s="77"/>
      <c r="Q98" s="6" t="e">
        <f>VLOOKUP(B98,label!A:G,6,FALSE)</f>
        <v>#N/A</v>
      </c>
      <c r="R98" s="77"/>
      <c r="S98" s="6" t="e">
        <f>VLOOKUP(B98,label!A:G,5,FALSE)</f>
        <v>#N/A</v>
      </c>
    </row>
    <row r="99" spans="1:19" ht="19" customHeight="1">
      <c r="A99" s="6">
        <v>48</v>
      </c>
      <c r="B99" s="67" t="s">
        <v>4690</v>
      </c>
      <c r="C99" s="67" t="s">
        <v>1340</v>
      </c>
      <c r="D99" s="6">
        <v>4</v>
      </c>
      <c r="E99" s="37" t="str">
        <f xml:space="preserve"> IF("cen"=MID(B99,1,3),H99, VLOOKUP(B99,label!A:E,5,FALSE))</f>
        <v>Payee identifier</v>
      </c>
      <c r="F99" s="39" t="s">
        <v>4422</v>
      </c>
      <c r="G99" s="34" t="s">
        <v>2065</v>
      </c>
      <c r="H99" s="99" t="str">
        <f>VLOOKUP(G99,'EN mapping'!B:F,5,FALSE)</f>
        <v>Payee identifier</v>
      </c>
      <c r="I99" s="89" t="str">
        <f>VLOOKUP(G99,'EN mapping'!B:D,3,FALSE)</f>
        <v>0..1</v>
      </c>
      <c r="J99" s="38" t="str">
        <f>IF(2=D99,B99,IF(1&lt;D99,J98,""))</f>
        <v>cen-33</v>
      </c>
      <c r="K99" s="37" t="str">
        <f>IF(3=D99,B99,IF(2&lt;D99,K98,""))</f>
        <v>cen-162</v>
      </c>
      <c r="L99" s="37" t="str">
        <f>IF(4=D99,B99,IF(3&lt;D99,L98,""))</f>
        <v>cen-60</v>
      </c>
      <c r="M99" s="38" t="str">
        <f>IF(5=D99,B99,IF(4&lt;D99,M98,""))</f>
        <v/>
      </c>
      <c r="N99" s="37" t="str">
        <f>IF(6=D99,B99,IF(5&lt;D99,N98,""))</f>
        <v/>
      </c>
      <c r="O99" s="66" t="s">
        <v>1961</v>
      </c>
      <c r="P99" s="66" t="s">
        <v>3609</v>
      </c>
      <c r="Q99" s="6" t="str">
        <f>VLOOKUP(B99,label!A:G,6,FALSE)</f>
        <v>identifierItemType</v>
      </c>
      <c r="R99" s="66" t="s">
        <v>1918</v>
      </c>
      <c r="S99" s="6" t="str">
        <f>VLOOKUP(B99,label!A:G,5,FALSE)</f>
        <v>payeeIdentifier</v>
      </c>
    </row>
    <row r="100" spans="1:19" ht="19" customHeight="1">
      <c r="A100" s="6">
        <v>49</v>
      </c>
      <c r="B100" s="67" t="s">
        <v>4691</v>
      </c>
      <c r="C100" s="67" t="s">
        <v>1341</v>
      </c>
      <c r="D100" s="6">
        <v>4</v>
      </c>
      <c r="E100" s="37" t="str">
        <f xml:space="preserve"> IF("cen"=MID(B100,1,3),H100, VLOOKUP(B100,label!A:E,5,FALSE))</f>
        <v>Payee legal registration identifier</v>
      </c>
      <c r="F100" s="39" t="s">
        <v>4525</v>
      </c>
      <c r="G100" s="34" t="s">
        <v>2068</v>
      </c>
      <c r="H100" s="99" t="str">
        <f>VLOOKUP(G100,'EN mapping'!B:F,5,FALSE)</f>
        <v>Payee legal registration identifier</v>
      </c>
      <c r="I100" s="89" t="str">
        <f>VLOOKUP(G100,'EN mapping'!B:D,3,FALSE)</f>
        <v>0..1</v>
      </c>
      <c r="J100" s="38" t="str">
        <f>IF(2=D100,B100,IF(1&lt;D100,J99,""))</f>
        <v>cen-33</v>
      </c>
      <c r="K100" s="37" t="str">
        <f>IF(3=D100,B100,IF(2&lt;D100,K99,""))</f>
        <v>cen-162</v>
      </c>
      <c r="L100" s="37" t="str">
        <f>IF(4=D100,B100,IF(3&lt;D100,L99,""))</f>
        <v>cen-61</v>
      </c>
      <c r="M100" s="38" t="str">
        <f>IF(5=D100,B100,IF(4&lt;D100,M99,""))</f>
        <v/>
      </c>
      <c r="N100" s="37" t="str">
        <f>IF(6=D100,B100,IF(5&lt;D100,N99,""))</f>
        <v/>
      </c>
      <c r="O100" s="66" t="s">
        <v>1961</v>
      </c>
      <c r="P100" s="66" t="s">
        <v>3610</v>
      </c>
      <c r="Q100" s="6" t="str">
        <f>VLOOKUP(B100,label!A:G,6,FALSE)</f>
        <v>identifierItemType</v>
      </c>
      <c r="R100" s="66" t="s">
        <v>1918</v>
      </c>
      <c r="S100" s="6" t="str">
        <f>VLOOKUP(B100,label!A:G,5,FALSE)</f>
        <v>payeeLegalRegistrationIdentifier</v>
      </c>
    </row>
    <row r="101" spans="1:19" ht="19" customHeight="1">
      <c r="A101" s="6">
        <v>52</v>
      </c>
      <c r="B101" s="67" t="s">
        <v>4692</v>
      </c>
      <c r="C101" s="67" t="s">
        <v>1342</v>
      </c>
      <c r="D101" s="6">
        <v>4</v>
      </c>
      <c r="E101" s="37" t="str">
        <f xml:space="preserve"> IF("cen"=MID(B101,1,3),H101, VLOOKUP(B101,label!A:E,5,FALSE))</f>
        <v>Scheme identifier</v>
      </c>
      <c r="F101" s="39" t="s">
        <v>4526</v>
      </c>
      <c r="G101" s="34" t="s">
        <v>2070</v>
      </c>
      <c r="H101" s="99" t="str">
        <f>VLOOKUP(G101,'EN mapping'!B:F,5,FALSE)</f>
        <v>Scheme identifier</v>
      </c>
      <c r="I101" s="89" t="str">
        <f>VLOOKUP(G101,'EN mapping'!B:D,3,FALSE)</f>
        <v>0..1</v>
      </c>
      <c r="J101" s="38" t="str">
        <f>IF(2=D101,B101,IF(1&lt;D101,J100,""))</f>
        <v>cen-33</v>
      </c>
      <c r="K101" s="37" t="str">
        <f>IF(3=D101,B101,IF(2&lt;D101,K100,""))</f>
        <v>cen-162</v>
      </c>
      <c r="L101" s="37" t="str">
        <f>IF(4=D101,B101,IF(3&lt;D101,L100,""))</f>
        <v>cen-61A</v>
      </c>
      <c r="M101" s="38" t="str">
        <f>IF(5=D101,B101,IF(4&lt;D101,M100,""))</f>
        <v/>
      </c>
      <c r="N101" s="37" t="str">
        <f>IF(6=D101,B101,IF(5&lt;D101,N100,""))</f>
        <v/>
      </c>
      <c r="O101" s="66" t="s">
        <v>1961</v>
      </c>
      <c r="P101" s="66" t="s">
        <v>3609</v>
      </c>
      <c r="Q101" s="6" t="str">
        <f>VLOOKUP(B101,label!A:G,6,FALSE)</f>
        <v/>
      </c>
      <c r="R101" s="66"/>
      <c r="S101" s="6" t="str">
        <f>VLOOKUP(B101,label!A:G,5,FALSE)</f>
        <v>schemeIdentifier</v>
      </c>
    </row>
    <row r="102" spans="1:19" ht="19" customHeight="1">
      <c r="A102" s="6">
        <v>53</v>
      </c>
      <c r="B102" s="67" t="s">
        <v>4693</v>
      </c>
      <c r="C102" s="67" t="s">
        <v>1346</v>
      </c>
      <c r="D102" s="6">
        <v>4</v>
      </c>
      <c r="E102" s="37" t="str">
        <f xml:space="preserve"> IF("cen"=MID(B102,1,3),H102, VLOOKUP(B102,label!A:E,5,FALSE))</f>
        <v>Payee name</v>
      </c>
      <c r="F102" s="39" t="s">
        <v>4425</v>
      </c>
      <c r="G102" s="34" t="s">
        <v>2063</v>
      </c>
      <c r="H102" s="99" t="str">
        <f>VLOOKUP(G102,'EN mapping'!B:F,5,FALSE)</f>
        <v>Payee name</v>
      </c>
      <c r="I102" s="89" t="str">
        <f>VLOOKUP(G102,'EN mapping'!B:D,3,FALSE)</f>
        <v>1..1</v>
      </c>
      <c r="J102" s="38" t="str">
        <f>IF(2=D102,B102,IF(1&lt;D102,J101,""))</f>
        <v>cen-33</v>
      </c>
      <c r="K102" s="37" t="str">
        <f>IF(3=D102,B102,IF(2&lt;D102,K101,""))</f>
        <v>cen-162</v>
      </c>
      <c r="L102" s="37" t="str">
        <f>IF(4=D102,B102,IF(3&lt;D102,L101,""))</f>
        <v>cen-59</v>
      </c>
      <c r="M102" s="38" t="str">
        <f>IF(5=D102,B102,IF(4&lt;D102,M101,""))</f>
        <v/>
      </c>
      <c r="N102" s="37" t="str">
        <f>IF(6=D102,B102,IF(5&lt;D102,N101,""))</f>
        <v/>
      </c>
      <c r="O102" s="66" t="s">
        <v>1961</v>
      </c>
      <c r="P102" s="66" t="s">
        <v>3509</v>
      </c>
      <c r="Q102" s="6" t="str">
        <f>VLOOKUP(B102,label!A:G,6,FALSE)</f>
        <v>textItemType</v>
      </c>
      <c r="R102" s="66" t="s">
        <v>1938</v>
      </c>
      <c r="S102" s="6" t="str">
        <f>VLOOKUP(B102,label!A:G,5,FALSE)</f>
        <v>payeeName</v>
      </c>
    </row>
    <row r="103" spans="1:19" ht="19" customHeight="1">
      <c r="A103" s="6">
        <v>47</v>
      </c>
      <c r="B103" s="67" t="e">
        <v>#N/A</v>
      </c>
      <c r="C103" s="67" t="s">
        <v>1347</v>
      </c>
      <c r="D103" s="6">
        <v>4</v>
      </c>
      <c r="E103" s="76" t="s">
        <v>4593</v>
      </c>
      <c r="F103" s="39" t="s">
        <v>4426</v>
      </c>
      <c r="G103" s="76" t="s">
        <v>4593</v>
      </c>
      <c r="H103" s="99" t="e">
        <f>VLOOKUP(G103,'EN mapping'!B:F,5,FALSE)</f>
        <v>#N/A</v>
      </c>
      <c r="I103" s="89" t="e">
        <f>VLOOKUP(G103,'EN mapping'!B:D,3,FALSE)</f>
        <v>#N/A</v>
      </c>
      <c r="J103" s="38" t="str">
        <f>IF(2=D103,B103,IF(1&lt;D103,J102,""))</f>
        <v>cen-33</v>
      </c>
      <c r="K103" s="37" t="str">
        <f>IF(3=D103,B103,IF(2&lt;D103,K102,""))</f>
        <v>cen-162</v>
      </c>
      <c r="L103" s="37" t="e">
        <f>IF(4=D103,B103,IF(3&lt;D103,L102,""))</f>
        <v>#N/A</v>
      </c>
      <c r="M103" s="38" t="str">
        <f>IF(5=D103,B103,IF(4&lt;D103,M102,""))</f>
        <v/>
      </c>
      <c r="N103" s="37" t="str">
        <f>IF(6=D103,B103,IF(5&lt;D103,N102,""))</f>
        <v/>
      </c>
      <c r="O103" s="77"/>
      <c r="P103" s="77"/>
      <c r="Q103" s="6" t="e">
        <f>VLOOKUP(B103,label!A:G,6,FALSE)</f>
        <v>#N/A</v>
      </c>
      <c r="R103" s="77"/>
      <c r="S103" s="6" t="e">
        <f>VLOOKUP(B103,label!A:G,5,FALSE)</f>
        <v>#N/A</v>
      </c>
    </row>
    <row r="104" spans="1:19" ht="19" customHeight="1">
      <c r="A104" s="6">
        <v>53</v>
      </c>
      <c r="B104" s="67" t="s">
        <v>4694</v>
      </c>
      <c r="C104" s="67" t="s">
        <v>1346</v>
      </c>
      <c r="D104" s="6">
        <v>4</v>
      </c>
      <c r="E104" s="37" t="str">
        <f xml:space="preserve"> IF("cen"=MID(B104,1,3),H104, VLOOKUP(B104,label!A:E,5,FALSE))</f>
        <v>Deliver to party name</v>
      </c>
      <c r="F104" s="39" t="s">
        <v>4425</v>
      </c>
      <c r="G104" s="34" t="s">
        <v>2095</v>
      </c>
      <c r="H104" s="99" t="str">
        <f>VLOOKUP(G104,'EN mapping'!B:F,5,FALSE)</f>
        <v>Deliver to party name</v>
      </c>
      <c r="I104" s="89" t="str">
        <f>VLOOKUP(G104,'EN mapping'!B:D,3,FALSE)</f>
        <v>0..1</v>
      </c>
      <c r="J104" s="38" t="str">
        <f>IF(2=D104,B104,IF(1&lt;D104,J103,""))</f>
        <v>cen-33</v>
      </c>
      <c r="K104" s="37" t="str">
        <f>IF(3=D104,B104,IF(2&lt;D104,K103,""))</f>
        <v>cen-162</v>
      </c>
      <c r="L104" s="37" t="str">
        <f>IF(4=D104,B104,IF(3&lt;D104,L103,""))</f>
        <v>cen-70</v>
      </c>
      <c r="M104" s="38" t="str">
        <f>IF(5=D104,B104,IF(4&lt;D104,M103,""))</f>
        <v/>
      </c>
      <c r="N104" s="37" t="str">
        <f>IF(6=D104,B104,IF(5&lt;D104,N103,""))</f>
        <v/>
      </c>
      <c r="O104" s="66" t="s">
        <v>1961</v>
      </c>
      <c r="P104" s="66" t="s">
        <v>3509</v>
      </c>
      <c r="Q104" s="6" t="str">
        <f>VLOOKUP(B104,label!A:G,6,FALSE)</f>
        <v>textItemType</v>
      </c>
      <c r="R104" s="66" t="s">
        <v>1938</v>
      </c>
      <c r="S104" s="6" t="str">
        <f>VLOOKUP(B104,label!A:G,5,FALSE)</f>
        <v>deliverToPartyName</v>
      </c>
    </row>
    <row r="105" spans="1:19" ht="19" customHeight="1">
      <c r="A105" s="6">
        <v>56</v>
      </c>
      <c r="B105" s="67" t="s">
        <v>4695</v>
      </c>
      <c r="C105" s="67" t="s">
        <v>828</v>
      </c>
      <c r="D105" s="6">
        <v>4</v>
      </c>
      <c r="E105" s="102" t="str">
        <f xml:space="preserve"> IF("cen"=MID(B105,1,3),H105, VLOOKUP(B105,label!A:E,5,FALSE))</f>
        <v>DELIVER TO ADDRESS</v>
      </c>
      <c r="F105" s="39" t="s">
        <v>4427</v>
      </c>
      <c r="G105" s="34" t="s">
        <v>2108</v>
      </c>
      <c r="H105" s="99" t="str">
        <f>VLOOKUP(G105,'EN mapping'!B:F,5,FALSE)</f>
        <v>DELIVER TO ADDRESS</v>
      </c>
      <c r="I105" s="89" t="str">
        <f>VLOOKUP(G105,'EN mapping'!B:D,3,FALSE)</f>
        <v>0..1</v>
      </c>
      <c r="J105" s="38" t="str">
        <f>IF(2=D105,B105,IF(1&lt;D105,J104,""))</f>
        <v>cen-33</v>
      </c>
      <c r="K105" s="37" t="str">
        <f>IF(3=D105,B105,IF(2&lt;D105,K104,""))</f>
        <v>cen-162</v>
      </c>
      <c r="L105" s="37" t="str">
        <f>IF(4=D105,B105,IF(3&lt;D105,L104,""))</f>
        <v>cenG-15</v>
      </c>
      <c r="M105" s="38" t="str">
        <f>IF(5=D105,B105,IF(4&lt;D105,M104,""))</f>
        <v/>
      </c>
      <c r="N105" s="37" t="str">
        <f>IF(6=D105,B105,IF(5&lt;D105,N104,""))</f>
        <v/>
      </c>
      <c r="O105" s="66" t="s">
        <v>1961</v>
      </c>
      <c r="P105" s="70" t="s">
        <v>3608</v>
      </c>
      <c r="Q105" s="6" t="str">
        <f>VLOOKUP(B105,label!A:G,6,FALSE)</f>
        <v/>
      </c>
      <c r="R105" s="70"/>
      <c r="S105" s="6" t="str">
        <f>VLOOKUP(B105,label!A:G,5,FALSE)</f>
        <v>deliverToAddress</v>
      </c>
    </row>
    <row r="106" spans="1:19" ht="19" customHeight="1">
      <c r="A106" s="6">
        <v>57</v>
      </c>
      <c r="B106" s="67" t="s">
        <v>4626</v>
      </c>
      <c r="C106" s="67" t="s">
        <v>1359</v>
      </c>
      <c r="D106" s="6">
        <v>5</v>
      </c>
      <c r="E106" s="37" t="str">
        <f xml:space="preserve"> IF("cen"=MID(B106,1,3),H106, VLOOKUP(B106,label!A:E,5,FALSE))</f>
        <v>Deliver to address line 1</v>
      </c>
      <c r="F106" s="39" t="s">
        <v>4428</v>
      </c>
      <c r="G106" s="34" t="s">
        <v>2110</v>
      </c>
      <c r="H106" s="99" t="str">
        <f>VLOOKUP(G106,'EN mapping'!B:F,5,FALSE)</f>
        <v>Deliver to address line 1</v>
      </c>
      <c r="I106" s="89" t="str">
        <f>VLOOKUP(G106,'EN mapping'!B:D,3,FALSE)</f>
        <v>0..1</v>
      </c>
      <c r="J106" s="38" t="str">
        <f>IF(2=D106,B106,IF(1&lt;D106,J105,""))</f>
        <v>cen-33</v>
      </c>
      <c r="K106" s="37" t="str">
        <f>IF(3=D106,B106,IF(2&lt;D106,K105,""))</f>
        <v>cen-162</v>
      </c>
      <c r="L106" s="37" t="str">
        <f>IF(4=D106,B106,IF(3&lt;D106,L105,""))</f>
        <v>cenG-15</v>
      </c>
      <c r="M106" s="38" t="str">
        <f>IF(5=D106,B106,IF(4&lt;D106,M105,""))</f>
        <v>cen-75</v>
      </c>
      <c r="N106" s="37" t="str">
        <f>IF(6=D106,B106,IF(5&lt;D106,N105,""))</f>
        <v/>
      </c>
      <c r="O106" s="66" t="s">
        <v>2000</v>
      </c>
      <c r="P106" s="66" t="s">
        <v>3611</v>
      </c>
      <c r="Q106" s="6" t="str">
        <f>VLOOKUP(B106,label!A:G,6,FALSE)</f>
        <v>textItemType</v>
      </c>
      <c r="R106" s="66" t="s">
        <v>1938</v>
      </c>
      <c r="S106" s="6" t="str">
        <f>VLOOKUP(B106,label!A:G,5,FALSE)</f>
        <v>deliverToAddressLine1</v>
      </c>
    </row>
    <row r="107" spans="1:19" ht="19" customHeight="1">
      <c r="A107" s="6">
        <v>58</v>
      </c>
      <c r="B107" s="67" t="s">
        <v>4630</v>
      </c>
      <c r="C107" s="67" t="s">
        <v>1360</v>
      </c>
      <c r="D107" s="6">
        <v>5</v>
      </c>
      <c r="E107" s="37" t="str">
        <f xml:space="preserve"> IF("cen"=MID(B107,1,3),H107, VLOOKUP(B107,label!A:E,5,FALSE))</f>
        <v>Deliver to address line 2</v>
      </c>
      <c r="F107" s="39" t="s">
        <v>4429</v>
      </c>
      <c r="G107" s="34" t="s">
        <v>2112</v>
      </c>
      <c r="H107" s="99" t="str">
        <f>VLOOKUP(G107,'EN mapping'!B:F,5,FALSE)</f>
        <v>Deliver to address line 2</v>
      </c>
      <c r="I107" s="89" t="str">
        <f>VLOOKUP(G107,'EN mapping'!B:D,3,FALSE)</f>
        <v>0..1</v>
      </c>
      <c r="J107" s="38" t="str">
        <f>IF(2=D107,B107,IF(1&lt;D107,J106,""))</f>
        <v>cen-33</v>
      </c>
      <c r="K107" s="37" t="str">
        <f>IF(3=D107,B107,IF(2&lt;D107,K106,""))</f>
        <v>cen-162</v>
      </c>
      <c r="L107" s="37" t="str">
        <f>IF(4=D107,B107,IF(3&lt;D107,L106,""))</f>
        <v>cenG-15</v>
      </c>
      <c r="M107" s="38" t="str">
        <f>IF(5=D107,B107,IF(4&lt;D107,M106,""))</f>
        <v>cen-76</v>
      </c>
      <c r="N107" s="37" t="str">
        <f>IF(6=D107,B107,IF(5&lt;D107,N106,""))</f>
        <v/>
      </c>
      <c r="O107" s="66" t="s">
        <v>2000</v>
      </c>
      <c r="P107" s="66" t="s">
        <v>3612</v>
      </c>
      <c r="Q107" s="6" t="str">
        <f>VLOOKUP(B107,label!A:G,6,FALSE)</f>
        <v>textItemType</v>
      </c>
      <c r="R107" s="66" t="s">
        <v>1938</v>
      </c>
      <c r="S107" s="6" t="str">
        <f>VLOOKUP(B107,label!A:G,5,FALSE)</f>
        <v>deliverToAddressLine2</v>
      </c>
    </row>
    <row r="108" spans="1:19" ht="19" customHeight="1">
      <c r="A108" s="6">
        <v>59</v>
      </c>
      <c r="B108" s="67" t="s">
        <v>4696</v>
      </c>
      <c r="C108" s="67" t="s">
        <v>3659</v>
      </c>
      <c r="D108" s="6">
        <v>5</v>
      </c>
      <c r="E108" s="37" t="str">
        <f xml:space="preserve"> IF("cen"=MID(B108,1,3),H108, VLOOKUP(B108,label!A:E,5,FALSE))</f>
        <v>Deliver to address line 3</v>
      </c>
      <c r="F108" s="39" t="s">
        <v>4430</v>
      </c>
      <c r="G108" s="34" t="s">
        <v>2114</v>
      </c>
      <c r="H108" s="99" t="str">
        <f>VLOOKUP(G108,'EN mapping'!B:F,5,FALSE)</f>
        <v>Deliver to address line 3</v>
      </c>
      <c r="I108" s="89" t="str">
        <f>VLOOKUP(G108,'EN mapping'!B:D,3,FALSE)</f>
        <v>0..1</v>
      </c>
      <c r="J108" s="38" t="str">
        <f>IF(2=D108,B108,IF(1&lt;D108,J107,""))</f>
        <v>cen-33</v>
      </c>
      <c r="K108" s="37" t="str">
        <f>IF(3=D108,B108,IF(2&lt;D108,K107,""))</f>
        <v>cen-162</v>
      </c>
      <c r="L108" s="37" t="str">
        <f>IF(4=D108,B108,IF(3&lt;D108,L107,""))</f>
        <v>cenG-15</v>
      </c>
      <c r="M108" s="38" t="str">
        <f>IF(5=D108,B108,IF(4&lt;D108,M107,""))</f>
        <v>cen-165</v>
      </c>
      <c r="N108" s="37" t="str">
        <f>IF(6=D108,B108,IF(5&lt;D108,N107,""))</f>
        <v/>
      </c>
      <c r="O108" s="66" t="s">
        <v>2000</v>
      </c>
      <c r="P108" s="66" t="s">
        <v>3620</v>
      </c>
      <c r="Q108" s="6" t="str">
        <f>VLOOKUP(B108,label!A:G,6,FALSE)</f>
        <v>textItemType</v>
      </c>
      <c r="R108" s="66" t="s">
        <v>1938</v>
      </c>
      <c r="S108" s="6" t="str">
        <f>VLOOKUP(B108,label!A:G,5,FALSE)</f>
        <v>deliverToAddressLine3</v>
      </c>
    </row>
    <row r="109" spans="1:19" ht="19" customHeight="1">
      <c r="A109" s="6">
        <v>60</v>
      </c>
      <c r="B109" s="67" t="s">
        <v>4634</v>
      </c>
      <c r="C109" s="67" t="s">
        <v>1361</v>
      </c>
      <c r="D109" s="6">
        <v>5</v>
      </c>
      <c r="E109" s="37" t="str">
        <f xml:space="preserve"> IF("cen"=MID(B109,1,3),H109, VLOOKUP(B109,label!A:E,5,FALSE))</f>
        <v>Deliver to city</v>
      </c>
      <c r="F109" s="39" t="s">
        <v>4431</v>
      </c>
      <c r="G109" s="34" t="s">
        <v>2116</v>
      </c>
      <c r="H109" s="99" t="str">
        <f>VLOOKUP(G109,'EN mapping'!B:F,5,FALSE)</f>
        <v>Deliver to city</v>
      </c>
      <c r="I109" s="89" t="str">
        <f>VLOOKUP(G109,'EN mapping'!B:D,3,FALSE)</f>
        <v>0..1</v>
      </c>
      <c r="J109" s="38" t="str">
        <f>IF(2=D109,B109,IF(1&lt;D109,J108,""))</f>
        <v>cen-33</v>
      </c>
      <c r="K109" s="37" t="str">
        <f>IF(3=D109,B109,IF(2&lt;D109,K108,""))</f>
        <v>cen-162</v>
      </c>
      <c r="L109" s="37" t="str">
        <f>IF(4=D109,B109,IF(3&lt;D109,L108,""))</f>
        <v>cenG-15</v>
      </c>
      <c r="M109" s="38" t="str">
        <f>IF(5=D109,B109,IF(4&lt;D109,M108,""))</f>
        <v>cen-77</v>
      </c>
      <c r="N109" s="37" t="str">
        <f>IF(6=D109,B109,IF(5&lt;D109,N108,""))</f>
        <v/>
      </c>
      <c r="O109" s="66" t="s">
        <v>2000</v>
      </c>
      <c r="P109" s="66" t="s">
        <v>3613</v>
      </c>
      <c r="Q109" s="6" t="str">
        <f>VLOOKUP(B109,label!A:G,6,FALSE)</f>
        <v>textItemType</v>
      </c>
      <c r="R109" s="66" t="s">
        <v>1938</v>
      </c>
      <c r="S109" s="6" t="str">
        <f>VLOOKUP(B109,label!A:G,5,FALSE)</f>
        <v>deliverToCity</v>
      </c>
    </row>
    <row r="110" spans="1:19" ht="19" customHeight="1">
      <c r="A110" s="6">
        <v>61</v>
      </c>
      <c r="B110" s="67" t="s">
        <v>4638</v>
      </c>
      <c r="C110" s="67" t="s">
        <v>1362</v>
      </c>
      <c r="D110" s="6">
        <v>5</v>
      </c>
      <c r="E110" s="37" t="str">
        <f xml:space="preserve"> IF("cen"=MID(B110,1,3),H110, VLOOKUP(B110,label!A:E,5,FALSE))</f>
        <v>Deliver to country subdivision</v>
      </c>
      <c r="F110" s="39" t="s">
        <v>4432</v>
      </c>
      <c r="G110" s="34" t="s">
        <v>2120</v>
      </c>
      <c r="H110" s="99" t="str">
        <f>VLOOKUP(G110,'EN mapping'!B:F,5,FALSE)</f>
        <v>Deliver to country subdivision</v>
      </c>
      <c r="I110" s="89" t="str">
        <f>VLOOKUP(G110,'EN mapping'!B:D,3,FALSE)</f>
        <v>0..1</v>
      </c>
      <c r="J110" s="38" t="str">
        <f>IF(2=D110,B110,IF(1&lt;D110,J109,""))</f>
        <v>cen-33</v>
      </c>
      <c r="K110" s="37" t="str">
        <f>IF(3=D110,B110,IF(2&lt;D110,K109,""))</f>
        <v>cen-162</v>
      </c>
      <c r="L110" s="37" t="str">
        <f>IF(4=D110,B110,IF(3&lt;D110,L109,""))</f>
        <v>cenG-15</v>
      </c>
      <c r="M110" s="38" t="str">
        <f>IF(5=D110,B110,IF(4&lt;D110,M109,""))</f>
        <v>cen-79</v>
      </c>
      <c r="N110" s="37" t="str">
        <f>IF(6=D110,B110,IF(5&lt;D110,N109,""))</f>
        <v/>
      </c>
      <c r="O110" s="66" t="s">
        <v>2000</v>
      </c>
      <c r="P110" s="66" t="s">
        <v>3614</v>
      </c>
      <c r="Q110" s="6" t="str">
        <f>VLOOKUP(B110,label!A:G,6,FALSE)</f>
        <v>textItemType</v>
      </c>
      <c r="R110" s="66" t="s">
        <v>1938</v>
      </c>
      <c r="S110" s="6" t="str">
        <f>VLOOKUP(B110,label!A:G,5,FALSE)</f>
        <v>deliverToCountrySubdivision</v>
      </c>
    </row>
    <row r="111" spans="1:19" ht="19" customHeight="1">
      <c r="A111" s="6">
        <v>62</v>
      </c>
      <c r="B111" s="67" t="s">
        <v>4642</v>
      </c>
      <c r="C111" s="67" t="s">
        <v>1363</v>
      </c>
      <c r="D111" s="6">
        <v>5</v>
      </c>
      <c r="E111" s="37" t="str">
        <f xml:space="preserve"> IF("cen"=MID(B111,1,3),H111, VLOOKUP(B111,label!A:E,5,FALSE))</f>
        <v>Deliver to country code</v>
      </c>
      <c r="F111" s="39" t="s">
        <v>4433</v>
      </c>
      <c r="G111" s="34" t="s">
        <v>2122</v>
      </c>
      <c r="H111" s="99" t="str">
        <f>VLOOKUP(G111,'EN mapping'!B:F,5,FALSE)</f>
        <v>Deliver to country code</v>
      </c>
      <c r="I111" s="89" t="str">
        <f>VLOOKUP(G111,'EN mapping'!B:D,3,FALSE)</f>
        <v>1..1</v>
      </c>
      <c r="J111" s="38" t="str">
        <f>IF(2=D111,B111,IF(1&lt;D111,J110,""))</f>
        <v>cen-33</v>
      </c>
      <c r="K111" s="37" t="str">
        <f>IF(3=D111,B111,IF(2&lt;D111,K110,""))</f>
        <v>cen-162</v>
      </c>
      <c r="L111" s="37" t="str">
        <f>IF(4=D111,B111,IF(3&lt;D111,L110,""))</f>
        <v>cenG-15</v>
      </c>
      <c r="M111" s="38" t="str">
        <f>IF(5=D111,B111,IF(4&lt;D111,M110,""))</f>
        <v>cen-80</v>
      </c>
      <c r="N111" s="37" t="str">
        <f>IF(6=D111,B111,IF(5&lt;D111,N110,""))</f>
        <v/>
      </c>
      <c r="O111" s="66" t="s">
        <v>2000</v>
      </c>
      <c r="P111" s="66" t="s">
        <v>3615</v>
      </c>
      <c r="Q111" s="6" t="str">
        <f>VLOOKUP(B111,label!A:G,6,FALSE)</f>
        <v>codeItemType</v>
      </c>
      <c r="R111" s="66" t="s">
        <v>1924</v>
      </c>
      <c r="S111" s="6" t="str">
        <f>VLOOKUP(B111,label!A:G,5,FALSE)</f>
        <v>deliverToCountryCode</v>
      </c>
    </row>
    <row r="112" spans="1:19" ht="19" customHeight="1">
      <c r="A112" s="6">
        <v>63</v>
      </c>
      <c r="B112" s="67" t="s">
        <v>4646</v>
      </c>
      <c r="C112" s="67" t="s">
        <v>1364</v>
      </c>
      <c r="D112" s="6">
        <v>5</v>
      </c>
      <c r="E112" s="37" t="str">
        <f xml:space="preserve"> IF("cen"=MID(B112,1,3),H112, VLOOKUP(B112,label!A:E,5,FALSE))</f>
        <v>Deliver to post code</v>
      </c>
      <c r="F112" s="39" t="s">
        <v>4434</v>
      </c>
      <c r="G112" s="34" t="s">
        <v>2118</v>
      </c>
      <c r="H112" s="99" t="str">
        <f>VLOOKUP(G112,'EN mapping'!B:F,5,FALSE)</f>
        <v>Deliver to post code</v>
      </c>
      <c r="I112" s="89" t="str">
        <f>VLOOKUP(G112,'EN mapping'!B:D,3,FALSE)</f>
        <v>0..1</v>
      </c>
      <c r="J112" s="38" t="str">
        <f>IF(2=D112,B112,IF(1&lt;D112,J111,""))</f>
        <v>cen-33</v>
      </c>
      <c r="K112" s="37" t="str">
        <f>IF(3=D112,B112,IF(2&lt;D112,K111,""))</f>
        <v>cen-162</v>
      </c>
      <c r="L112" s="37" t="str">
        <f>IF(4=D112,B112,IF(3&lt;D112,L111,""))</f>
        <v>cenG-15</v>
      </c>
      <c r="M112" s="38" t="str">
        <f>IF(5=D112,B112,IF(4&lt;D112,M111,""))</f>
        <v>cen-78</v>
      </c>
      <c r="N112" s="37" t="str">
        <f>IF(6=D112,B112,IF(5&lt;D112,N111,""))</f>
        <v/>
      </c>
      <c r="O112" s="66" t="s">
        <v>2000</v>
      </c>
      <c r="P112" s="66" t="s">
        <v>3635</v>
      </c>
      <c r="Q112" s="6" t="str">
        <f>VLOOKUP(B112,label!A:G,6,FALSE)</f>
        <v>textItemType</v>
      </c>
      <c r="R112" s="79" t="s">
        <v>1938</v>
      </c>
      <c r="S112" s="6" t="str">
        <f>VLOOKUP(B112,label!A:G,5,FALSE)</f>
        <v>deliverToPostCode</v>
      </c>
    </row>
    <row r="113" spans="1:19" ht="19" customHeight="1">
      <c r="A113" s="6">
        <v>64</v>
      </c>
      <c r="B113" s="67" t="s">
        <v>4697</v>
      </c>
      <c r="C113" s="67" t="s">
        <v>1365</v>
      </c>
      <c r="D113" s="6">
        <v>5</v>
      </c>
      <c r="E113" s="37" t="str">
        <f xml:space="preserve"> IF("cen"=MID(B113,1,3),H113, VLOOKUP(B113,label!A:E,5,FALSE))</f>
        <v>Deliver to location identifier</v>
      </c>
      <c r="F113" s="39" t="s">
        <v>4435</v>
      </c>
      <c r="G113" s="34" t="s">
        <v>2097</v>
      </c>
      <c r="H113" s="99" t="str">
        <f>VLOOKUP(G113,'EN mapping'!B:F,5,FALSE)</f>
        <v>Deliver to location identifier</v>
      </c>
      <c r="I113" s="89" t="str">
        <f>VLOOKUP(G113,'EN mapping'!B:D,3,FALSE)</f>
        <v>0..1</v>
      </c>
      <c r="J113" s="38" t="str">
        <f>IF(2=D113,B113,IF(1&lt;D113,J112,""))</f>
        <v>cen-33</v>
      </c>
      <c r="K113" s="37" t="str">
        <f>IF(3=D113,B113,IF(2&lt;D113,K112,""))</f>
        <v>cen-162</v>
      </c>
      <c r="L113" s="37" t="str">
        <f>IF(4=D113,B113,IF(3&lt;D113,L112,""))</f>
        <v>cenG-15</v>
      </c>
      <c r="M113" s="38" t="str">
        <f>IF(5=D113,B113,IF(4&lt;D113,M112,""))</f>
        <v>cen-71</v>
      </c>
      <c r="N113" s="37" t="str">
        <f>IF(6=D113,B113,IF(5&lt;D113,N112,""))</f>
        <v/>
      </c>
      <c r="O113" s="66" t="s">
        <v>1961</v>
      </c>
      <c r="P113" s="66" t="s">
        <v>2098</v>
      </c>
      <c r="Q113" s="6" t="str">
        <f>VLOOKUP(B113,label!A:G,6,FALSE)</f>
        <v>identifierItemType</v>
      </c>
      <c r="R113" s="66" t="s">
        <v>1918</v>
      </c>
      <c r="S113" s="6" t="str">
        <f>VLOOKUP(B113,label!A:G,5,FALSE)</f>
        <v>deliverToLocationIdentifier</v>
      </c>
    </row>
    <row r="114" spans="1:19" ht="19" customHeight="1">
      <c r="A114" s="6">
        <v>65</v>
      </c>
      <c r="B114" s="67" t="s">
        <v>4669</v>
      </c>
      <c r="C114" s="67" t="s">
        <v>829</v>
      </c>
      <c r="D114" s="6">
        <v>5</v>
      </c>
      <c r="E114" s="102" t="str">
        <f xml:space="preserve"> IF("cen"=MID(B114,1,3),H114, VLOOKUP(B114,label!A:E,5,FALSE))</f>
        <v>SELLER CONTACT</v>
      </c>
      <c r="F114" s="39" t="s">
        <v>4436</v>
      </c>
      <c r="G114" s="75" t="s">
        <v>4648</v>
      </c>
      <c r="H114" s="99" t="str">
        <f>VLOOKUP(G114,'EN mapping'!B:F,5,FALSE)</f>
        <v>SELLER CONTACT</v>
      </c>
      <c r="I114" s="89" t="str">
        <f>VLOOKUP(G114,'EN mapping'!B:D,3,FALSE)</f>
        <v>0..1</v>
      </c>
      <c r="J114" s="38" t="str">
        <f>IF(2=D114,B114,IF(1&lt;D114,J113,""))</f>
        <v>cen-33</v>
      </c>
      <c r="K114" s="37" t="str">
        <f>IF(3=D114,B114,IF(2&lt;D114,K113,""))</f>
        <v>cen-162</v>
      </c>
      <c r="L114" s="37" t="str">
        <f>IF(4=D114,B114,IF(3&lt;D114,L113,""))</f>
        <v>cenG-15</v>
      </c>
      <c r="M114" s="38" t="str">
        <f>IF(5=D114,B114,IF(4&lt;D114,M113,""))</f>
        <v>cenG-6</v>
      </c>
      <c r="N114" s="37" t="str">
        <f>IF(6=D114,B114,IF(5&lt;D114,N113,""))</f>
        <v/>
      </c>
      <c r="O114" s="66" t="s">
        <v>1961</v>
      </c>
      <c r="P114" s="70" t="s">
        <v>3616</v>
      </c>
      <c r="Q114" s="6" t="str">
        <f>VLOOKUP(B114,label!A:G,6,FALSE)</f>
        <v/>
      </c>
      <c r="R114" s="70"/>
      <c r="S114" s="6" t="str">
        <f>VLOOKUP(B114,label!A:G,5,FALSE)</f>
        <v>sellerContact</v>
      </c>
    </row>
    <row r="115" spans="1:19" ht="19" customHeight="1">
      <c r="A115" s="6">
        <v>66</v>
      </c>
      <c r="B115" s="67" t="s">
        <v>4670</v>
      </c>
      <c r="C115" s="67" t="s">
        <v>1370</v>
      </c>
      <c r="D115" s="6">
        <v>6</v>
      </c>
      <c r="E115" s="37" t="str">
        <f xml:space="preserve"> IF("cen"=MID(B115,1,3),H115, VLOOKUP(B115,label!A:E,5,FALSE))</f>
        <v>Seller contact point</v>
      </c>
      <c r="F115" s="39" t="s">
        <v>4437</v>
      </c>
      <c r="G115" s="6" t="s">
        <v>4649</v>
      </c>
      <c r="H115" s="99" t="str">
        <f>VLOOKUP(G115,'EN mapping'!B:F,5,FALSE)</f>
        <v>Seller contact point</v>
      </c>
      <c r="I115" s="89" t="str">
        <f>VLOOKUP(G115,'EN mapping'!B:D,3,FALSE)</f>
        <v>0..1</v>
      </c>
      <c r="J115" s="38" t="str">
        <f>IF(2=D115,B115,IF(1&lt;D115,J114,""))</f>
        <v>cen-33</v>
      </c>
      <c r="K115" s="37" t="str">
        <f>IF(3=D115,B115,IF(2&lt;D115,K114,""))</f>
        <v>cen-162</v>
      </c>
      <c r="L115" s="37" t="str">
        <f>IF(4=D115,B115,IF(3&lt;D115,L114,""))</f>
        <v>cenG-15</v>
      </c>
      <c r="M115" s="38" t="str">
        <f>IF(5=D115,B115,IF(4&lt;D115,M114,""))</f>
        <v>cenG-6</v>
      </c>
      <c r="N115" s="37" t="str">
        <f>IF(6=D115,B115,IF(5&lt;D115,N114,""))</f>
        <v>cen-41</v>
      </c>
      <c r="O115" s="66" t="s">
        <v>2000</v>
      </c>
      <c r="P115" s="66" t="s">
        <v>3617</v>
      </c>
      <c r="Q115" s="6" t="str">
        <f>VLOOKUP(B115,label!A:G,6,FALSE)</f>
        <v>textItemType</v>
      </c>
      <c r="R115" s="66" t="s">
        <v>1938</v>
      </c>
      <c r="S115" s="6" t="str">
        <f>VLOOKUP(B115,label!A:G,5,FALSE)</f>
        <v>sellerContactPoint</v>
      </c>
    </row>
    <row r="116" spans="1:19" ht="19" customHeight="1">
      <c r="A116" s="6">
        <v>67</v>
      </c>
      <c r="B116" s="67" t="s">
        <v>4671</v>
      </c>
      <c r="C116" s="67" t="s">
        <v>1373</v>
      </c>
      <c r="D116" s="6">
        <v>6</v>
      </c>
      <c r="E116" s="37" t="str">
        <f xml:space="preserve"> IF("cen"=MID(B116,1,3),H116, VLOOKUP(B116,label!A:E,5,FALSE))</f>
        <v>Seller contact telephone number</v>
      </c>
      <c r="F116" s="39" t="s">
        <v>4527</v>
      </c>
      <c r="G116" s="6" t="s">
        <v>4650</v>
      </c>
      <c r="H116" s="99" t="str">
        <f>VLOOKUP(G116,'EN mapping'!B:F,5,FALSE)</f>
        <v>Seller contact telephone number</v>
      </c>
      <c r="I116" s="89" t="str">
        <f>VLOOKUP(G116,'EN mapping'!B:D,3,FALSE)</f>
        <v>0..1</v>
      </c>
      <c r="J116" s="38" t="str">
        <f>IF(2=D116,B116,IF(1&lt;D116,J115,""))</f>
        <v>cen-33</v>
      </c>
      <c r="K116" s="37" t="str">
        <f>IF(3=D116,B116,IF(2&lt;D116,K115,""))</f>
        <v>cen-162</v>
      </c>
      <c r="L116" s="37" t="str">
        <f>IF(4=D116,B116,IF(3&lt;D116,L115,""))</f>
        <v>cenG-15</v>
      </c>
      <c r="M116" s="38" t="str">
        <f>IF(5=D116,B116,IF(4&lt;D116,M115,""))</f>
        <v>cenG-6</v>
      </c>
      <c r="N116" s="37" t="str">
        <f>IF(6=D116,B116,IF(5&lt;D116,N115,""))</f>
        <v>cen-42</v>
      </c>
      <c r="O116" s="66" t="s">
        <v>2000</v>
      </c>
      <c r="P116" s="66" t="s">
        <v>3619</v>
      </c>
      <c r="Q116" s="6" t="str">
        <f>VLOOKUP(B116,label!A:G,6,FALSE)</f>
        <v>textItemType</v>
      </c>
      <c r="R116" s="66" t="s">
        <v>1938</v>
      </c>
      <c r="S116" s="6" t="str">
        <f>VLOOKUP(B116,label!A:G,5,FALSE)</f>
        <v>sellerContactTelephoneNumber</v>
      </c>
    </row>
    <row r="117" spans="1:19" ht="19" customHeight="1">
      <c r="A117" s="6">
        <v>68</v>
      </c>
      <c r="B117" s="67" t="s">
        <v>4598</v>
      </c>
      <c r="C117" s="67" t="s">
        <v>40</v>
      </c>
      <c r="D117" s="6">
        <v>6</v>
      </c>
      <c r="E117" s="37" t="str">
        <f xml:space="preserve"> IF("cen"=MID(B117,1,3),H117, VLOOKUP(B117,label!A:E,5,FALSE))</f>
        <v>Seller electronic address</v>
      </c>
      <c r="F117" s="39" t="s">
        <v>4528</v>
      </c>
      <c r="G117" s="6" t="s">
        <v>4651</v>
      </c>
      <c r="H117" s="99" t="str">
        <f>VLOOKUP(G117,'EN mapping'!B:F,5,FALSE)</f>
        <v>Seller electronic address</v>
      </c>
      <c r="I117" s="89" t="str">
        <f>VLOOKUP(G117,'EN mapping'!B:D,3,FALSE)</f>
        <v>0..1</v>
      </c>
      <c r="J117" s="38" t="str">
        <f>IF(2=D117,B117,IF(1&lt;D117,J116,""))</f>
        <v>cen-33</v>
      </c>
      <c r="K117" s="37" t="str">
        <f>IF(3=D117,B117,IF(2&lt;D117,K116,""))</f>
        <v>cen-162</v>
      </c>
      <c r="L117" s="37" t="str">
        <f>IF(4=D117,B117,IF(3&lt;D117,L116,""))</f>
        <v>cenG-15</v>
      </c>
      <c r="M117" s="38" t="str">
        <f>IF(5=D117,B117,IF(4&lt;D117,M116,""))</f>
        <v>cenG-6</v>
      </c>
      <c r="N117" s="37" t="str">
        <f>IF(6=D117,B117,IF(5&lt;D117,N116,""))</f>
        <v>cen-34</v>
      </c>
      <c r="O117" s="66" t="s">
        <v>1961</v>
      </c>
      <c r="P117" s="80" t="s">
        <v>3636</v>
      </c>
      <c r="Q117" s="6" t="str">
        <f>VLOOKUP(B117,label!A:G,6,FALSE)</f>
        <v>identifierItemType</v>
      </c>
      <c r="R117" s="66" t="s">
        <v>2335</v>
      </c>
      <c r="S117" s="6" t="str">
        <f>VLOOKUP(B117,label!A:G,5,FALSE)</f>
        <v>sellerElectronicAddress</v>
      </c>
    </row>
    <row r="118" spans="1:19" ht="19" customHeight="1">
      <c r="A118" s="6">
        <v>69</v>
      </c>
      <c r="B118" s="67" t="s">
        <v>4672</v>
      </c>
      <c r="C118" s="67" t="s">
        <v>1377</v>
      </c>
      <c r="D118" s="6">
        <v>6</v>
      </c>
      <c r="E118" s="37" t="str">
        <f xml:space="preserve"> IF("cen"=MID(B118,1,3),H118, VLOOKUP(B118,label!A:E,5,FALSE))</f>
        <v>Seller contact email address</v>
      </c>
      <c r="F118" s="39" t="s">
        <v>4529</v>
      </c>
      <c r="G118" s="6" t="s">
        <v>4652</v>
      </c>
      <c r="H118" s="99" t="str">
        <f>VLOOKUP(G118,'EN mapping'!B:F,5,FALSE)</f>
        <v>Seller contact email address</v>
      </c>
      <c r="I118" s="89" t="str">
        <f>VLOOKUP(G118,'EN mapping'!B:D,3,FALSE)</f>
        <v>0..1</v>
      </c>
      <c r="J118" s="38" t="str">
        <f>IF(2=D118,B118,IF(1&lt;D118,J117,""))</f>
        <v>cen-33</v>
      </c>
      <c r="K118" s="37" t="str">
        <f>IF(3=D118,B118,IF(2&lt;D118,K117,""))</f>
        <v>cen-162</v>
      </c>
      <c r="L118" s="37" t="str">
        <f>IF(4=D118,B118,IF(3&lt;D118,L117,""))</f>
        <v>cenG-15</v>
      </c>
      <c r="M118" s="38" t="str">
        <f>IF(5=D118,B118,IF(4&lt;D118,M117,""))</f>
        <v>cenG-6</v>
      </c>
      <c r="N118" s="37" t="str">
        <f>IF(6=D118,B118,IF(5&lt;D118,N117,""))</f>
        <v>cen-43</v>
      </c>
      <c r="O118" s="66" t="s">
        <v>2000</v>
      </c>
      <c r="P118" s="66" t="s">
        <v>3618</v>
      </c>
      <c r="Q118" s="6" t="str">
        <f>VLOOKUP(B118,label!A:G,6,FALSE)</f>
        <v>textItemType</v>
      </c>
      <c r="R118" s="66" t="s">
        <v>1938</v>
      </c>
      <c r="S118" s="6" t="str">
        <f>VLOOKUP(B118,label!A:G,5,FALSE)</f>
        <v>sellerContactEmailAddress</v>
      </c>
    </row>
    <row r="119" spans="1:19" ht="19" customHeight="1">
      <c r="A119" s="6">
        <v>65</v>
      </c>
      <c r="B119" s="67" t="s">
        <v>4685</v>
      </c>
      <c r="C119" s="67" t="s">
        <v>829</v>
      </c>
      <c r="D119" s="6">
        <v>5</v>
      </c>
      <c r="E119" s="102" t="str">
        <f xml:space="preserve"> IF("cen"=MID(B119,1,3),H119, VLOOKUP(B119,label!A:E,5,FALSE))</f>
        <v xml:space="preserve">BUYER CONTACT </v>
      </c>
      <c r="F119" s="39" t="s">
        <v>4436</v>
      </c>
      <c r="G119" s="75" t="s">
        <v>4647</v>
      </c>
      <c r="H119" s="99" t="str">
        <f>VLOOKUP(G119,'EN mapping'!B:F,5,FALSE)</f>
        <v xml:space="preserve">BUYER CONTACT </v>
      </c>
      <c r="I119" s="89" t="str">
        <f>VLOOKUP(G119,'EN mapping'!B:D,3,FALSE)</f>
        <v>0..1</v>
      </c>
      <c r="J119" s="38" t="str">
        <f>IF(2=D119,B119,IF(1&lt;D119,J118,""))</f>
        <v>cen-33</v>
      </c>
      <c r="K119" s="37" t="str">
        <f>IF(3=D119,B119,IF(2&lt;D119,K118,""))</f>
        <v>cen-162</v>
      </c>
      <c r="L119" s="37" t="str">
        <f>IF(4=D119,B119,IF(3&lt;D119,L118,""))</f>
        <v>cenG-15</v>
      </c>
      <c r="M119" s="38" t="str">
        <f>IF(5=D119,B119,IF(4&lt;D119,M118,""))</f>
        <v>cenG-9</v>
      </c>
      <c r="N119" s="37" t="str">
        <f>IF(6=D119,B119,IF(5&lt;D119,N118,""))</f>
        <v/>
      </c>
      <c r="O119" s="66" t="s">
        <v>1961</v>
      </c>
      <c r="P119" s="70" t="s">
        <v>3616</v>
      </c>
      <c r="Q119" s="6" t="str">
        <f>VLOOKUP(B119,label!A:G,6,FALSE)</f>
        <v/>
      </c>
      <c r="R119" s="70"/>
      <c r="S119" s="6" t="str">
        <f>VLOOKUP(B119,label!A:G,5,FALSE)</f>
        <v>buyerContact</v>
      </c>
    </row>
    <row r="120" spans="1:19" ht="19" customHeight="1">
      <c r="A120" s="6">
        <v>66</v>
      </c>
      <c r="B120" s="67" t="s">
        <v>4686</v>
      </c>
      <c r="C120" s="67" t="s">
        <v>1370</v>
      </c>
      <c r="D120" s="6">
        <v>6</v>
      </c>
      <c r="E120" s="37" t="str">
        <f xml:space="preserve"> IF("cen"=MID(B120,1,3),H120, VLOOKUP(B120,label!A:E,5,FALSE))</f>
        <v>Buyer contact point</v>
      </c>
      <c r="F120" s="39" t="s">
        <v>4437</v>
      </c>
      <c r="G120" s="6" t="s">
        <v>4653</v>
      </c>
      <c r="H120" s="99" t="str">
        <f>VLOOKUP(G120,'EN mapping'!B:F,5,FALSE)</f>
        <v>Buyer contact point</v>
      </c>
      <c r="I120" s="89" t="str">
        <f>VLOOKUP(G120,'EN mapping'!B:D,3,FALSE)</f>
        <v>0..1</v>
      </c>
      <c r="J120" s="38" t="str">
        <f>IF(2=D120,B120,IF(1&lt;D120,J119,""))</f>
        <v>cen-33</v>
      </c>
      <c r="K120" s="37" t="str">
        <f>IF(3=D120,B120,IF(2&lt;D120,K119,""))</f>
        <v>cen-162</v>
      </c>
      <c r="L120" s="37" t="str">
        <f>IF(4=D120,B120,IF(3&lt;D120,L119,""))</f>
        <v>cenG-15</v>
      </c>
      <c r="M120" s="38" t="str">
        <f>IF(5=D120,B120,IF(4&lt;D120,M119,""))</f>
        <v>cenG-9</v>
      </c>
      <c r="N120" s="37" t="str">
        <f>IF(6=D120,B120,IF(5&lt;D120,N119,""))</f>
        <v>cen-56</v>
      </c>
      <c r="O120" s="66" t="s">
        <v>2000</v>
      </c>
      <c r="P120" s="66" t="s">
        <v>3617</v>
      </c>
      <c r="Q120" s="6" t="str">
        <f>VLOOKUP(B120,label!A:G,6,FALSE)</f>
        <v>textItemType</v>
      </c>
      <c r="R120" s="66" t="s">
        <v>1938</v>
      </c>
      <c r="S120" s="6" t="str">
        <f>VLOOKUP(B120,label!A:G,5,FALSE)</f>
        <v>buyerContactPoint</v>
      </c>
    </row>
    <row r="121" spans="1:19" ht="19" customHeight="1">
      <c r="A121" s="6">
        <v>67</v>
      </c>
      <c r="B121" s="67" t="s">
        <v>4687</v>
      </c>
      <c r="C121" s="67" t="s">
        <v>1373</v>
      </c>
      <c r="D121" s="6">
        <v>6</v>
      </c>
      <c r="E121" s="37" t="str">
        <f xml:space="preserve"> IF("cen"=MID(B121,1,3),H121, VLOOKUP(B121,label!A:E,5,FALSE))</f>
        <v>Buyer contact telephone number</v>
      </c>
      <c r="F121" s="39" t="s">
        <v>4527</v>
      </c>
      <c r="G121" s="6" t="s">
        <v>4654</v>
      </c>
      <c r="H121" s="99" t="str">
        <f>VLOOKUP(G121,'EN mapping'!B:F,5,FALSE)</f>
        <v>Buyer contact telephone number</v>
      </c>
      <c r="I121" s="89" t="str">
        <f>VLOOKUP(G121,'EN mapping'!B:D,3,FALSE)</f>
        <v>0..1</v>
      </c>
      <c r="J121" s="38" t="str">
        <f>IF(2=D121,B121,IF(1&lt;D121,J120,""))</f>
        <v>cen-33</v>
      </c>
      <c r="K121" s="37" t="str">
        <f>IF(3=D121,B121,IF(2&lt;D121,K120,""))</f>
        <v>cen-162</v>
      </c>
      <c r="L121" s="37" t="str">
        <f>IF(4=D121,B121,IF(3&lt;D121,L120,""))</f>
        <v>cenG-15</v>
      </c>
      <c r="M121" s="38" t="str">
        <f>IF(5=D121,B121,IF(4&lt;D121,M120,""))</f>
        <v>cenG-9</v>
      </c>
      <c r="N121" s="37" t="str">
        <f>IF(6=D121,B121,IF(5&lt;D121,N120,""))</f>
        <v>cen-57</v>
      </c>
      <c r="O121" s="66" t="s">
        <v>2000</v>
      </c>
      <c r="P121" s="66" t="s">
        <v>3619</v>
      </c>
      <c r="Q121" s="6" t="str">
        <f>VLOOKUP(B121,label!A:G,6,FALSE)</f>
        <v>textItemType</v>
      </c>
      <c r="R121" s="66" t="s">
        <v>1938</v>
      </c>
      <c r="S121" s="6" t="str">
        <f>VLOOKUP(B121,label!A:G,5,FALSE)</f>
        <v>buyerContactTelephoneNumber</v>
      </c>
    </row>
    <row r="122" spans="1:19" ht="19" customHeight="1">
      <c r="A122" s="6">
        <v>68</v>
      </c>
      <c r="B122" s="67" t="s">
        <v>4688</v>
      </c>
      <c r="C122" s="67" t="s">
        <v>40</v>
      </c>
      <c r="D122" s="6">
        <v>6</v>
      </c>
      <c r="E122" s="37" t="str">
        <f xml:space="preserve"> IF("cen"=MID(B122,1,3),H122, VLOOKUP(B122,label!A:E,5,FALSE))</f>
        <v>Buyer electronic address</v>
      </c>
      <c r="F122" s="39" t="s">
        <v>4528</v>
      </c>
      <c r="G122" s="6" t="s">
        <v>4656</v>
      </c>
      <c r="H122" s="99" t="str">
        <f>VLOOKUP(G122,'EN mapping'!B:F,5,FALSE)</f>
        <v>Buyer electronic address</v>
      </c>
      <c r="I122" s="89" t="str">
        <f>VLOOKUP(G122,'EN mapping'!B:D,3,FALSE)</f>
        <v>0..1</v>
      </c>
      <c r="J122" s="38" t="str">
        <f>IF(2=D122,B122,IF(1&lt;D122,J121,""))</f>
        <v>cen-33</v>
      </c>
      <c r="K122" s="37" t="str">
        <f>IF(3=D122,B122,IF(2&lt;D122,K121,""))</f>
        <v>cen-162</v>
      </c>
      <c r="L122" s="37" t="str">
        <f>IF(4=D122,B122,IF(3&lt;D122,L121,""))</f>
        <v>cenG-15</v>
      </c>
      <c r="M122" s="38" t="str">
        <f>IF(5=D122,B122,IF(4&lt;D122,M121,""))</f>
        <v>cenG-9</v>
      </c>
      <c r="N122" s="37" t="str">
        <f>IF(6=D122,B122,IF(5&lt;D122,N121,""))</f>
        <v>cen-49</v>
      </c>
      <c r="O122" s="66" t="s">
        <v>1961</v>
      </c>
      <c r="P122" s="80" t="s">
        <v>3636</v>
      </c>
      <c r="Q122" s="6" t="str">
        <f>VLOOKUP(B122,label!A:G,6,FALSE)</f>
        <v>identifierItemType</v>
      </c>
      <c r="R122" s="66" t="s">
        <v>2335</v>
      </c>
      <c r="S122" s="6" t="str">
        <f>VLOOKUP(B122,label!A:G,5,FALSE)</f>
        <v>buyerElectronicAddress</v>
      </c>
    </row>
    <row r="123" spans="1:19" ht="19" customHeight="1">
      <c r="A123" s="6">
        <v>69</v>
      </c>
      <c r="B123" s="67" t="s">
        <v>4689</v>
      </c>
      <c r="C123" s="67" t="s">
        <v>1377</v>
      </c>
      <c r="D123" s="6">
        <v>6</v>
      </c>
      <c r="E123" s="37" t="str">
        <f xml:space="preserve"> IF("cen"=MID(B123,1,3),H123, VLOOKUP(B123,label!A:E,5,FALSE))</f>
        <v>Buyer contact email address</v>
      </c>
      <c r="F123" s="39" t="s">
        <v>4529</v>
      </c>
      <c r="G123" s="6" t="s">
        <v>4655</v>
      </c>
      <c r="H123" s="99" t="str">
        <f>VLOOKUP(G123,'EN mapping'!B:F,5,FALSE)</f>
        <v>Buyer contact email address</v>
      </c>
      <c r="I123" s="89" t="str">
        <f>VLOOKUP(G123,'EN mapping'!B:D,3,FALSE)</f>
        <v>0..1</v>
      </c>
      <c r="J123" s="38" t="str">
        <f>IF(2=D123,B123,IF(1&lt;D123,J122,""))</f>
        <v>cen-33</v>
      </c>
      <c r="K123" s="37" t="str">
        <f>IF(3=D123,B123,IF(2&lt;D123,K122,""))</f>
        <v>cen-162</v>
      </c>
      <c r="L123" s="37" t="str">
        <f>IF(4=D123,B123,IF(3&lt;D123,L122,""))</f>
        <v>cenG-15</v>
      </c>
      <c r="M123" s="38" t="str">
        <f>IF(5=D123,B123,IF(4&lt;D123,M122,""))</f>
        <v>cenG-9</v>
      </c>
      <c r="N123" s="37" t="str">
        <f>IF(6=D123,B123,IF(5&lt;D123,N122,""))</f>
        <v>cen-58</v>
      </c>
      <c r="O123" s="66" t="s">
        <v>2000</v>
      </c>
      <c r="P123" s="66" t="s">
        <v>3618</v>
      </c>
      <c r="Q123" s="6" t="str">
        <f>VLOOKUP(B123,label!A:G,6,FALSE)</f>
        <v>textItemType</v>
      </c>
      <c r="R123" s="66" t="s">
        <v>1938</v>
      </c>
      <c r="S123" s="6" t="str">
        <f>VLOOKUP(B123,label!A:G,5,FALSE)</f>
        <v>buyerContactEmailAddress</v>
      </c>
    </row>
    <row r="124" spans="1:19" ht="19" customHeight="1">
      <c r="A124" s="6">
        <v>70</v>
      </c>
      <c r="B124" s="67" t="s">
        <v>1182</v>
      </c>
      <c r="C124" s="67" t="s">
        <v>40</v>
      </c>
      <c r="D124" s="6">
        <v>6</v>
      </c>
      <c r="E124" s="37" t="str">
        <f xml:space="preserve"> IF("cen"=MID(B124,1,3),H124, VLOOKUP(B124,label!A:E,5,FALSE))</f>
        <v>contactAttentionLine</v>
      </c>
      <c r="F124" s="39" t="s">
        <v>4530</v>
      </c>
      <c r="G124" s="6" t="s">
        <v>4591</v>
      </c>
      <c r="H124" s="99" t="str">
        <f>VLOOKUP(G124,'EN mapping'!B:F,5,FALSE)</f>
        <v>Buyer reference</v>
      </c>
      <c r="I124" s="89" t="str">
        <f>VLOOKUP(G124,'EN mapping'!B:D,3,FALSE)</f>
        <v>0..1</v>
      </c>
      <c r="J124" s="38" t="str">
        <f>IF(2=D124,B124,IF(1&lt;D124,J123,""))</f>
        <v>cen-33</v>
      </c>
      <c r="K124" s="37" t="str">
        <f>IF(3=D124,B124,IF(2&lt;D124,K123,""))</f>
        <v>cen-162</v>
      </c>
      <c r="L124" s="37" t="str">
        <f>IF(4=D124,B124,IF(3&lt;D124,L123,""))</f>
        <v>cenG-15</v>
      </c>
      <c r="M124" s="38" t="str">
        <f>IF(5=D124,B124,IF(4&lt;D124,M123,""))</f>
        <v>cenG-9</v>
      </c>
      <c r="N124" s="37" t="str">
        <f>IF(6=D124,B124,IF(5&lt;D124,N123,""))</f>
        <v>bus-35</v>
      </c>
      <c r="O124" s="66" t="s">
        <v>1916</v>
      </c>
      <c r="P124" s="66" t="s">
        <v>1939</v>
      </c>
      <c r="Q124" s="6" t="str">
        <f>VLOOKUP(B124,label!A:G,6,FALSE)</f>
        <v>contactAttentionLineItemType</v>
      </c>
      <c r="R124" s="66" t="s">
        <v>1938</v>
      </c>
      <c r="S124" s="6" t="str">
        <f>VLOOKUP(B124,label!A:G,5,FALSE)</f>
        <v>contactAttentionLine</v>
      </c>
    </row>
    <row r="125" spans="1:19" ht="19" customHeight="1">
      <c r="A125" s="6">
        <v>71</v>
      </c>
      <c r="B125" s="41" t="s">
        <v>815</v>
      </c>
      <c r="C125" s="67"/>
      <c r="D125" s="74">
        <f>VLOOKUP(B125,label!A:G,3,FALSE)</f>
        <v>3</v>
      </c>
      <c r="E125" s="37" t="str">
        <f xml:space="preserve"> IF("cen"=MID(B125,1,3),H125, VLOOKUP(B125,label!A:E,5,FALSE))</f>
        <v>reportingCalendar</v>
      </c>
      <c r="F125" s="39" t="s">
        <v>4438</v>
      </c>
      <c r="G125" s="63" t="s">
        <v>40</v>
      </c>
      <c r="H125" s="99" t="e">
        <f>VLOOKUP(G125,'EN mapping'!B:F,5,FALSE)</f>
        <v>#N/A</v>
      </c>
      <c r="I125" s="89"/>
      <c r="J125" s="38" t="str">
        <f>IF(2=D125,B125,IF(1&lt;D125,J124,""))</f>
        <v>cen-33</v>
      </c>
      <c r="K125" s="37" t="str">
        <f>IF(3=D125,B125,IF(2&lt;D125,K124,""))</f>
        <v>busG-18</v>
      </c>
      <c r="L125" s="37" t="str">
        <f>IF(4=D125,B125,IF(3&lt;D125,L124,""))</f>
        <v/>
      </c>
      <c r="M125" s="38" t="str">
        <f>IF(5=D125,B125,IF(4&lt;D125,M124,""))</f>
        <v/>
      </c>
      <c r="N125" s="37" t="str">
        <f>IF(6=D125,B125,IF(5&lt;D125,N124,""))</f>
        <v/>
      </c>
      <c r="O125" s="63"/>
      <c r="P125" s="64"/>
      <c r="Q125" s="6" t="str">
        <f>VLOOKUP(B125,label!A:G,6,FALSE)</f>
        <v>_</v>
      </c>
      <c r="R125" s="64"/>
      <c r="S125" s="6" t="str">
        <f>VLOOKUP(B125,label!A:G,5,FALSE)</f>
        <v>reportingCalendar</v>
      </c>
    </row>
    <row r="126" spans="1:19" ht="19" customHeight="1">
      <c r="A126" s="6">
        <v>72</v>
      </c>
      <c r="B126" s="67" t="s">
        <v>3642</v>
      </c>
      <c r="C126" s="67" t="s">
        <v>40</v>
      </c>
      <c r="D126" s="6">
        <f>VLOOKUP(B126,label!A:G,3,FALSE)</f>
        <v>2</v>
      </c>
      <c r="E126" s="37" t="str">
        <f xml:space="preserve"> IF("cen"=MID(B126,1,3),H126, VLOOKUP(B126,label!A:E,5,FALSE))</f>
        <v>INVOICING PERIOD</v>
      </c>
      <c r="F126" s="39" t="s">
        <v>4439</v>
      </c>
      <c r="G126" s="69" t="s">
        <v>2102</v>
      </c>
      <c r="H126" s="99" t="str">
        <f>VLOOKUP(G126,'EN mapping'!B:F,5,FALSE)</f>
        <v>INVOICING PERIOD</v>
      </c>
      <c r="I126" s="89" t="str">
        <f>VLOOKUP(G126,'EN mapping'!B:D,3,FALSE)</f>
        <v>0..1</v>
      </c>
      <c r="J126" s="38" t="str">
        <f>IF(2=D126,B126,IF(1&lt;D126,J125,""))</f>
        <v>cenG-14</v>
      </c>
      <c r="K126" s="37" t="str">
        <f>IF(3=D126,B126,IF(2&lt;D126,K125,""))</f>
        <v/>
      </c>
      <c r="L126" s="37" t="str">
        <f>IF(4=D126,B126,IF(3&lt;D126,L125,""))</f>
        <v/>
      </c>
      <c r="M126" s="38" t="str">
        <f>IF(5=D126,B126,IF(4&lt;D126,M125,""))</f>
        <v/>
      </c>
      <c r="N126" s="37" t="str">
        <f>IF(6=D126,B126,IF(5&lt;D126,N125,""))</f>
        <v/>
      </c>
      <c r="O126" s="66" t="s">
        <v>1961</v>
      </c>
      <c r="P126" s="70" t="s">
        <v>2103</v>
      </c>
      <c r="Q126" s="6" t="str">
        <f>VLOOKUP(B126,label!A:G,6,FALSE)</f>
        <v/>
      </c>
      <c r="R126" s="70"/>
      <c r="S126" s="6" t="str">
        <f>VLOOKUP(B126,label!A:G,5,FALSE)</f>
        <v>invoicingPeriod</v>
      </c>
    </row>
    <row r="127" spans="1:19" ht="19" customHeight="1">
      <c r="A127" s="6">
        <v>73</v>
      </c>
      <c r="B127" s="67" t="s">
        <v>1145</v>
      </c>
      <c r="C127" s="67" t="s">
        <v>40</v>
      </c>
      <c r="D127" s="6">
        <v>5</v>
      </c>
      <c r="E127" s="37" t="str">
        <f xml:space="preserve"> IF("cen"=MID(B127,1,3),H127, VLOOKUP(B127,label!A:E,5,FALSE))</f>
        <v>periodCoveredStart</v>
      </c>
      <c r="F127" s="39" t="s">
        <v>4531</v>
      </c>
      <c r="G127" s="34" t="s">
        <v>2104</v>
      </c>
      <c r="H127" s="99" t="str">
        <f>VLOOKUP(G127,'EN mapping'!B:F,5,FALSE)</f>
        <v>Invoicing period start date</v>
      </c>
      <c r="I127" s="89" t="str">
        <f>VLOOKUP(G127,'EN mapping'!B:D,3,FALSE)</f>
        <v>0..1</v>
      </c>
      <c r="J127" s="38" t="str">
        <f>IF(2=D127,B127,IF(1&lt;D127,J126,""))</f>
        <v>cenG-14</v>
      </c>
      <c r="K127" s="37" t="str">
        <f>IF(3=D127,B127,IF(2&lt;D127,K126,""))</f>
        <v/>
      </c>
      <c r="L127" s="37" t="str">
        <f>IF(4=D127,B127,IF(3&lt;D127,L126,""))</f>
        <v/>
      </c>
      <c r="M127" s="38" t="str">
        <f>IF(5=D127,B127,IF(4&lt;D127,M126,""))</f>
        <v>cor-8</v>
      </c>
      <c r="N127" s="37" t="str">
        <f>IF(6=D127,B127,IF(5&lt;D127,N126,""))</f>
        <v/>
      </c>
      <c r="O127" s="66" t="s">
        <v>2000</v>
      </c>
      <c r="P127" s="66" t="s">
        <v>2105</v>
      </c>
      <c r="Q127" s="6" t="str">
        <f>VLOOKUP(B127,label!A:G,6,FALSE)</f>
        <v>periodCoveredStartItemType</v>
      </c>
      <c r="R127" s="66" t="s">
        <v>1921</v>
      </c>
      <c r="S127" s="6" t="str">
        <f>VLOOKUP(B127,label!A:G,5,FALSE)</f>
        <v>periodCoveredStart</v>
      </c>
    </row>
    <row r="128" spans="1:19" ht="19" customHeight="1">
      <c r="A128" s="6">
        <v>74</v>
      </c>
      <c r="B128" s="67" t="s">
        <v>1146</v>
      </c>
      <c r="C128" s="67" t="s">
        <v>40</v>
      </c>
      <c r="D128" s="6">
        <v>5</v>
      </c>
      <c r="E128" s="37" t="str">
        <f xml:space="preserve"> IF("cen"=MID(B128,1,3),H128, VLOOKUP(B128,label!A:E,5,FALSE))</f>
        <v>periodCoveredEnd</v>
      </c>
      <c r="F128" s="39" t="s">
        <v>4532</v>
      </c>
      <c r="G128" s="34" t="s">
        <v>2106</v>
      </c>
      <c r="H128" s="99" t="str">
        <f>VLOOKUP(G128,'EN mapping'!B:F,5,FALSE)</f>
        <v>Invoicing period end date</v>
      </c>
      <c r="I128" s="89" t="str">
        <f>VLOOKUP(G128,'EN mapping'!B:D,3,FALSE)</f>
        <v>0..1</v>
      </c>
      <c r="J128" s="38" t="str">
        <f>IF(2=D128,B128,IF(1&lt;D128,J127,""))</f>
        <v>cenG-14</v>
      </c>
      <c r="K128" s="37" t="str">
        <f>IF(3=D128,B128,IF(2&lt;D128,K127,""))</f>
        <v/>
      </c>
      <c r="L128" s="37" t="str">
        <f>IF(4=D128,B128,IF(3&lt;D128,L127,""))</f>
        <v/>
      </c>
      <c r="M128" s="38" t="str">
        <f>IF(5=D128,B128,IF(4&lt;D128,M127,""))</f>
        <v>cor-9</v>
      </c>
      <c r="N128" s="37" t="str">
        <f>IF(6=D128,B128,IF(5&lt;D128,N127,""))</f>
        <v/>
      </c>
      <c r="O128" s="66" t="s">
        <v>2000</v>
      </c>
      <c r="P128" s="66" t="s">
        <v>2107</v>
      </c>
      <c r="Q128" s="6" t="str">
        <f>VLOOKUP(B128,label!A:G,6,FALSE)</f>
        <v>periodCoveredEndItemType</v>
      </c>
      <c r="R128" s="66" t="s">
        <v>1921</v>
      </c>
      <c r="S128" s="6" t="str">
        <f>VLOOKUP(B128,label!A:G,5,FALSE)</f>
        <v>periodCoveredEnd</v>
      </c>
    </row>
    <row r="129" spans="1:19" ht="19" customHeight="1">
      <c r="A129" s="6">
        <v>75</v>
      </c>
      <c r="B129" s="67" t="s">
        <v>817</v>
      </c>
      <c r="C129" s="67"/>
      <c r="D129" s="73">
        <f>VLOOKUP(B129,label!A:G,3,FALSE)</f>
        <v>2</v>
      </c>
      <c r="E129" s="37" t="str">
        <f xml:space="preserve"> IF("cen"=MID(B129,1,3),H129, VLOOKUP(B129,label!A:E,5,FALSE))</f>
        <v>entryHeader</v>
      </c>
      <c r="F129" s="39" t="s">
        <v>4398</v>
      </c>
      <c r="G129" s="6" t="s">
        <v>40</v>
      </c>
      <c r="H129" s="99" t="e">
        <f>VLOOKUP(G129,'EN mapping'!B:F,5,FALSE)</f>
        <v>#N/A</v>
      </c>
      <c r="I129" s="89"/>
      <c r="J129" s="38" t="str">
        <f>IF(2=D129,B129,IF(1&lt;D129,J128,""))</f>
        <v>corG-4</v>
      </c>
      <c r="K129" s="37" t="str">
        <f>IF(3=D129,B129,IF(2&lt;D129,K128,""))</f>
        <v/>
      </c>
      <c r="L129" s="37" t="str">
        <f>IF(4=D129,B129,IF(3&lt;D129,L128,""))</f>
        <v/>
      </c>
      <c r="M129" s="38" t="str">
        <f>IF(5=D129,B129,IF(4&lt;D129,M128,""))</f>
        <v/>
      </c>
      <c r="N129" s="37" t="str">
        <f>IF(6=D129,B129,IF(5&lt;D129,N128,""))</f>
        <v/>
      </c>
      <c r="O129" s="66"/>
      <c r="P129" s="66"/>
      <c r="Q129" s="65" t="str">
        <f>VLOOKUP(B129,label!A:G,6,FALSE)</f>
        <v>_</v>
      </c>
      <c r="R129" s="66"/>
      <c r="S129" s="6" t="str">
        <f>VLOOKUP(B129,label!A:G,5,FALSE)</f>
        <v>entryHeader</v>
      </c>
    </row>
    <row r="130" spans="1:19" ht="19" customHeight="1">
      <c r="A130" s="6">
        <v>7</v>
      </c>
      <c r="B130" s="67" t="s">
        <v>1307</v>
      </c>
      <c r="C130" s="67" t="s">
        <v>40</v>
      </c>
      <c r="D130" s="6">
        <v>3</v>
      </c>
      <c r="E130" s="37" t="str">
        <f xml:space="preserve"> IF("cen"=MID(B130,1,3),H130, VLOOKUP(B130,label!A:E,5,FALSE))</f>
        <v>amountOriginalCurrency</v>
      </c>
      <c r="F130" s="39" t="s">
        <v>4509</v>
      </c>
      <c r="G130" s="68" t="s">
        <v>1926</v>
      </c>
      <c r="H130" s="99" t="str">
        <f>VLOOKUP(G130,'EN mapping'!B:F,5,FALSE)</f>
        <v>Invoice currency code</v>
      </c>
      <c r="I130" s="89" t="str">
        <f>VLOOKUP(G130,'EN mapping'!B:D,3,FALSE)</f>
        <v>1..1</v>
      </c>
      <c r="J130" s="38" t="str">
        <f>IF(2=D130,B130,IF(1&lt;D130,J129,""))</f>
        <v>corG-4</v>
      </c>
      <c r="K130" s="37" t="str">
        <f>IF(3=D130,B130,IF(2&lt;D130,K129,""))</f>
        <v>muc-4</v>
      </c>
      <c r="L130" s="37" t="str">
        <f>IF(4=D130,B130,IF(3&lt;D130,L129,""))</f>
        <v/>
      </c>
      <c r="M130" s="38" t="str">
        <f>IF(5=D130,B130,IF(4&lt;D130,M129,""))</f>
        <v/>
      </c>
      <c r="N130" s="37" t="str">
        <f>IF(6=D130,B130,IF(5&lt;D130,N129,""))</f>
        <v/>
      </c>
      <c r="O130" s="66" t="s">
        <v>1916</v>
      </c>
      <c r="P130" s="66" t="s">
        <v>1927</v>
      </c>
      <c r="Q130" s="6" t="str">
        <f>VLOOKUP(B130,label!A:G,6,FALSE)</f>
        <v>currencyItemType</v>
      </c>
      <c r="R130" s="66" t="s">
        <v>1924</v>
      </c>
      <c r="S130" s="6" t="str">
        <f>VLOOKUP(B130,label!A:G,5,FALSE)</f>
        <v>amountOriginalCurrency</v>
      </c>
    </row>
    <row r="131" spans="1:19" ht="19" customHeight="1">
      <c r="A131" s="6">
        <v>147</v>
      </c>
      <c r="B131" s="67" t="s">
        <v>1478</v>
      </c>
      <c r="C131" s="67" t="s">
        <v>40</v>
      </c>
      <c r="D131" s="6">
        <v>3</v>
      </c>
      <c r="E131" s="37" t="str">
        <f xml:space="preserve"> IF("cen"=MID(B131,1,3),H131, VLOOKUP(B131,label!A:E,5,FALSE))</f>
        <v>taxCurrency</v>
      </c>
      <c r="F131" s="102" t="s">
        <v>4657</v>
      </c>
      <c r="G131" s="68" t="s">
        <v>1928</v>
      </c>
      <c r="H131" s="99" t="str">
        <f>VLOOKUP(G131,'EN mapping'!B:F,5,FALSE)</f>
        <v>VAT accounting currency code</v>
      </c>
      <c r="I131" s="89" t="str">
        <f>VLOOKUP(G131,'EN mapping'!B:D,3,FALSE)</f>
        <v>0..1</v>
      </c>
      <c r="J131" s="38" t="str">
        <f>IF(2=D131,B131,IF(1&lt;D131,J130,""))</f>
        <v>corG-4</v>
      </c>
      <c r="K131" s="37" t="str">
        <f>IF(3=D131,B131,IF(2&lt;D131,K130,""))</f>
        <v>muc-33</v>
      </c>
      <c r="L131" s="37" t="str">
        <f>IF(4=D131,B131,IF(3&lt;D131,L130,""))</f>
        <v/>
      </c>
      <c r="M131" s="38" t="str">
        <f>IF(5=D131,B131,IF(4&lt;D131,M130,""))</f>
        <v/>
      </c>
      <c r="N131" s="37" t="str">
        <f>IF(6=D131,B131,IF(5&lt;D131,N130,""))</f>
        <v/>
      </c>
      <c r="O131" s="66" t="s">
        <v>1916</v>
      </c>
      <c r="P131" s="66" t="s">
        <v>1930</v>
      </c>
      <c r="Q131" s="6" t="str">
        <f>VLOOKUP(B131,label!A:G,6,FALSE)</f>
        <v>currencyItemType</v>
      </c>
      <c r="R131" s="66" t="s">
        <v>1924</v>
      </c>
      <c r="S131" s="6" t="str">
        <f>VLOOKUP(B131,label!A:G,5,FALSE)</f>
        <v>taxCurrency</v>
      </c>
    </row>
    <row r="132" spans="1:19" ht="19" customHeight="1">
      <c r="A132" s="6">
        <v>8</v>
      </c>
      <c r="B132" s="67" t="s">
        <v>1322</v>
      </c>
      <c r="C132" s="67" t="s">
        <v>40</v>
      </c>
      <c r="D132" s="6">
        <v>3</v>
      </c>
      <c r="E132" s="37" t="str">
        <f xml:space="preserve"> IF("cen"=MID(B132,1,3),H132, VLOOKUP(B132,label!A:E,5,FALSE))</f>
        <v>postingDate</v>
      </c>
      <c r="F132" s="39" t="s">
        <v>4510</v>
      </c>
      <c r="G132" s="68" t="s">
        <v>1931</v>
      </c>
      <c r="H132" s="99" t="str">
        <f>VLOOKUP(G132,'EN mapping'!B:F,5,FALSE)</f>
        <v>Value added tax point date</v>
      </c>
      <c r="I132" s="89" t="str">
        <f>VLOOKUP(G132,'EN mapping'!B:D,3,FALSE)</f>
        <v>0..1</v>
      </c>
      <c r="J132" s="38" t="str">
        <f>IF(2=D132,B132,IF(1&lt;D132,J131,""))</f>
        <v>corG-4</v>
      </c>
      <c r="K132" s="37" t="str">
        <f>IF(3=D132,B132,IF(2&lt;D132,K131,""))</f>
        <v>cor-43</v>
      </c>
      <c r="L132" s="37" t="str">
        <f>IF(4=D132,B132,IF(3&lt;D132,L131,""))</f>
        <v/>
      </c>
      <c r="M132" s="38" t="str">
        <f>IF(5=D132,B132,IF(4&lt;D132,M131,""))</f>
        <v/>
      </c>
      <c r="N132" s="37" t="str">
        <f>IF(6=D132,B132,IF(5&lt;D132,N131,""))</f>
        <v/>
      </c>
      <c r="O132" s="66" t="s">
        <v>1916</v>
      </c>
      <c r="P132" s="66" t="s">
        <v>1932</v>
      </c>
      <c r="Q132" s="6" t="str">
        <f>VLOOKUP(B132,label!A:G,6,FALSE)</f>
        <v>postingDateItemType</v>
      </c>
      <c r="R132" s="66" t="s">
        <v>1921</v>
      </c>
      <c r="S132" s="6" t="str">
        <f>VLOOKUP(B132,label!A:G,5,FALSE)</f>
        <v>postingDate</v>
      </c>
    </row>
    <row r="133" spans="1:19" ht="19" customHeight="1">
      <c r="A133" s="6">
        <v>9</v>
      </c>
      <c r="B133" s="67" t="s">
        <v>3700</v>
      </c>
      <c r="C133" s="67" t="s">
        <v>40</v>
      </c>
      <c r="D133" s="6">
        <f>VLOOKUP(B133,label!A:G,3,FALSE)</f>
        <v>1</v>
      </c>
      <c r="E133" s="37" t="str">
        <f xml:space="preserve"> IF("cen"=MID(B133,1,3),H133, VLOOKUP(B133,label!A:E,5,FALSE))</f>
        <v>Value added tax point date code</v>
      </c>
      <c r="F133" s="39" t="s">
        <v>4511</v>
      </c>
      <c r="G133" s="68" t="s">
        <v>1933</v>
      </c>
      <c r="H133" s="99" t="str">
        <f>VLOOKUP(G133,'EN mapping'!B:F,5,FALSE)</f>
        <v>Value added tax point date code</v>
      </c>
      <c r="I133" s="89" t="str">
        <f>VLOOKUP(G133,'EN mapping'!B:D,3,FALSE)</f>
        <v>0..1</v>
      </c>
      <c r="J133" s="38" t="str">
        <f>IF(2=D133,B133,IF(1&lt;D133,J132,""))</f>
        <v/>
      </c>
      <c r="K133" s="37" t="str">
        <f>IF(3=D133,B133,IF(2&lt;D133,K132,""))</f>
        <v/>
      </c>
      <c r="L133" s="37" t="str">
        <f>IF(4=D133,B133,IF(3&lt;D133,L132,""))</f>
        <v/>
      </c>
      <c r="M133" s="38" t="str">
        <f>IF(5=D133,B133,IF(4&lt;D133,M132,""))</f>
        <v/>
      </c>
      <c r="N133" s="37" t="str">
        <f>IF(6=D133,B133,IF(5&lt;D133,N132,""))</f>
        <v/>
      </c>
      <c r="O133" s="66" t="s">
        <v>1916</v>
      </c>
      <c r="P133" s="66" t="s">
        <v>1934</v>
      </c>
      <c r="Q133" s="6" t="str">
        <f>VLOOKUP(B133,label!A:G,6,FALSE)</f>
        <v>codeItemType</v>
      </c>
      <c r="R133" s="66" t="s">
        <v>1924</v>
      </c>
      <c r="S133" s="6" t="str">
        <f>VLOOKUP(B133,label!A:G,5,FALSE)</f>
        <v>valueAddedTaxPointDateCode</v>
      </c>
    </row>
    <row r="134" spans="1:19" ht="19" customHeight="1">
      <c r="B134" s="67" t="s">
        <v>1416</v>
      </c>
      <c r="C134" s="67" t="s">
        <v>40</v>
      </c>
      <c r="D134" s="6">
        <v>3</v>
      </c>
      <c r="E134" s="37" t="str">
        <f xml:space="preserve"> IF("cen"=MID(B134,1,3),H134, VLOOKUP(B134,label!A:E,5,FALSE))</f>
        <v>maturityDate</v>
      </c>
      <c r="F134" s="39" t="str">
        <f>"/corG-1/"&amp;J134&amp;"/"&amp;K134</f>
        <v>/corG-1//cor-90</v>
      </c>
      <c r="G134" s="68" t="s">
        <v>4658</v>
      </c>
      <c r="H134" s="99" t="str">
        <f>VLOOKUP(G134,'EN mapping'!B:F,5,FALSE)</f>
        <v>Payment due date</v>
      </c>
      <c r="I134" s="89"/>
      <c r="J134" s="38" t="str">
        <f>IF(2=D134,B134,IF(1&lt;D134,J133,""))</f>
        <v/>
      </c>
      <c r="K134" s="37" t="str">
        <f>IF(3=D134,B134,IF(2&lt;D134,K133,""))</f>
        <v>cor-90</v>
      </c>
      <c r="L134" s="37" t="str">
        <f>IF(4=D134,B134,IF(3&lt;D134,L133,""))</f>
        <v/>
      </c>
      <c r="M134" s="38" t="str">
        <f>IF(5=D134,B134,IF(4&lt;D134,M133,""))</f>
        <v/>
      </c>
      <c r="N134" s="37" t="str">
        <f>IF(6=D134,B134,IF(5&lt;D134,N133,""))</f>
        <v/>
      </c>
      <c r="O134" s="66"/>
      <c r="P134" s="66"/>
      <c r="R134" s="66"/>
    </row>
    <row r="135" spans="1:19" ht="19" customHeight="1">
      <c r="A135" s="6">
        <v>76</v>
      </c>
      <c r="B135" s="67" t="s">
        <v>3650</v>
      </c>
      <c r="C135" s="67" t="s">
        <v>40</v>
      </c>
      <c r="D135" s="73">
        <f>VLOOKUP(B135,label!A:G,3,FALSE)</f>
        <v>3</v>
      </c>
      <c r="E135" s="102" t="str">
        <f xml:space="preserve"> IF("cen"=MID(B135,1,3),H135, VLOOKUP(B135,label!A:E,5,FALSE))</f>
        <v>DOCUMENT LEVEL ALLOWANCES</v>
      </c>
      <c r="F135" s="39" t="s">
        <v>4440</v>
      </c>
      <c r="G135" s="5" t="s">
        <v>2154</v>
      </c>
      <c r="H135" s="99" t="str">
        <f>VLOOKUP(G135,'EN mapping'!B:F,5,FALSE)</f>
        <v>DOCUMENT LEVEL ALLOWANCES</v>
      </c>
      <c r="I135" s="89" t="str">
        <f>VLOOKUP(G135,'EN mapping'!B:D,3,FALSE)</f>
        <v>0..n</v>
      </c>
      <c r="J135" s="38" t="str">
        <f>IF(2=D135,B135,IF(1&lt;D135,J134,""))</f>
        <v/>
      </c>
      <c r="K135" s="37" t="str">
        <f>IF(3=D135,B135,IF(2&lt;D135,K134,""))</f>
        <v>cenG-20</v>
      </c>
      <c r="L135" s="37" t="str">
        <f>IF(4=D135,B135,IF(3&lt;D135,L134,""))</f>
        <v/>
      </c>
      <c r="M135" s="38" t="str">
        <f>IF(5=D135,B135,IF(4&lt;D135,M134,""))</f>
        <v/>
      </c>
      <c r="N135" s="37" t="str">
        <f>IF(6=D135,B135,IF(5&lt;D135,N134,""))</f>
        <v/>
      </c>
      <c r="O135" s="66" t="s">
        <v>1916</v>
      </c>
      <c r="P135" s="70" t="s">
        <v>2155</v>
      </c>
      <c r="Q135" s="6" t="str">
        <f>VLOOKUP(B135,label!A:G,6,FALSE)</f>
        <v>_</v>
      </c>
      <c r="R135" s="70"/>
      <c r="S135" s="6" t="str">
        <f>VLOOKUP(B135,label!A:G,5,FALSE)</f>
        <v>DOCUMENT_LEVEL_ALLOWANCES</v>
      </c>
    </row>
    <row r="136" spans="1:19" ht="19" customHeight="1">
      <c r="A136" s="6">
        <v>77</v>
      </c>
      <c r="B136" s="67" t="s">
        <v>4698</v>
      </c>
      <c r="C136" s="67" t="s">
        <v>1304</v>
      </c>
      <c r="D136" s="6">
        <v>4</v>
      </c>
      <c r="E136" s="37" t="str">
        <f xml:space="preserve"> IF("cen"=MID(B136,1,3),H136, VLOOKUP(B136,label!A:E,5,FALSE))</f>
        <v>Document level allowance amount</v>
      </c>
      <c r="F136" s="39" t="s">
        <v>4533</v>
      </c>
      <c r="G136" s="34" t="s">
        <v>2156</v>
      </c>
      <c r="H136" s="99" t="str">
        <f>VLOOKUP(G136,'EN mapping'!B:F,5,FALSE)</f>
        <v>Document level allowance amount</v>
      </c>
      <c r="I136" s="89" t="str">
        <f>VLOOKUP(G136,'EN mapping'!B:D,3,FALSE)</f>
        <v>1..1</v>
      </c>
      <c r="J136" s="38" t="str">
        <f>IF(2=D136,B136,IF(1&lt;D136,J135,""))</f>
        <v/>
      </c>
      <c r="K136" s="37" t="str">
        <f>IF(3=D136,B136,IF(2&lt;D136,K135,""))</f>
        <v>cenG-20</v>
      </c>
      <c r="L136" s="37" t="str">
        <f>IF(4=D136,B136,IF(3&lt;D136,L135,""))</f>
        <v>cen-92</v>
      </c>
      <c r="M136" s="38" t="str">
        <f>IF(5=D136,B136,IF(4&lt;D136,M135,""))</f>
        <v/>
      </c>
      <c r="N136" s="37" t="str">
        <f>IF(6=D136,B136,IF(5&lt;D136,N135,""))</f>
        <v/>
      </c>
      <c r="O136" s="66" t="s">
        <v>1961</v>
      </c>
      <c r="P136" s="66" t="s">
        <v>3629</v>
      </c>
      <c r="Q136" s="6" t="str">
        <f>VLOOKUP(B136,label!A:G,6,FALSE)</f>
        <v>amountItemType</v>
      </c>
      <c r="R136" s="66" t="s">
        <v>1699</v>
      </c>
      <c r="S136" s="6" t="str">
        <f>VLOOKUP(B136,label!A:G,5,FALSE)</f>
        <v>documentLevelAllowanceAmount</v>
      </c>
    </row>
    <row r="137" spans="1:19" ht="19" customHeight="1">
      <c r="A137" s="6">
        <v>78</v>
      </c>
      <c r="B137" s="67" t="s">
        <v>4699</v>
      </c>
      <c r="C137" s="67" t="s">
        <v>1475</v>
      </c>
      <c r="D137" s="6">
        <v>4</v>
      </c>
      <c r="E137" s="37" t="str">
        <f xml:space="preserve"> IF("cen"=MID(B137,1,3),H137, VLOOKUP(B137,label!A:E,5,FALSE))</f>
        <v>Document level allowance VAT category code</v>
      </c>
      <c r="F137" s="39" t="s">
        <v>4534</v>
      </c>
      <c r="G137" s="34" t="s">
        <v>2162</v>
      </c>
      <c r="H137" s="99" t="str">
        <f>VLOOKUP(G137,'EN mapping'!B:F,5,FALSE)</f>
        <v>Document level allowance VAT category code</v>
      </c>
      <c r="I137" s="89" t="str">
        <f>VLOOKUP(G137,'EN mapping'!B:D,3,FALSE)</f>
        <v>1..1</v>
      </c>
      <c r="J137" s="38" t="str">
        <f>IF(2=D137,B137,IF(1&lt;D137,J136,""))</f>
        <v/>
      </c>
      <c r="K137" s="37" t="str">
        <f>IF(3=D137,B137,IF(2&lt;D137,K136,""))</f>
        <v>cenG-20</v>
      </c>
      <c r="L137" s="37" t="str">
        <f>IF(4=D137,B137,IF(3&lt;D137,L136,""))</f>
        <v>cen-95</v>
      </c>
      <c r="M137" s="38" t="str">
        <f>IF(5=D137,B137,IF(4&lt;D137,M136,""))</f>
        <v/>
      </c>
      <c r="N137" s="37" t="str">
        <f>IF(6=D137,B137,IF(5&lt;D137,N136,""))</f>
        <v/>
      </c>
      <c r="O137" s="66" t="s">
        <v>1961</v>
      </c>
      <c r="P137" s="66" t="s">
        <v>2163</v>
      </c>
      <c r="Q137" s="6" t="str">
        <f>VLOOKUP(B137,label!A:G,6,FALSE)</f>
        <v>codeItemType</v>
      </c>
      <c r="R137" s="66" t="s">
        <v>1924</v>
      </c>
      <c r="S137" s="6" t="str">
        <f>VLOOKUP(B137,label!A:G,5,FALSE)</f>
        <v>documentLevelAllowanceVatCategoryCode</v>
      </c>
    </row>
    <row r="138" spans="1:19" ht="19" customHeight="1">
      <c r="A138" s="6">
        <v>79</v>
      </c>
      <c r="B138" s="67" t="s">
        <v>4700</v>
      </c>
      <c r="C138" s="67" t="s">
        <v>1474</v>
      </c>
      <c r="D138" s="6">
        <v>4</v>
      </c>
      <c r="E138" s="37" t="str">
        <f xml:space="preserve"> IF("cen"=MID(B138,1,3),H138, VLOOKUP(B138,label!A:E,5,FALSE))</f>
        <v>Document level allowance VAT rate</v>
      </c>
      <c r="F138" s="39" t="s">
        <v>4535</v>
      </c>
      <c r="G138" s="34" t="s">
        <v>2164</v>
      </c>
      <c r="H138" s="99" t="str">
        <f>VLOOKUP(G138,'EN mapping'!B:F,5,FALSE)</f>
        <v>Document level allowance VAT rate</v>
      </c>
      <c r="I138" s="89" t="str">
        <f>VLOOKUP(G138,'EN mapping'!B:D,3,FALSE)</f>
        <v>0..1</v>
      </c>
      <c r="J138" s="38" t="str">
        <f>IF(2=D138,B138,IF(1&lt;D138,J137,""))</f>
        <v/>
      </c>
      <c r="K138" s="37" t="str">
        <f>IF(3=D138,B138,IF(2&lt;D138,K137,""))</f>
        <v>cenG-20</v>
      </c>
      <c r="L138" s="37" t="str">
        <f>IF(4=D138,B138,IF(3&lt;D138,L137,""))</f>
        <v>cen-96</v>
      </c>
      <c r="M138" s="38" t="str">
        <f>IF(5=D138,B138,IF(4&lt;D138,M137,""))</f>
        <v/>
      </c>
      <c r="N138" s="37" t="str">
        <f>IF(6=D138,B138,IF(5&lt;D138,N137,""))</f>
        <v/>
      </c>
      <c r="O138" s="66" t="s">
        <v>1961</v>
      </c>
      <c r="P138" s="66" t="s">
        <v>2165</v>
      </c>
      <c r="Q138" s="6" t="str">
        <f>VLOOKUP(B138,label!A:G,6,FALSE)</f>
        <v>percentageItemType</v>
      </c>
      <c r="R138" s="66" t="s">
        <v>2160</v>
      </c>
      <c r="S138" s="6" t="str">
        <f>VLOOKUP(B138,label!A:G,5,FALSE)</f>
        <v>documentLevelAllowanceVatRate</v>
      </c>
    </row>
    <row r="139" spans="1:19" ht="19" customHeight="1">
      <c r="A139" s="6">
        <v>80</v>
      </c>
      <c r="B139" s="67" t="s">
        <v>3676</v>
      </c>
      <c r="C139" s="67" t="s">
        <v>40</v>
      </c>
      <c r="D139" s="6">
        <f>VLOOKUP(B139,label!A:G,3,FALSE)</f>
        <v>4</v>
      </c>
      <c r="E139" s="37" t="str">
        <f xml:space="preserve"> IF("cen"=MID(B139,1,3),H139, VLOOKUP(B139,label!A:E,5,FALSE))</f>
        <v>Document level allowance base amount</v>
      </c>
      <c r="F139" s="39" t="s">
        <v>4441</v>
      </c>
      <c r="G139" s="34" t="s">
        <v>4102</v>
      </c>
      <c r="H139" s="99" t="str">
        <f>VLOOKUP(G139,'EN mapping'!B:F,5,FALSE)</f>
        <v>Document level allowance base amount</v>
      </c>
      <c r="I139" s="89" t="str">
        <f>VLOOKUP(G139,'EN mapping'!B:D,3,FALSE)</f>
        <v>0..1</v>
      </c>
      <c r="J139" s="38" t="str">
        <f>IF(2=D139,B139,IF(1&lt;D139,J138,""))</f>
        <v/>
      </c>
      <c r="K139" s="37" t="str">
        <f>IF(3=D139,B139,IF(2&lt;D139,K138,""))</f>
        <v>cenG-20</v>
      </c>
      <c r="L139" s="37" t="str">
        <f>IF(4=D139,B139,IF(3&lt;D139,L138,""))</f>
        <v>cen-93</v>
      </c>
      <c r="M139" s="38" t="str">
        <f>IF(5=D139,B139,IF(4&lt;D139,M138,""))</f>
        <v/>
      </c>
      <c r="N139" s="37" t="str">
        <f>IF(6=D139,B139,IF(5&lt;D139,N138,""))</f>
        <v/>
      </c>
      <c r="O139" s="66" t="s">
        <v>1961</v>
      </c>
      <c r="P139" s="66" t="s">
        <v>3631</v>
      </c>
      <c r="Q139" s="6" t="str">
        <f>VLOOKUP(B139,label!A:G,6,FALSE)</f>
        <v>amountItemType</v>
      </c>
      <c r="R139" s="66" t="s">
        <v>1699</v>
      </c>
      <c r="S139" s="6" t="str">
        <f>VLOOKUP(B139,label!A:G,5,FALSE)</f>
        <v>DocumentLevelAllowanceBaseAmount</v>
      </c>
    </row>
    <row r="140" spans="1:19" ht="19" customHeight="1">
      <c r="A140" s="6">
        <v>81</v>
      </c>
      <c r="B140" s="67" t="s">
        <v>3677</v>
      </c>
      <c r="C140" s="67" t="s">
        <v>40</v>
      </c>
      <c r="D140" s="6">
        <f>VLOOKUP(B140,label!A:G,3,FALSE)</f>
        <v>4</v>
      </c>
      <c r="E140" s="37" t="str">
        <f xml:space="preserve"> IF("cen"=MID(B140,1,3),H140, VLOOKUP(B140,label!A:E,5,FALSE))</f>
        <v>Document level allowance percentage</v>
      </c>
      <c r="F140" s="39" t="s">
        <v>4442</v>
      </c>
      <c r="G140" s="34" t="s">
        <v>2159</v>
      </c>
      <c r="H140" s="99" t="str">
        <f>VLOOKUP(G140,'EN mapping'!B:F,5,FALSE)</f>
        <v>Document level allowance percentage</v>
      </c>
      <c r="I140" s="89" t="str">
        <f>VLOOKUP(G140,'EN mapping'!B:D,3,FALSE)</f>
        <v>0..1</v>
      </c>
      <c r="J140" s="38" t="str">
        <f>IF(2=D140,B140,IF(1&lt;D140,J139,""))</f>
        <v/>
      </c>
      <c r="K140" s="37" t="str">
        <f>IF(3=D140,B140,IF(2&lt;D140,K139,""))</f>
        <v>cenG-20</v>
      </c>
      <c r="L140" s="37" t="str">
        <f>IF(4=D140,B140,IF(3&lt;D140,L139,""))</f>
        <v>cen-94</v>
      </c>
      <c r="M140" s="38" t="str">
        <f>IF(5=D140,B140,IF(4&lt;D140,M139,""))</f>
        <v/>
      </c>
      <c r="N140" s="37" t="str">
        <f>IF(6=D140,B140,IF(5&lt;D140,N139,""))</f>
        <v/>
      </c>
      <c r="O140" s="66" t="s">
        <v>1961</v>
      </c>
      <c r="P140" s="66" t="s">
        <v>3632</v>
      </c>
      <c r="Q140" s="6" t="str">
        <f>VLOOKUP(B140,label!A:G,6,FALSE)</f>
        <v>percentageItemType</v>
      </c>
      <c r="R140" s="66" t="s">
        <v>2160</v>
      </c>
      <c r="S140" s="6" t="str">
        <f>VLOOKUP(B140,label!A:G,5,FALSE)</f>
        <v>DocumentLevelAllowancePercentage</v>
      </c>
    </row>
    <row r="141" spans="1:19" ht="19" customHeight="1">
      <c r="A141" s="6">
        <v>82</v>
      </c>
      <c r="B141" s="67" t="s">
        <v>3678</v>
      </c>
      <c r="C141" s="67" t="s">
        <v>40</v>
      </c>
      <c r="D141" s="6">
        <f>VLOOKUP(B141,label!A:G,3,FALSE)</f>
        <v>4</v>
      </c>
      <c r="E141" s="37" t="str">
        <f xml:space="preserve"> IF("cen"=MID(B141,1,3),H141, VLOOKUP(B141,label!A:E,5,FALSE))</f>
        <v>Document level allowance reason</v>
      </c>
      <c r="F141" s="39" t="s">
        <v>4443</v>
      </c>
      <c r="G141" s="34" t="s">
        <v>2166</v>
      </c>
      <c r="H141" s="99" t="str">
        <f>VLOOKUP(G141,'EN mapping'!B:F,5,FALSE)</f>
        <v>Document level allowance reason</v>
      </c>
      <c r="I141" s="89" t="str">
        <f>VLOOKUP(G141,'EN mapping'!B:D,3,FALSE)</f>
        <v>0..1</v>
      </c>
      <c r="J141" s="38" t="str">
        <f>IF(2=D141,B141,IF(1&lt;D141,J140,""))</f>
        <v/>
      </c>
      <c r="K141" s="37" t="str">
        <f>IF(3=D141,B141,IF(2&lt;D141,K140,""))</f>
        <v>cenG-20</v>
      </c>
      <c r="L141" s="37" t="str">
        <f>IF(4=D141,B141,IF(3&lt;D141,L140,""))</f>
        <v>cen-97</v>
      </c>
      <c r="M141" s="38" t="str">
        <f>IF(5=D141,B141,IF(4&lt;D141,M140,""))</f>
        <v/>
      </c>
      <c r="N141" s="37" t="str">
        <f>IF(6=D141,B141,IF(5&lt;D141,N140,""))</f>
        <v/>
      </c>
      <c r="O141" s="66" t="s">
        <v>1961</v>
      </c>
      <c r="P141" s="66" t="s">
        <v>3633</v>
      </c>
      <c r="Q141" s="6" t="str">
        <f>VLOOKUP(B141,label!A:G,6,FALSE)</f>
        <v>textItemType</v>
      </c>
      <c r="R141" s="66" t="s">
        <v>1938</v>
      </c>
      <c r="S141" s="6" t="str">
        <f>VLOOKUP(B141,label!A:G,5,FALSE)</f>
        <v>DocumentLevelAllowanceReason</v>
      </c>
    </row>
    <row r="142" spans="1:19" ht="19" customHeight="1">
      <c r="A142" s="6">
        <v>83</v>
      </c>
      <c r="B142" s="67" t="s">
        <v>3679</v>
      </c>
      <c r="C142" s="67" t="s">
        <v>40</v>
      </c>
      <c r="D142" s="6">
        <f>VLOOKUP(B142,label!A:G,3,FALSE)</f>
        <v>4</v>
      </c>
      <c r="E142" s="37" t="str">
        <f xml:space="preserve"> IF("cen"=MID(B142,1,3),H142, VLOOKUP(B142,label!A:E,5,FALSE))</f>
        <v>Document level allowance reason code</v>
      </c>
      <c r="F142" s="39" t="s">
        <v>4444</v>
      </c>
      <c r="G142" s="34" t="s">
        <v>2168</v>
      </c>
      <c r="H142" s="99" t="str">
        <f>VLOOKUP(G142,'EN mapping'!B:F,5,FALSE)</f>
        <v>Document level allowance reason code</v>
      </c>
      <c r="I142" s="89" t="str">
        <f>VLOOKUP(G142,'EN mapping'!B:D,3,FALSE)</f>
        <v>0..1</v>
      </c>
      <c r="J142" s="38" t="str">
        <f>IF(2=D142,B142,IF(1&lt;D142,J141,""))</f>
        <v/>
      </c>
      <c r="K142" s="37" t="str">
        <f>IF(3=D142,B142,IF(2&lt;D142,K141,""))</f>
        <v>cenG-20</v>
      </c>
      <c r="L142" s="37" t="str">
        <f>IF(4=D142,B142,IF(3&lt;D142,L141,""))</f>
        <v>cen-98</v>
      </c>
      <c r="M142" s="38" t="str">
        <f>IF(5=D142,B142,IF(4&lt;D142,M141,""))</f>
        <v/>
      </c>
      <c r="N142" s="37" t="str">
        <f>IF(6=D142,B142,IF(5&lt;D142,N141,""))</f>
        <v/>
      </c>
      <c r="O142" s="66" t="s">
        <v>1961</v>
      </c>
      <c r="P142" s="66" t="s">
        <v>3634</v>
      </c>
      <c r="Q142" s="6" t="str">
        <f>VLOOKUP(B142,label!A:G,6,FALSE)</f>
        <v>codeItemType</v>
      </c>
      <c r="R142" s="66" t="s">
        <v>1924</v>
      </c>
      <c r="S142" s="6" t="str">
        <f>VLOOKUP(B142,label!A:G,5,FALSE)</f>
        <v>DocumentLevelAllowanceReasonCode</v>
      </c>
    </row>
    <row r="143" spans="1:19" ht="19" customHeight="1">
      <c r="A143" s="6">
        <v>84</v>
      </c>
      <c r="B143" s="67" t="s">
        <v>3651</v>
      </c>
      <c r="C143" s="67" t="s">
        <v>40</v>
      </c>
      <c r="D143" s="73">
        <f>VLOOKUP(B143,label!A:G,3,FALSE)</f>
        <v>3</v>
      </c>
      <c r="E143" s="102" t="str">
        <f xml:space="preserve"> IF("cen"=MID(B143,1,3),H143, VLOOKUP(B143,label!A:E,5,FALSE))</f>
        <v>DOCUMENT LEVEL CHARGES</v>
      </c>
      <c r="F143" s="39" t="s">
        <v>4445</v>
      </c>
      <c r="G143" s="6" t="s">
        <v>4594</v>
      </c>
      <c r="H143" s="99" t="str">
        <f>VLOOKUP(G143,'EN mapping'!B:F,5,FALSE)</f>
        <v>DOCUMENT LEVEL CHARGES</v>
      </c>
      <c r="I143" s="89" t="str">
        <f>VLOOKUP(G143,'EN mapping'!B:D,3,FALSE)</f>
        <v>0..n</v>
      </c>
      <c r="J143" s="38" t="str">
        <f>IF(2=D143,B143,IF(1&lt;D143,J142,""))</f>
        <v/>
      </c>
      <c r="K143" s="37" t="str">
        <f>IF(3=D143,B143,IF(2&lt;D143,K142,""))</f>
        <v>cenG-21</v>
      </c>
      <c r="L143" s="37" t="str">
        <f>IF(4=D143,B143,IF(3&lt;D143,L142,""))</f>
        <v/>
      </c>
      <c r="M143" s="38" t="str">
        <f>IF(5=D143,B143,IF(4&lt;D143,M142,""))</f>
        <v/>
      </c>
      <c r="N143" s="37" t="str">
        <f>IF(6=D143,B143,IF(5&lt;D143,N142,""))</f>
        <v/>
      </c>
      <c r="O143" s="66" t="s">
        <v>1916</v>
      </c>
      <c r="P143" s="70" t="s">
        <v>2171</v>
      </c>
      <c r="Q143" s="6" t="str">
        <f>VLOOKUP(B143,label!A:G,6,FALSE)</f>
        <v>_</v>
      </c>
      <c r="R143" s="70"/>
      <c r="S143" s="6" t="str">
        <f>VLOOKUP(B143,label!A:G,5,FALSE)</f>
        <v>DOCUMENT_LEVEL_CHARGES</v>
      </c>
    </row>
    <row r="144" spans="1:19" ht="19" customHeight="1">
      <c r="A144" s="6">
        <v>85</v>
      </c>
      <c r="B144" s="67" t="s">
        <v>4701</v>
      </c>
      <c r="C144" s="67" t="s">
        <v>1304</v>
      </c>
      <c r="D144" s="6">
        <v>4</v>
      </c>
      <c r="E144" s="37" t="str">
        <f xml:space="preserve"> IF("cen"=MID(B144,1,3),H144, VLOOKUP(B144,label!A:E,5,FALSE))</f>
        <v>Document level charge amount</v>
      </c>
      <c r="F144" s="39" t="s">
        <v>4536</v>
      </c>
      <c r="G144" s="34" t="s">
        <v>2172</v>
      </c>
      <c r="H144" s="99" t="str">
        <f>VLOOKUP(G144,'EN mapping'!B:F,5,FALSE)</f>
        <v>Document level charge amount</v>
      </c>
      <c r="I144" s="89" t="str">
        <f>VLOOKUP(G144,'EN mapping'!B:D,3,FALSE)</f>
        <v>1..1</v>
      </c>
      <c r="J144" s="38" t="str">
        <f>IF(2=D144,B144,IF(1&lt;D144,J143,""))</f>
        <v/>
      </c>
      <c r="K144" s="37" t="str">
        <f>IF(3=D144,B144,IF(2&lt;D144,K143,""))</f>
        <v>cenG-21</v>
      </c>
      <c r="L144" s="37" t="str">
        <f>IF(4=D144,B144,IF(3&lt;D144,L143,""))</f>
        <v>cen-99</v>
      </c>
      <c r="M144" s="38" t="str">
        <f>IF(5=D144,B144,IF(4&lt;D144,M143,""))</f>
        <v/>
      </c>
      <c r="N144" s="37" t="str">
        <f>IF(6=D144,B144,IF(5&lt;D144,N143,""))</f>
        <v/>
      </c>
      <c r="O144" s="66" t="s">
        <v>1961</v>
      </c>
      <c r="P144" s="66" t="s">
        <v>3629</v>
      </c>
      <c r="Q144" s="6" t="str">
        <f>VLOOKUP(B144,label!A:G,6,FALSE)</f>
        <v>amountItemType</v>
      </c>
      <c r="R144" s="66" t="s">
        <v>1699</v>
      </c>
      <c r="S144" s="6" t="str">
        <f>VLOOKUP(B144,label!A:G,5,FALSE)</f>
        <v>documentLevelChargeAmount</v>
      </c>
    </row>
    <row r="145" spans="1:19" ht="19" customHeight="1">
      <c r="A145" s="6">
        <v>86</v>
      </c>
      <c r="B145" s="67" t="s">
        <v>4702</v>
      </c>
      <c r="C145" s="67" t="s">
        <v>1475</v>
      </c>
      <c r="D145" s="6">
        <v>4</v>
      </c>
      <c r="E145" s="37" t="str">
        <f xml:space="preserve"> IF("cen"=MID(B145,1,3),H145, VLOOKUP(B145,label!A:E,5,FALSE))</f>
        <v>Document level charge VAT category code</v>
      </c>
      <c r="F145" s="39" t="s">
        <v>4537</v>
      </c>
      <c r="G145" s="34" t="s">
        <v>2178</v>
      </c>
      <c r="H145" s="99" t="str">
        <f>VLOOKUP(G145,'EN mapping'!B:F,5,FALSE)</f>
        <v>Document level charge VAT category code</v>
      </c>
      <c r="I145" s="89" t="str">
        <f>VLOOKUP(G145,'EN mapping'!B:D,3,FALSE)</f>
        <v>1..1</v>
      </c>
      <c r="J145" s="38" t="str">
        <f>IF(2=D145,B145,IF(1&lt;D145,J144,""))</f>
        <v/>
      </c>
      <c r="K145" s="37" t="str">
        <f>IF(3=D145,B145,IF(2&lt;D145,K144,""))</f>
        <v>cenG-21</v>
      </c>
      <c r="L145" s="37" t="str">
        <f>IF(4=D145,B145,IF(3&lt;D145,L144,""))</f>
        <v>cen-102</v>
      </c>
      <c r="M145" s="38" t="str">
        <f>IF(5=D145,B145,IF(4&lt;D145,M144,""))</f>
        <v/>
      </c>
      <c r="N145" s="37" t="str">
        <f>IF(6=D145,B145,IF(5&lt;D145,N144,""))</f>
        <v/>
      </c>
      <c r="O145" s="66" t="s">
        <v>1961</v>
      </c>
      <c r="P145" s="66" t="s">
        <v>2179</v>
      </c>
      <c r="Q145" s="6" t="str">
        <f>VLOOKUP(B145,label!A:G,6,FALSE)</f>
        <v>codeItemType</v>
      </c>
      <c r="R145" s="66" t="s">
        <v>1924</v>
      </c>
      <c r="S145" s="6" t="str">
        <f>VLOOKUP(B145,label!A:G,5,FALSE)</f>
        <v>documentLevelChargeVatCategoryCode</v>
      </c>
    </row>
    <row r="146" spans="1:19" ht="19" customHeight="1">
      <c r="A146" s="6">
        <v>87</v>
      </c>
      <c r="B146" s="67" t="s">
        <v>4703</v>
      </c>
      <c r="C146" s="67" t="s">
        <v>1474</v>
      </c>
      <c r="D146" s="6">
        <v>4</v>
      </c>
      <c r="E146" s="37" t="str">
        <f xml:space="preserve"> IF("cen"=MID(B146,1,3),H146, VLOOKUP(B146,label!A:E,5,FALSE))</f>
        <v>Document level charge VAT rate</v>
      </c>
      <c r="F146" s="39" t="s">
        <v>4538</v>
      </c>
      <c r="G146" s="34" t="s">
        <v>2180</v>
      </c>
      <c r="H146" s="99" t="str">
        <f>VLOOKUP(G146,'EN mapping'!B:F,5,FALSE)</f>
        <v>Document level charge VAT rate</v>
      </c>
      <c r="I146" s="89" t="str">
        <f>VLOOKUP(G146,'EN mapping'!B:D,3,FALSE)</f>
        <v>0..1</v>
      </c>
      <c r="J146" s="38" t="str">
        <f>IF(2=D146,B146,IF(1&lt;D146,J145,""))</f>
        <v/>
      </c>
      <c r="K146" s="37" t="str">
        <f>IF(3=D146,B146,IF(2&lt;D146,K145,""))</f>
        <v>cenG-21</v>
      </c>
      <c r="L146" s="37" t="str">
        <f>IF(4=D146,B146,IF(3&lt;D146,L145,""))</f>
        <v>cen-103</v>
      </c>
      <c r="M146" s="38" t="str">
        <f>IF(5=D146,B146,IF(4&lt;D146,M145,""))</f>
        <v/>
      </c>
      <c r="N146" s="37" t="str">
        <f>IF(6=D146,B146,IF(5&lt;D146,N145,""))</f>
        <v/>
      </c>
      <c r="O146" s="66" t="s">
        <v>1961</v>
      </c>
      <c r="P146" s="66" t="s">
        <v>2181</v>
      </c>
      <c r="Q146" s="6" t="str">
        <f>VLOOKUP(B146,label!A:G,6,FALSE)</f>
        <v>percentageItemType</v>
      </c>
      <c r="R146" s="66" t="s">
        <v>2160</v>
      </c>
      <c r="S146" s="6" t="str">
        <f>VLOOKUP(B146,label!A:G,5,FALSE)</f>
        <v>documentLevelChargeVatRate</v>
      </c>
    </row>
    <row r="147" spans="1:19" ht="19" customHeight="1">
      <c r="A147" s="6">
        <v>88</v>
      </c>
      <c r="B147" s="67" t="s">
        <v>3680</v>
      </c>
      <c r="C147" s="67" t="s">
        <v>40</v>
      </c>
      <c r="D147" s="6">
        <f>VLOOKUP(B147,label!A:G,3,FALSE)</f>
        <v>4</v>
      </c>
      <c r="E147" s="37" t="str">
        <f xml:space="preserve"> IF("cen"=MID(B147,1,3),H147, VLOOKUP(B147,label!A:E,5,FALSE))</f>
        <v>Document level charge base amount</v>
      </c>
      <c r="F147" s="39" t="s">
        <v>4446</v>
      </c>
      <c r="G147" s="34" t="s">
        <v>2174</v>
      </c>
      <c r="H147" s="99" t="str">
        <f>VLOOKUP(G147,'EN mapping'!B:F,5,FALSE)</f>
        <v>Document level charge base amount</v>
      </c>
      <c r="I147" s="89" t="str">
        <f>VLOOKUP(G147,'EN mapping'!B:D,3,FALSE)</f>
        <v>0..1</v>
      </c>
      <c r="J147" s="38" t="str">
        <f>IF(2=D147,B147,IF(1&lt;D147,J146,""))</f>
        <v/>
      </c>
      <c r="K147" s="37" t="str">
        <f>IF(3=D147,B147,IF(2&lt;D147,K146,""))</f>
        <v>cenG-21</v>
      </c>
      <c r="L147" s="37" t="str">
        <f>IF(4=D147,B147,IF(3&lt;D147,L146,""))</f>
        <v>cen-100</v>
      </c>
      <c r="M147" s="38" t="str">
        <f>IF(5=D147,B147,IF(4&lt;D147,M146,""))</f>
        <v/>
      </c>
      <c r="N147" s="37" t="str">
        <f>IF(6=D147,B147,IF(5&lt;D147,N146,""))</f>
        <v/>
      </c>
      <c r="O147" s="66" t="s">
        <v>1961</v>
      </c>
      <c r="P147" s="66" t="s">
        <v>2175</v>
      </c>
      <c r="Q147" s="6" t="str">
        <f>VLOOKUP(B147,label!A:G,6,FALSE)</f>
        <v>amountItemType</v>
      </c>
      <c r="R147" s="66" t="s">
        <v>1699</v>
      </c>
      <c r="S147" s="6" t="str">
        <f>VLOOKUP(B147,label!A:G,5,FALSE)</f>
        <v>DocumentLevelChargeBaseAmount</v>
      </c>
    </row>
    <row r="148" spans="1:19" ht="19" customHeight="1">
      <c r="A148" s="6">
        <v>89</v>
      </c>
      <c r="B148" s="67" t="s">
        <v>3681</v>
      </c>
      <c r="C148" s="67" t="s">
        <v>40</v>
      </c>
      <c r="D148" s="6">
        <f>VLOOKUP(B148,label!A:G,3,FALSE)</f>
        <v>4</v>
      </c>
      <c r="E148" s="37" t="str">
        <f xml:space="preserve"> IF("cen"=MID(B148,1,3),H148, VLOOKUP(B148,label!A:E,5,FALSE))</f>
        <v>Document level charge percentage</v>
      </c>
      <c r="F148" s="39" t="s">
        <v>4447</v>
      </c>
      <c r="G148" s="34" t="s">
        <v>2176</v>
      </c>
      <c r="H148" s="99" t="str">
        <f>VLOOKUP(G148,'EN mapping'!B:F,5,FALSE)</f>
        <v>Document level charge percentage</v>
      </c>
      <c r="I148" s="89" t="str">
        <f>VLOOKUP(G148,'EN mapping'!B:D,3,FALSE)</f>
        <v>0..1</v>
      </c>
      <c r="J148" s="38" t="str">
        <f>IF(2=D148,B148,IF(1&lt;D148,J147,""))</f>
        <v/>
      </c>
      <c r="K148" s="37" t="str">
        <f>IF(3=D148,B148,IF(2&lt;D148,K147,""))</f>
        <v>cenG-21</v>
      </c>
      <c r="L148" s="37" t="str">
        <f>IF(4=D148,B148,IF(3&lt;D148,L147,""))</f>
        <v>cen-101</v>
      </c>
      <c r="M148" s="38" t="str">
        <f>IF(5=D148,B148,IF(4&lt;D148,M147,""))</f>
        <v/>
      </c>
      <c r="N148" s="37" t="str">
        <f>IF(6=D148,B148,IF(5&lt;D148,N147,""))</f>
        <v/>
      </c>
      <c r="O148" s="66" t="s">
        <v>1961</v>
      </c>
      <c r="P148" s="66" t="s">
        <v>2177</v>
      </c>
      <c r="Q148" s="6" t="str">
        <f>VLOOKUP(B148,label!A:G,6,FALSE)</f>
        <v>percentageItemType</v>
      </c>
      <c r="R148" s="66" t="s">
        <v>2160</v>
      </c>
      <c r="S148" s="6" t="str">
        <f>VLOOKUP(B148,label!A:G,5,FALSE)</f>
        <v>DocumentLevelChargePercentage</v>
      </c>
    </row>
    <row r="149" spans="1:19" ht="19" customHeight="1">
      <c r="A149" s="6">
        <v>90</v>
      </c>
      <c r="B149" s="67" t="s">
        <v>3682</v>
      </c>
      <c r="C149" s="67" t="s">
        <v>40</v>
      </c>
      <c r="D149" s="6">
        <f>VLOOKUP(B149,label!A:G,3,FALSE)</f>
        <v>4</v>
      </c>
      <c r="E149" s="37" t="str">
        <f xml:space="preserve"> IF("cen"=MID(B149,1,3),H149, VLOOKUP(B149,label!A:E,5,FALSE))</f>
        <v>Document level charge reason</v>
      </c>
      <c r="F149" s="39" t="s">
        <v>4448</v>
      </c>
      <c r="G149" s="34" t="s">
        <v>2182</v>
      </c>
      <c r="H149" s="99" t="str">
        <f>VLOOKUP(G149,'EN mapping'!B:F,5,FALSE)</f>
        <v>Document level charge reason</v>
      </c>
      <c r="I149" s="89" t="str">
        <f>VLOOKUP(G149,'EN mapping'!B:D,3,FALSE)</f>
        <v>0..1</v>
      </c>
      <c r="J149" s="38" t="str">
        <f>IF(2=D149,B149,IF(1&lt;D149,J148,""))</f>
        <v/>
      </c>
      <c r="K149" s="37" t="str">
        <f>IF(3=D149,B149,IF(2&lt;D149,K148,""))</f>
        <v>cenG-21</v>
      </c>
      <c r="L149" s="37" t="str">
        <f>IF(4=D149,B149,IF(3&lt;D149,L148,""))</f>
        <v>cen-104</v>
      </c>
      <c r="M149" s="38" t="str">
        <f>IF(5=D149,B149,IF(4&lt;D149,M148,""))</f>
        <v/>
      </c>
      <c r="N149" s="37" t="str">
        <f>IF(6=D149,B149,IF(5&lt;D149,N148,""))</f>
        <v/>
      </c>
      <c r="O149" s="66" t="s">
        <v>1961</v>
      </c>
      <c r="P149" s="66" t="s">
        <v>2183</v>
      </c>
      <c r="Q149" s="6" t="str">
        <f>VLOOKUP(B149,label!A:G,6,FALSE)</f>
        <v>textItemType</v>
      </c>
      <c r="R149" s="66" t="s">
        <v>1938</v>
      </c>
      <c r="S149" s="6" t="str">
        <f>VLOOKUP(B149,label!A:G,5,FALSE)</f>
        <v>DocumentLevelChargeReason</v>
      </c>
    </row>
    <row r="150" spans="1:19" ht="19" customHeight="1">
      <c r="A150" s="6">
        <v>91</v>
      </c>
      <c r="B150" s="67" t="s">
        <v>3683</v>
      </c>
      <c r="C150" s="67" t="s">
        <v>40</v>
      </c>
      <c r="D150" s="6">
        <f>VLOOKUP(B150,label!A:G,3,FALSE)</f>
        <v>4</v>
      </c>
      <c r="E150" s="37" t="str">
        <f xml:space="preserve"> IF("cen"=MID(B150,1,3),H150, VLOOKUP(B150,label!A:E,5,FALSE))</f>
        <v>Document level charge reason code</v>
      </c>
      <c r="F150" s="39" t="s">
        <v>4449</v>
      </c>
      <c r="G150" s="34" t="s">
        <v>2184</v>
      </c>
      <c r="H150" s="99" t="str">
        <f>VLOOKUP(G150,'EN mapping'!B:F,5,FALSE)</f>
        <v>Document level charge reason code</v>
      </c>
      <c r="I150" s="89" t="str">
        <f>VLOOKUP(G150,'EN mapping'!B:D,3,FALSE)</f>
        <v>0..1</v>
      </c>
      <c r="J150" s="38" t="str">
        <f>IF(2=D150,B150,IF(1&lt;D150,J149,""))</f>
        <v/>
      </c>
      <c r="K150" s="37" t="str">
        <f>IF(3=D150,B150,IF(2&lt;D150,K149,""))</f>
        <v>cenG-21</v>
      </c>
      <c r="L150" s="37" t="str">
        <f>IF(4=D150,B150,IF(3&lt;D150,L149,""))</f>
        <v>cen-105</v>
      </c>
      <c r="M150" s="38" t="str">
        <f>IF(5=D150,B150,IF(4&lt;D150,M149,""))</f>
        <v/>
      </c>
      <c r="N150" s="37" t="str">
        <f>IF(6=D150,B150,IF(5&lt;D150,N149,""))</f>
        <v/>
      </c>
      <c r="O150" s="66" t="s">
        <v>1961</v>
      </c>
      <c r="P150" s="66" t="s">
        <v>2185</v>
      </c>
      <c r="Q150" s="6" t="str">
        <f>VLOOKUP(B150,label!A:G,6,FALSE)</f>
        <v>codeItemType</v>
      </c>
      <c r="R150" s="66" t="s">
        <v>1924</v>
      </c>
      <c r="S150" s="6" t="str">
        <f>VLOOKUP(B150,label!A:G,5,FALSE)</f>
        <v>DocumentLevelChargeReasonCode</v>
      </c>
    </row>
    <row r="151" spans="1:19" ht="19" customHeight="1">
      <c r="A151" s="6">
        <v>92</v>
      </c>
      <c r="B151" s="67" t="s">
        <v>3652</v>
      </c>
      <c r="C151" s="67" t="s">
        <v>40</v>
      </c>
      <c r="D151" s="73">
        <f>VLOOKUP(B151,label!A:G,3,FALSE)</f>
        <v>3</v>
      </c>
      <c r="E151" s="102" t="str">
        <f xml:space="preserve"> IF("cen"=MID(B151,1,3),H151, VLOOKUP(B151,label!A:E,5,FALSE))</f>
        <v>DOCUMENT TOTALS</v>
      </c>
      <c r="F151" s="39" t="s">
        <v>4450</v>
      </c>
      <c r="G151" s="69" t="s">
        <v>2186</v>
      </c>
      <c r="H151" s="99" t="str">
        <f>VLOOKUP(G151,'EN mapping'!B:F,5,FALSE)</f>
        <v>DOCUMENT TOTALS</v>
      </c>
      <c r="I151" s="89" t="str">
        <f>VLOOKUP(G151,'EN mapping'!B:D,3,FALSE)</f>
        <v>1..1</v>
      </c>
      <c r="J151" s="38" t="str">
        <f>IF(2=D151,B151,IF(1&lt;D151,J150,""))</f>
        <v/>
      </c>
      <c r="K151" s="37" t="str">
        <f>IF(3=D151,B151,IF(2&lt;D151,K150,""))</f>
        <v>cenG-22</v>
      </c>
      <c r="L151" s="37" t="str">
        <f>IF(4=D151,B151,IF(3&lt;D151,L150,""))</f>
        <v/>
      </c>
      <c r="M151" s="38" t="str">
        <f>IF(5=D151,B151,IF(4&lt;D151,M150,""))</f>
        <v/>
      </c>
      <c r="N151" s="37" t="str">
        <f>IF(6=D151,B151,IF(5&lt;D151,N150,""))</f>
        <v/>
      </c>
      <c r="O151" s="66" t="s">
        <v>1916</v>
      </c>
      <c r="P151" s="70" t="s">
        <v>2187</v>
      </c>
      <c r="Q151" s="6" t="str">
        <f>VLOOKUP(B151,label!A:G,6,FALSE)</f>
        <v>_</v>
      </c>
      <c r="R151" s="70"/>
      <c r="S151" s="6" t="str">
        <f>VLOOKUP(B151,label!A:G,5,FALSE)</f>
        <v>DOCUMENT_TOTALS</v>
      </c>
    </row>
    <row r="152" spans="1:19" ht="19" customHeight="1">
      <c r="A152" s="6">
        <v>93</v>
      </c>
      <c r="B152" s="67" t="s">
        <v>4599</v>
      </c>
      <c r="C152" s="67" t="s">
        <v>1304</v>
      </c>
      <c r="D152" s="6">
        <f>VLOOKUP(B152,label!A:G,3,FALSE)</f>
        <v>4</v>
      </c>
      <c r="E152" s="37" t="str">
        <f xml:space="preserve"> IF("cen"=MID(B152,1,3),H152, VLOOKUP(B152,label!A:E,5,FALSE))</f>
        <v>Sum of Invoice line net amount</v>
      </c>
      <c r="F152" s="39" t="s">
        <v>4451</v>
      </c>
      <c r="G152" s="34" t="s">
        <v>2188</v>
      </c>
      <c r="H152" s="99" t="str">
        <f>VLOOKUP(G152,'EN mapping'!B:F,5,FALSE)</f>
        <v>Sum of Invoice line net amount</v>
      </c>
      <c r="I152" s="89" t="str">
        <f>VLOOKUP(G152,'EN mapping'!B:D,3,FALSE)</f>
        <v>1..1</v>
      </c>
      <c r="J152" s="38" t="str">
        <f>IF(2=D152,B152,IF(1&lt;D152,J151,""))</f>
        <v/>
      </c>
      <c r="K152" s="37" t="str">
        <f>IF(3=D152,B152,IF(2&lt;D152,K151,""))</f>
        <v>cenG-22</v>
      </c>
      <c r="L152" s="37" t="str">
        <f>IF(4=D152,B152,IF(3&lt;D152,L151,""))</f>
        <v>cen-106</v>
      </c>
      <c r="M152" s="38" t="str">
        <f>IF(5=D152,B152,IF(4&lt;D152,M151,""))</f>
        <v/>
      </c>
      <c r="N152" s="37" t="str">
        <f>IF(6=D152,B152,IF(5&lt;D152,N151,""))</f>
        <v/>
      </c>
      <c r="O152" s="66" t="s">
        <v>1961</v>
      </c>
      <c r="P152" s="66" t="s">
        <v>3629</v>
      </c>
      <c r="Q152" s="6" t="str">
        <f>VLOOKUP(B152,label!A:G,6,FALSE)</f>
        <v>amountItemType</v>
      </c>
      <c r="R152" s="66" t="s">
        <v>1699</v>
      </c>
      <c r="S152" s="6" t="str">
        <f>VLOOKUP(B152,label!A:G,5,FALSE)</f>
        <v>SumOfInvoiceLineNetAmount</v>
      </c>
    </row>
    <row r="153" spans="1:19" ht="19" customHeight="1">
      <c r="A153" s="6">
        <v>94</v>
      </c>
      <c r="B153" s="67" t="s">
        <v>3684</v>
      </c>
      <c r="C153" s="67" t="s">
        <v>40</v>
      </c>
      <c r="D153" s="6">
        <f>VLOOKUP(B153,label!A:G,3,FALSE)</f>
        <v>4</v>
      </c>
      <c r="E153" s="37" t="str">
        <f xml:space="preserve"> IF("cen"=MID(B153,1,3),H153, VLOOKUP(B153,label!A:E,5,FALSE))</f>
        <v>Sum of allowances on document level</v>
      </c>
      <c r="F153" s="39" t="s">
        <v>4452</v>
      </c>
      <c r="G153" s="34" t="s">
        <v>2190</v>
      </c>
      <c r="H153" s="99" t="str">
        <f>VLOOKUP(G153,'EN mapping'!B:F,5,FALSE)</f>
        <v>Sum of allowances on document level</v>
      </c>
      <c r="I153" s="89" t="str">
        <f>VLOOKUP(G153,'EN mapping'!B:D,3,FALSE)</f>
        <v>0..1</v>
      </c>
      <c r="J153" s="38" t="str">
        <f>IF(2=D153,B153,IF(1&lt;D153,J152,""))</f>
        <v/>
      </c>
      <c r="K153" s="37" t="str">
        <f>IF(3=D153,B153,IF(2&lt;D153,K152,""))</f>
        <v>cenG-22</v>
      </c>
      <c r="L153" s="37" t="str">
        <f>IF(4=D153,B153,IF(3&lt;D153,L152,""))</f>
        <v>cen-107</v>
      </c>
      <c r="M153" s="38" t="str">
        <f>IF(5=D153,B153,IF(4&lt;D153,M152,""))</f>
        <v/>
      </c>
      <c r="N153" s="37" t="str">
        <f>IF(6=D153,B153,IF(5&lt;D153,N152,""))</f>
        <v/>
      </c>
      <c r="O153" s="66" t="s">
        <v>1961</v>
      </c>
      <c r="P153" s="66" t="s">
        <v>2191</v>
      </c>
      <c r="Q153" s="6" t="str">
        <f>VLOOKUP(B153,label!A:G,6,FALSE)</f>
        <v>amountItemType</v>
      </c>
      <c r="R153" s="66" t="s">
        <v>1699</v>
      </c>
      <c r="S153" s="6" t="str">
        <f>VLOOKUP(B153,label!A:G,5,FALSE)</f>
        <v>SumOfAllowancesOnDocumentLevel</v>
      </c>
    </row>
    <row r="154" spans="1:19" ht="19" customHeight="1">
      <c r="A154" s="6">
        <v>95</v>
      </c>
      <c r="B154" s="67" t="s">
        <v>3685</v>
      </c>
      <c r="C154" s="67" t="s">
        <v>40</v>
      </c>
      <c r="D154" s="6">
        <f>VLOOKUP(B154,label!A:G,3,FALSE)</f>
        <v>4</v>
      </c>
      <c r="E154" s="37" t="str">
        <f xml:space="preserve"> IF("cen"=MID(B154,1,3),H154, VLOOKUP(B154,label!A:E,5,FALSE))</f>
        <v>Sum of charges on document level</v>
      </c>
      <c r="F154" s="39" t="s">
        <v>4453</v>
      </c>
      <c r="G154" s="34" t="s">
        <v>2192</v>
      </c>
      <c r="H154" s="99" t="str">
        <f>VLOOKUP(G154,'EN mapping'!B:F,5,FALSE)</f>
        <v>Sum of charges on document level</v>
      </c>
      <c r="I154" s="89" t="str">
        <f>VLOOKUP(G154,'EN mapping'!B:D,3,FALSE)</f>
        <v>0..1</v>
      </c>
      <c r="J154" s="38" t="str">
        <f>IF(2=D154,B154,IF(1&lt;D154,J153,""))</f>
        <v/>
      </c>
      <c r="K154" s="37" t="str">
        <f>IF(3=D154,B154,IF(2&lt;D154,K153,""))</f>
        <v>cenG-22</v>
      </c>
      <c r="L154" s="37" t="str">
        <f>IF(4=D154,B154,IF(3&lt;D154,L153,""))</f>
        <v>cen-108</v>
      </c>
      <c r="M154" s="38" t="str">
        <f>IF(5=D154,B154,IF(4&lt;D154,M153,""))</f>
        <v/>
      </c>
      <c r="N154" s="37" t="str">
        <f>IF(6=D154,B154,IF(5&lt;D154,N153,""))</f>
        <v/>
      </c>
      <c r="O154" s="66" t="s">
        <v>1961</v>
      </c>
      <c r="P154" s="66" t="s">
        <v>2193</v>
      </c>
      <c r="Q154" s="6" t="str">
        <f>VLOOKUP(B154,label!A:G,6,FALSE)</f>
        <v>amountItemType</v>
      </c>
      <c r="R154" s="66" t="s">
        <v>1699</v>
      </c>
      <c r="S154" s="6" t="str">
        <f>VLOOKUP(B154,label!A:G,5,FALSE)</f>
        <v>SumOfChargesOnDocumentLevel</v>
      </c>
    </row>
    <row r="155" spans="1:19" ht="19" customHeight="1">
      <c r="A155" s="6">
        <v>96</v>
      </c>
      <c r="B155" s="67" t="s">
        <v>3686</v>
      </c>
      <c r="C155" s="67" t="s">
        <v>40</v>
      </c>
      <c r="D155" s="6">
        <f>VLOOKUP(B155,label!A:G,3,FALSE)</f>
        <v>4</v>
      </c>
      <c r="E155" s="37" t="str">
        <f xml:space="preserve"> IF("cen"=MID(B155,1,3),H155, VLOOKUP(B155,label!A:E,5,FALSE))</f>
        <v>Invoice total amount without VAT</v>
      </c>
      <c r="F155" s="39" t="s">
        <v>4454</v>
      </c>
      <c r="G155" s="34" t="s">
        <v>2194</v>
      </c>
      <c r="H155" s="99" t="str">
        <f>VLOOKUP(G155,'EN mapping'!B:F,5,FALSE)</f>
        <v>Invoice total amount without VAT</v>
      </c>
      <c r="I155" s="89" t="str">
        <f>VLOOKUP(G155,'EN mapping'!B:D,3,FALSE)</f>
        <v>1..1</v>
      </c>
      <c r="J155" s="38" t="str">
        <f>IF(2=D155,B155,IF(1&lt;D155,J154,""))</f>
        <v/>
      </c>
      <c r="K155" s="37" t="str">
        <f>IF(3=D155,B155,IF(2&lt;D155,K154,""))</f>
        <v>cenG-22</v>
      </c>
      <c r="L155" s="37" t="str">
        <f>IF(4=D155,B155,IF(3&lt;D155,L154,""))</f>
        <v>cen-109</v>
      </c>
      <c r="M155" s="38" t="str">
        <f>IF(5=D155,B155,IF(4&lt;D155,M154,""))</f>
        <v/>
      </c>
      <c r="N155" s="37" t="str">
        <f>IF(6=D155,B155,IF(5&lt;D155,N154,""))</f>
        <v/>
      </c>
      <c r="O155" s="66" t="s">
        <v>1961</v>
      </c>
      <c r="P155" s="66" t="s">
        <v>2195</v>
      </c>
      <c r="Q155" s="6" t="str">
        <f>VLOOKUP(B155,label!A:G,6,FALSE)</f>
        <v>amountItemType</v>
      </c>
      <c r="R155" s="66" t="s">
        <v>1699</v>
      </c>
      <c r="S155" s="6" t="str">
        <f>VLOOKUP(B155,label!A:G,5,FALSE)</f>
        <v>InvoiceTotalAmountWithoutVAT</v>
      </c>
    </row>
    <row r="156" spans="1:19" ht="19" customHeight="1">
      <c r="A156" s="6">
        <v>97</v>
      </c>
      <c r="B156" s="67" t="s">
        <v>3687</v>
      </c>
      <c r="C156" s="67" t="s">
        <v>40</v>
      </c>
      <c r="D156" s="6">
        <f>VLOOKUP(B156,label!A:G,3,FALSE)</f>
        <v>4</v>
      </c>
      <c r="E156" s="37" t="str">
        <f xml:space="preserve"> IF("cen"=MID(B156,1,3),H156, VLOOKUP(B156,label!A:E,5,FALSE))</f>
        <v>Invoice total VAT amount in accounting currency</v>
      </c>
      <c r="F156" s="39" t="s">
        <v>4455</v>
      </c>
      <c r="G156" s="34" t="s">
        <v>4153</v>
      </c>
      <c r="H156" s="99" t="str">
        <f>VLOOKUP(G156,'EN mapping'!B:F,5,FALSE)</f>
        <v>Invoice total VAT amount in accounting currency</v>
      </c>
      <c r="I156" s="89" t="str">
        <f>VLOOKUP(G156,'EN mapping'!B:D,3,FALSE)</f>
        <v>0..1</v>
      </c>
      <c r="J156" s="38" t="str">
        <f>IF(2=D156,B156,IF(1&lt;D156,J155,""))</f>
        <v/>
      </c>
      <c r="K156" s="37" t="str">
        <f>IF(3=D156,B156,IF(2&lt;D156,K155,""))</f>
        <v>cenG-22</v>
      </c>
      <c r="L156" s="37" t="str">
        <f>IF(4=D156,B156,IF(3&lt;D156,L155,""))</f>
        <v>cen-111</v>
      </c>
      <c r="M156" s="38" t="str">
        <f>IF(5=D156,B156,IF(4&lt;D156,M155,""))</f>
        <v/>
      </c>
      <c r="N156" s="37" t="str">
        <f>IF(6=D156,B156,IF(5&lt;D156,N155,""))</f>
        <v/>
      </c>
      <c r="O156" s="66" t="s">
        <v>1961</v>
      </c>
      <c r="P156" s="66" t="s">
        <v>2198</v>
      </c>
      <c r="Q156" s="6" t="str">
        <f>VLOOKUP(B156,label!A:G,6,FALSE)</f>
        <v>amountItemType</v>
      </c>
      <c r="R156" s="66" t="s">
        <v>1699</v>
      </c>
      <c r="S156" s="6" t="str">
        <f>VLOOKUP(B156,label!A:G,5,FALSE)</f>
        <v>InvoiceTotalVATAmountInAccountingCurrency</v>
      </c>
    </row>
    <row r="157" spans="1:19" ht="19" customHeight="1">
      <c r="A157" s="6">
        <v>98</v>
      </c>
      <c r="B157" s="67" t="s">
        <v>3688</v>
      </c>
      <c r="C157" s="67" t="s">
        <v>40</v>
      </c>
      <c r="D157" s="6">
        <f>VLOOKUP(B157,label!A:G,3,FALSE)</f>
        <v>4</v>
      </c>
      <c r="E157" s="37" t="str">
        <f xml:space="preserve"> IF("cen"=MID(B157,1,3),H157, VLOOKUP(B157,label!A:E,5,FALSE))</f>
        <v>Invoice total amount with VAT</v>
      </c>
      <c r="F157" s="39" t="s">
        <v>4456</v>
      </c>
      <c r="G157" s="34" t="s">
        <v>2199</v>
      </c>
      <c r="H157" s="99" t="str">
        <f>VLOOKUP(G157,'EN mapping'!B:F,5,FALSE)</f>
        <v>Invoice total amount with VAT</v>
      </c>
      <c r="I157" s="89" t="str">
        <f>VLOOKUP(G157,'EN mapping'!B:D,3,FALSE)</f>
        <v>1..1</v>
      </c>
      <c r="J157" s="38" t="str">
        <f>IF(2=D157,B157,IF(1&lt;D157,J156,""))</f>
        <v/>
      </c>
      <c r="K157" s="37" t="str">
        <f>IF(3=D157,B157,IF(2&lt;D157,K156,""))</f>
        <v>cenG-22</v>
      </c>
      <c r="L157" s="37" t="str">
        <f>IF(4=D157,B157,IF(3&lt;D157,L156,""))</f>
        <v>cen-112</v>
      </c>
      <c r="M157" s="38" t="str">
        <f>IF(5=D157,B157,IF(4&lt;D157,M156,""))</f>
        <v/>
      </c>
      <c r="N157" s="37" t="str">
        <f>IF(6=D157,B157,IF(5&lt;D157,N156,""))</f>
        <v/>
      </c>
      <c r="O157" s="66" t="s">
        <v>1961</v>
      </c>
      <c r="P157" s="66" t="s">
        <v>2200</v>
      </c>
      <c r="Q157" s="6" t="str">
        <f>VLOOKUP(B157,label!A:G,6,FALSE)</f>
        <v>amountItemType</v>
      </c>
      <c r="R157" s="66" t="s">
        <v>1699</v>
      </c>
      <c r="S157" s="6" t="str">
        <f>VLOOKUP(B157,label!A:G,5,FALSE)</f>
        <v>InvoiceTotalAmountWithVAT</v>
      </c>
    </row>
    <row r="158" spans="1:19" ht="19" customHeight="1">
      <c r="A158" s="6">
        <v>99</v>
      </c>
      <c r="B158" s="67" t="s">
        <v>3689</v>
      </c>
      <c r="C158" s="67" t="s">
        <v>40</v>
      </c>
      <c r="D158" s="6">
        <f>VLOOKUP(B158,label!A:G,3,FALSE)</f>
        <v>4</v>
      </c>
      <c r="E158" s="37" t="str">
        <f xml:space="preserve"> IF("cen"=MID(B158,1,3),H158, VLOOKUP(B158,label!A:E,5,FALSE))</f>
        <v>Paid amount</v>
      </c>
      <c r="F158" s="39" t="s">
        <v>4457</v>
      </c>
      <c r="G158" s="34" t="s">
        <v>2201</v>
      </c>
      <c r="H158" s="99" t="str">
        <f>VLOOKUP(G158,'EN mapping'!B:F,5,FALSE)</f>
        <v>Paid amount</v>
      </c>
      <c r="I158" s="89" t="str">
        <f>VLOOKUP(G158,'EN mapping'!B:D,3,FALSE)</f>
        <v>0..1</v>
      </c>
      <c r="J158" s="38" t="str">
        <f>IF(2=D158,B158,IF(1&lt;D158,J157,""))</f>
        <v/>
      </c>
      <c r="K158" s="37" t="str">
        <f>IF(3=D158,B158,IF(2&lt;D158,K157,""))</f>
        <v>cenG-22</v>
      </c>
      <c r="L158" s="37" t="str">
        <f>IF(4=D158,B158,IF(3&lt;D158,L157,""))</f>
        <v>cen-113</v>
      </c>
      <c r="M158" s="38" t="str">
        <f>IF(5=D158,B158,IF(4&lt;D158,M157,""))</f>
        <v/>
      </c>
      <c r="N158" s="37" t="str">
        <f>IF(6=D158,B158,IF(5&lt;D158,N157,""))</f>
        <v/>
      </c>
      <c r="O158" s="66" t="s">
        <v>1961</v>
      </c>
      <c r="P158" s="66" t="s">
        <v>2202</v>
      </c>
      <c r="Q158" s="6" t="str">
        <f>VLOOKUP(B158,label!A:G,6,FALSE)</f>
        <v>amountItemType</v>
      </c>
      <c r="R158" s="66" t="s">
        <v>1699</v>
      </c>
      <c r="S158" s="6" t="str">
        <f>VLOOKUP(B158,label!A:G,5,FALSE)</f>
        <v>PaidAmount</v>
      </c>
    </row>
    <row r="159" spans="1:19" ht="19" customHeight="1">
      <c r="A159" s="6">
        <v>100</v>
      </c>
      <c r="B159" s="67" t="s">
        <v>3690</v>
      </c>
      <c r="C159" s="67" t="s">
        <v>40</v>
      </c>
      <c r="D159" s="6">
        <f>VLOOKUP(B159,label!A:G,3,FALSE)</f>
        <v>4</v>
      </c>
      <c r="E159" s="37" t="str">
        <f xml:space="preserve"> IF("cen"=MID(B159,1,3),H159, VLOOKUP(B159,label!A:E,5,FALSE))</f>
        <v>Rounding amount</v>
      </c>
      <c r="F159" s="39" t="s">
        <v>4458</v>
      </c>
      <c r="G159" s="34" t="s">
        <v>2203</v>
      </c>
      <c r="H159" s="99" t="str">
        <f>VLOOKUP(G159,'EN mapping'!B:F,5,FALSE)</f>
        <v>Rounding amount</v>
      </c>
      <c r="I159" s="89" t="str">
        <f>VLOOKUP(G159,'EN mapping'!B:D,3,FALSE)</f>
        <v>0..1</v>
      </c>
      <c r="J159" s="38" t="str">
        <f>IF(2=D159,B159,IF(1&lt;D159,J158,""))</f>
        <v/>
      </c>
      <c r="K159" s="37" t="str">
        <f>IF(3=D159,B159,IF(2&lt;D159,K158,""))</f>
        <v>cenG-22</v>
      </c>
      <c r="L159" s="37" t="str">
        <f>IF(4=D159,B159,IF(3&lt;D159,L158,""))</f>
        <v>cen-114</v>
      </c>
      <c r="M159" s="38" t="str">
        <f>IF(5=D159,B159,IF(4&lt;D159,M158,""))</f>
        <v/>
      </c>
      <c r="N159" s="37" t="str">
        <f>IF(6=D159,B159,IF(5&lt;D159,N158,""))</f>
        <v/>
      </c>
      <c r="O159" s="66" t="s">
        <v>1961</v>
      </c>
      <c r="P159" s="66" t="s">
        <v>2204</v>
      </c>
      <c r="Q159" s="6" t="str">
        <f>VLOOKUP(B159,label!A:G,6,FALSE)</f>
        <v>amountItemType</v>
      </c>
      <c r="R159" s="66" t="s">
        <v>1699</v>
      </c>
      <c r="S159" s="6" t="str">
        <f>VLOOKUP(B159,label!A:G,5,FALSE)</f>
        <v>RoundingAmount</v>
      </c>
    </row>
    <row r="160" spans="1:19" ht="19" customHeight="1">
      <c r="A160" s="6">
        <v>101</v>
      </c>
      <c r="B160" s="67" t="s">
        <v>3691</v>
      </c>
      <c r="C160" s="67" t="s">
        <v>40</v>
      </c>
      <c r="D160" s="6">
        <f>VLOOKUP(B160,label!A:G,3,FALSE)</f>
        <v>4</v>
      </c>
      <c r="E160" s="37" t="str">
        <f xml:space="preserve"> IF("cen"=MID(B160,1,3),H160, VLOOKUP(B160,label!A:E,5,FALSE))</f>
        <v>Amount due for payment</v>
      </c>
      <c r="F160" s="39" t="s">
        <v>4459</v>
      </c>
      <c r="G160" s="34" t="s">
        <v>2205</v>
      </c>
      <c r="H160" s="99" t="str">
        <f>VLOOKUP(G160,'EN mapping'!B:F,5,FALSE)</f>
        <v>Amount due for payment</v>
      </c>
      <c r="I160" s="89" t="str">
        <f>VLOOKUP(G160,'EN mapping'!B:D,3,FALSE)</f>
        <v>1..1</v>
      </c>
      <c r="J160" s="38" t="str">
        <f>IF(2=D160,B160,IF(1&lt;D160,J159,""))</f>
        <v/>
      </c>
      <c r="K160" s="37" t="str">
        <f>IF(3=D160,B160,IF(2&lt;D160,K159,""))</f>
        <v>cenG-22</v>
      </c>
      <c r="L160" s="37" t="str">
        <f>IF(4=D160,B160,IF(3&lt;D160,L159,""))</f>
        <v>cen-115</v>
      </c>
      <c r="M160" s="38" t="str">
        <f>IF(5=D160,B160,IF(4&lt;D160,M159,""))</f>
        <v/>
      </c>
      <c r="N160" s="37" t="str">
        <f>IF(6=D160,B160,IF(5&lt;D160,N159,""))</f>
        <v/>
      </c>
      <c r="O160" s="66" t="s">
        <v>1961</v>
      </c>
      <c r="P160" s="66" t="s">
        <v>2206</v>
      </c>
      <c r="Q160" s="6" t="str">
        <f>VLOOKUP(B160,label!A:G,6,FALSE)</f>
        <v>amountItemType</v>
      </c>
      <c r="R160" s="66" t="s">
        <v>1699</v>
      </c>
      <c r="S160" s="6" t="str">
        <f>VLOOKUP(B160,label!A:G,5,FALSE)</f>
        <v>AmountDueForPayment</v>
      </c>
    </row>
    <row r="161" spans="1:19" ht="19" customHeight="1">
      <c r="A161" s="6">
        <v>102</v>
      </c>
      <c r="B161" s="67" t="s">
        <v>3653</v>
      </c>
      <c r="C161" s="67" t="s">
        <v>40</v>
      </c>
      <c r="D161" s="73">
        <f>VLOOKUP(B161,label!A:G,3,FALSE)</f>
        <v>3</v>
      </c>
      <c r="E161" s="102" t="str">
        <f xml:space="preserve"> IF("cen"=MID(B161,1,3),H161, VLOOKUP(B161,label!A:E,5,FALSE))</f>
        <v>VAT BREAKDOWN</v>
      </c>
      <c r="F161" s="39" t="s">
        <v>4460</v>
      </c>
      <c r="G161" s="69" t="s">
        <v>2207</v>
      </c>
      <c r="H161" s="99" t="str">
        <f>VLOOKUP(G161,'EN mapping'!B:F,5,FALSE)</f>
        <v>VAT BREAKDOWN</v>
      </c>
      <c r="I161" s="89" t="str">
        <f>VLOOKUP(G161,'EN mapping'!B:D,3,FALSE)</f>
        <v>1..n</v>
      </c>
      <c r="J161" s="38" t="str">
        <f>IF(2=D161,B161,IF(1&lt;D161,J160,""))</f>
        <v/>
      </c>
      <c r="K161" s="37" t="str">
        <f>IF(3=D161,B161,IF(2&lt;D161,K160,""))</f>
        <v>cenG-23</v>
      </c>
      <c r="L161" s="37" t="str">
        <f>IF(4=D161,B161,IF(3&lt;D161,L160,""))</f>
        <v/>
      </c>
      <c r="M161" s="38" t="str">
        <f>IF(5=D161,B161,IF(4&lt;D161,M160,""))</f>
        <v/>
      </c>
      <c r="N161" s="37" t="str">
        <f>IF(6=D161,B161,IF(5&lt;D161,N160,""))</f>
        <v/>
      </c>
      <c r="O161" s="66" t="s">
        <v>1916</v>
      </c>
      <c r="P161" s="70" t="s">
        <v>2209</v>
      </c>
      <c r="Q161" s="6" t="str">
        <f>VLOOKUP(B161,label!A:G,6,FALSE)</f>
        <v>_</v>
      </c>
      <c r="R161" s="70"/>
      <c r="S161" s="6" t="str">
        <f>VLOOKUP(B161,label!A:G,5,FALSE)</f>
        <v>VAT_BREAKDOWN</v>
      </c>
    </row>
    <row r="162" spans="1:19" ht="19" customHeight="1">
      <c r="A162" s="6">
        <v>103</v>
      </c>
      <c r="B162" s="67" t="s">
        <v>4600</v>
      </c>
      <c r="C162" s="67" t="s">
        <v>1304</v>
      </c>
      <c r="D162" s="6">
        <f>VLOOKUP(B162,label!A:G,3,FALSE)</f>
        <v>4</v>
      </c>
      <c r="E162" s="37" t="str">
        <f xml:space="preserve"> IF("cen"=MID(B162,1,3),H162, VLOOKUP(B162,label!A:E,5,FALSE))</f>
        <v>VAT category taxable amount</v>
      </c>
      <c r="F162" s="39" t="s">
        <v>4461</v>
      </c>
      <c r="G162" s="68" t="s">
        <v>2210</v>
      </c>
      <c r="H162" s="99" t="str">
        <f>VLOOKUP(G162,'EN mapping'!B:F,5,FALSE)</f>
        <v>VAT category taxable amount</v>
      </c>
      <c r="I162" s="89" t="str">
        <f>VLOOKUP(G162,'EN mapping'!B:D,3,FALSE)</f>
        <v>1..1</v>
      </c>
      <c r="J162" s="38" t="str">
        <f>IF(2=D162,B162,IF(1&lt;D162,J161,""))</f>
        <v/>
      </c>
      <c r="K162" s="37" t="str">
        <f>IF(3=D162,B162,IF(2&lt;D162,K161,""))</f>
        <v>cenG-23</v>
      </c>
      <c r="L162" s="37" t="str">
        <f>IF(4=D162,B162,IF(3&lt;D162,L161,""))</f>
        <v>cen-116</v>
      </c>
      <c r="M162" s="38" t="str">
        <f>IF(5=D162,B162,IF(4&lt;D162,M161,""))</f>
        <v/>
      </c>
      <c r="N162" s="37" t="str">
        <f>IF(6=D162,B162,IF(5&lt;D162,N161,""))</f>
        <v/>
      </c>
      <c r="O162" s="81" t="s">
        <v>1961</v>
      </c>
      <c r="P162" s="81" t="s">
        <v>4174</v>
      </c>
      <c r="Q162" s="6" t="str">
        <f>VLOOKUP(B162,label!A:G,6,FALSE)</f>
        <v>amountItemType</v>
      </c>
      <c r="R162" s="70" t="s">
        <v>4370</v>
      </c>
      <c r="S162" s="6" t="str">
        <f>VLOOKUP(B162,label!A:G,5,FALSE)</f>
        <v>VATCategoryTaxableAmount</v>
      </c>
    </row>
    <row r="163" spans="1:19" ht="19" customHeight="1">
      <c r="A163" s="6">
        <v>104</v>
      </c>
      <c r="B163" s="67" t="s">
        <v>4601</v>
      </c>
      <c r="C163" s="67" t="s">
        <v>1471</v>
      </c>
      <c r="D163" s="6">
        <f>VLOOKUP(B163,label!A:G,3,FALSE)</f>
        <v>4</v>
      </c>
      <c r="E163" s="37" t="str">
        <f xml:space="preserve"> IF("cen"=MID(B163,1,3),H163, VLOOKUP(B163,label!A:E,5,FALSE))</f>
        <v>VAT category tax amount</v>
      </c>
      <c r="F163" s="39" t="s">
        <v>4462</v>
      </c>
      <c r="G163" s="82" t="s">
        <v>2212</v>
      </c>
      <c r="H163" s="99" t="str">
        <f>VLOOKUP(G163,'EN mapping'!B:F,5,FALSE)</f>
        <v>VAT category tax amount</v>
      </c>
      <c r="I163" s="89" t="str">
        <f>VLOOKUP(G163,'EN mapping'!B:D,3,FALSE)</f>
        <v>1..1</v>
      </c>
      <c r="J163" s="38" t="str">
        <f>IF(2=D163,B163,IF(1&lt;D163,J162,""))</f>
        <v/>
      </c>
      <c r="K163" s="37" t="str">
        <f>IF(3=D163,B163,IF(2&lt;D163,K162,""))</f>
        <v>cenG-23</v>
      </c>
      <c r="L163" s="37" t="str">
        <f>IF(4=D163,B163,IF(3&lt;D163,L162,""))</f>
        <v>cen-117</v>
      </c>
      <c r="M163" s="38" t="str">
        <f>IF(5=D163,B163,IF(4&lt;D163,M162,""))</f>
        <v/>
      </c>
      <c r="N163" s="37" t="str">
        <f>IF(6=D163,B163,IF(5&lt;D163,N162,""))</f>
        <v/>
      </c>
      <c r="O163" s="81" t="s">
        <v>1961</v>
      </c>
      <c r="P163" s="81" t="s">
        <v>4178</v>
      </c>
      <c r="Q163" s="6" t="str">
        <f>VLOOKUP(B163,label!A:G,6,FALSE)</f>
        <v>amountItemType</v>
      </c>
      <c r="R163" s="70" t="s">
        <v>4370</v>
      </c>
      <c r="S163" s="6" t="str">
        <f>VLOOKUP(B163,label!A:G,5,FALSE)</f>
        <v>VATCategoryTaxAmount</v>
      </c>
    </row>
    <row r="164" spans="1:19" ht="19" customHeight="1">
      <c r="A164" s="6">
        <v>105</v>
      </c>
      <c r="B164" s="67" t="s">
        <v>4602</v>
      </c>
      <c r="C164" s="67" t="s">
        <v>1475</v>
      </c>
      <c r="D164" s="6">
        <f>VLOOKUP(B164,label!A:G,3,FALSE)</f>
        <v>4</v>
      </c>
      <c r="E164" s="37" t="str">
        <f xml:space="preserve"> IF("cen"=MID(B164,1,3),H164, VLOOKUP(B164,label!A:E,5,FALSE))</f>
        <v xml:space="preserve">VAT category code </v>
      </c>
      <c r="F164" s="39" t="s">
        <v>4463</v>
      </c>
      <c r="G164" s="82" t="s">
        <v>2214</v>
      </c>
      <c r="H164" s="99" t="str">
        <f>VLOOKUP(G164,'EN mapping'!B:F,5,FALSE)</f>
        <v xml:space="preserve">VAT category code </v>
      </c>
      <c r="I164" s="89" t="str">
        <f>VLOOKUP(G164,'EN mapping'!B:D,3,FALSE)</f>
        <v>1..1</v>
      </c>
      <c r="J164" s="38" t="str">
        <f>IF(2=D164,B164,IF(1&lt;D164,J163,""))</f>
        <v/>
      </c>
      <c r="K164" s="37" t="str">
        <f>IF(3=D164,B164,IF(2&lt;D164,K163,""))</f>
        <v>cenG-23</v>
      </c>
      <c r="L164" s="37" t="str">
        <f>IF(4=D164,B164,IF(3&lt;D164,L163,""))</f>
        <v>cen-118</v>
      </c>
      <c r="M164" s="38" t="str">
        <f>IF(5=D164,B164,IF(4&lt;D164,M163,""))</f>
        <v/>
      </c>
      <c r="N164" s="37" t="str">
        <f>IF(6=D164,B164,IF(5&lt;D164,N163,""))</f>
        <v/>
      </c>
      <c r="O164" s="81" t="s">
        <v>1961</v>
      </c>
      <c r="P164" s="81" t="s">
        <v>4183</v>
      </c>
      <c r="Q164" s="6" t="str">
        <f>VLOOKUP(B164,label!A:G,6,FALSE)</f>
        <v>codeItemType</v>
      </c>
      <c r="R164" s="70" t="s">
        <v>2335</v>
      </c>
      <c r="S164" s="6" t="str">
        <f>VLOOKUP(B164,label!A:G,5,FALSE)</f>
        <v>VATCategoryCode</v>
      </c>
    </row>
    <row r="165" spans="1:19" ht="19" customHeight="1">
      <c r="A165" s="6">
        <v>106</v>
      </c>
      <c r="B165" s="67" t="s">
        <v>4603</v>
      </c>
      <c r="C165" s="67" t="s">
        <v>1474</v>
      </c>
      <c r="D165" s="6">
        <f>VLOOKUP(B165,label!A:G,3,FALSE)</f>
        <v>4</v>
      </c>
      <c r="E165" s="37" t="str">
        <f xml:space="preserve"> IF("cen"=MID(B165,1,3),H165, VLOOKUP(B165,label!A:E,5,FALSE))</f>
        <v>VAT category rate</v>
      </c>
      <c r="F165" s="39" t="s">
        <v>4464</v>
      </c>
      <c r="G165" s="82" t="s">
        <v>2216</v>
      </c>
      <c r="H165" s="99" t="str">
        <f>VLOOKUP(G165,'EN mapping'!B:F,5,FALSE)</f>
        <v>VAT category rate</v>
      </c>
      <c r="I165" s="89" t="str">
        <f>VLOOKUP(G165,'EN mapping'!B:D,3,FALSE)</f>
        <v>0..1</v>
      </c>
      <c r="J165" s="38" t="str">
        <f>IF(2=D165,B165,IF(1&lt;D165,J164,""))</f>
        <v/>
      </c>
      <c r="K165" s="37" t="str">
        <f>IF(3=D165,B165,IF(2&lt;D165,K164,""))</f>
        <v>cenG-23</v>
      </c>
      <c r="L165" s="37" t="str">
        <f>IF(4=D165,B165,IF(3&lt;D165,L164,""))</f>
        <v>cen-119</v>
      </c>
      <c r="M165" s="38" t="str">
        <f>IF(5=D165,B165,IF(4&lt;D165,M164,""))</f>
        <v/>
      </c>
      <c r="N165" s="37" t="str">
        <f>IF(6=D165,B165,IF(5&lt;D165,N164,""))</f>
        <v/>
      </c>
      <c r="O165" s="81" t="s">
        <v>1961</v>
      </c>
      <c r="P165" s="81" t="s">
        <v>4188</v>
      </c>
      <c r="Q165" s="6" t="str">
        <f>VLOOKUP(B165,label!A:G,6,FALSE)</f>
        <v>percentageItemType</v>
      </c>
      <c r="R165" s="70" t="s">
        <v>4371</v>
      </c>
      <c r="S165" s="6" t="str">
        <f>VLOOKUP(B165,label!A:G,5,FALSE)</f>
        <v>VATCategoryRate</v>
      </c>
    </row>
    <row r="166" spans="1:19" ht="19" customHeight="1">
      <c r="A166" s="6">
        <v>107</v>
      </c>
      <c r="B166" s="67" t="s">
        <v>3692</v>
      </c>
      <c r="C166" s="67" t="s">
        <v>40</v>
      </c>
      <c r="D166" s="6">
        <f>VLOOKUP(B166,label!A:G,3,FALSE)</f>
        <v>4</v>
      </c>
      <c r="E166" s="37" t="str">
        <f xml:space="preserve"> IF("cen"=MID(B166,1,3),H166, VLOOKUP(B166,label!A:E,5,FALSE))</f>
        <v>VAT exemption reason text</v>
      </c>
      <c r="F166" s="39" t="s">
        <v>4465</v>
      </c>
      <c r="G166" s="34" t="s">
        <v>2218</v>
      </c>
      <c r="H166" s="99" t="str">
        <f>VLOOKUP(G166,'EN mapping'!B:F,5,FALSE)</f>
        <v>VAT exemption reason text</v>
      </c>
      <c r="I166" s="89" t="str">
        <f>VLOOKUP(G166,'EN mapping'!B:D,3,FALSE)</f>
        <v>0..1</v>
      </c>
      <c r="J166" s="38" t="str">
        <f>IF(2=D166,B166,IF(1&lt;D166,J165,""))</f>
        <v/>
      </c>
      <c r="K166" s="37" t="str">
        <f>IF(3=D166,B166,IF(2&lt;D166,K165,""))</f>
        <v>cenG-23</v>
      </c>
      <c r="L166" s="37" t="str">
        <f>IF(4=D166,B166,IF(3&lt;D166,L165,""))</f>
        <v>cen-120</v>
      </c>
      <c r="M166" s="38" t="str">
        <f>IF(5=D166,B166,IF(4&lt;D166,M165,""))</f>
        <v/>
      </c>
      <c r="N166" s="37" t="str">
        <f>IF(6=D166,B166,IF(5&lt;D166,N165,""))</f>
        <v/>
      </c>
      <c r="O166" s="66" t="s">
        <v>1961</v>
      </c>
      <c r="P166" s="66" t="s">
        <v>2219</v>
      </c>
      <c r="Q166" s="6" t="str">
        <f>VLOOKUP(B166,label!A:G,6,FALSE)</f>
        <v>textItemType</v>
      </c>
      <c r="R166" s="66" t="s">
        <v>1938</v>
      </c>
      <c r="S166" s="6" t="str">
        <f>VLOOKUP(B166,label!A:G,5,FALSE)</f>
        <v>VATExemptionReasonText</v>
      </c>
    </row>
    <row r="167" spans="1:19" ht="19" customHeight="1">
      <c r="A167" s="6">
        <v>108</v>
      </c>
      <c r="B167" s="67" t="s">
        <v>3693</v>
      </c>
      <c r="C167" s="67" t="s">
        <v>40</v>
      </c>
      <c r="D167" s="6">
        <f>VLOOKUP(B167,label!A:G,3,FALSE)</f>
        <v>4</v>
      </c>
      <c r="E167" s="37" t="str">
        <f xml:space="preserve"> IF("cen"=MID(B167,1,3),H167, VLOOKUP(B167,label!A:E,5,FALSE))</f>
        <v>VAT exemption reason code</v>
      </c>
      <c r="F167" s="39" t="s">
        <v>4466</v>
      </c>
      <c r="G167" s="34" t="s">
        <v>2220</v>
      </c>
      <c r="H167" s="99" t="str">
        <f>VLOOKUP(G167,'EN mapping'!B:F,5,FALSE)</f>
        <v>VAT exemption reason code</v>
      </c>
      <c r="I167" s="89" t="str">
        <f>VLOOKUP(G167,'EN mapping'!B:D,3,FALSE)</f>
        <v>0..1</v>
      </c>
      <c r="J167" s="38" t="str">
        <f>IF(2=D167,B167,IF(1&lt;D167,J166,""))</f>
        <v/>
      </c>
      <c r="K167" s="37" t="str">
        <f>IF(3=D167,B167,IF(2&lt;D167,K166,""))</f>
        <v>cenG-23</v>
      </c>
      <c r="L167" s="37" t="str">
        <f>IF(4=D167,B167,IF(3&lt;D167,L166,""))</f>
        <v>cen-121</v>
      </c>
      <c r="M167" s="38" t="str">
        <f>IF(5=D167,B167,IF(4&lt;D167,M166,""))</f>
        <v/>
      </c>
      <c r="N167" s="37" t="str">
        <f>IF(6=D167,B167,IF(5&lt;D167,N166,""))</f>
        <v/>
      </c>
      <c r="O167" s="66" t="s">
        <v>1961</v>
      </c>
      <c r="P167" s="66" t="s">
        <v>2221</v>
      </c>
      <c r="Q167" s="6" t="str">
        <f>VLOOKUP(B167,label!A:G,6,FALSE)</f>
        <v>codeItemType</v>
      </c>
      <c r="R167" s="66" t="s">
        <v>1924</v>
      </c>
      <c r="S167" s="6" t="str">
        <f>VLOOKUP(B167,label!A:G,5,FALSE)</f>
        <v>VATExemptionReasonCode</v>
      </c>
    </row>
    <row r="168" spans="1:19" ht="19" customHeight="1">
      <c r="A168" s="6">
        <v>109</v>
      </c>
      <c r="B168" s="67" t="s">
        <v>818</v>
      </c>
      <c r="C168" s="67" t="s">
        <v>40</v>
      </c>
      <c r="D168" s="73">
        <f>VLOOKUP(B168,label!A:G,3,FALSE)</f>
        <v>3</v>
      </c>
      <c r="E168" s="37" t="str">
        <f xml:space="preserve"> IF("cen"=MID(B168,1,3),H168, VLOOKUP(B168,label!A:E,5,FALSE))</f>
        <v>entryDetail</v>
      </c>
      <c r="F168" s="39" t="s">
        <v>4467</v>
      </c>
      <c r="G168" s="69" t="s">
        <v>2237</v>
      </c>
      <c r="H168" s="99" t="str">
        <f>VLOOKUP(G168,'EN mapping'!B:F,5,FALSE)</f>
        <v>INVOICE LINE</v>
      </c>
      <c r="I168" s="89" t="str">
        <f>VLOOKUP(G168,'EN mapping'!B:D,3,FALSE)</f>
        <v>1..n</v>
      </c>
      <c r="J168" s="38" t="str">
        <f>IF(2=D168,B168,IF(1&lt;D168,J167,""))</f>
        <v/>
      </c>
      <c r="K168" s="37" t="str">
        <f>IF(3=D168,B168,IF(2&lt;D168,K167,""))</f>
        <v>corG-5</v>
      </c>
      <c r="L168" s="37" t="str">
        <f>IF(4=D168,B168,IF(3&lt;D168,L167,""))</f>
        <v/>
      </c>
      <c r="M168" s="38" t="str">
        <f>IF(5=D168,B168,IF(4&lt;D168,M167,""))</f>
        <v/>
      </c>
      <c r="N168" s="37" t="str">
        <f>IF(6=D168,B168,IF(5&lt;D168,N167,""))</f>
        <v/>
      </c>
      <c r="O168" s="66" t="s">
        <v>1916</v>
      </c>
      <c r="P168" s="70" t="s">
        <v>2238</v>
      </c>
      <c r="Q168" s="65" t="str">
        <f>VLOOKUP(B168,label!A:G,6,FALSE)</f>
        <v>_</v>
      </c>
      <c r="R168" s="70"/>
      <c r="S168" s="6" t="str">
        <f>VLOOKUP(B168,label!A:G,5,FALSE)</f>
        <v>entryDetail</v>
      </c>
    </row>
    <row r="169" spans="1:19" ht="19" customHeight="1">
      <c r="A169" s="6">
        <v>110</v>
      </c>
      <c r="B169" s="67" t="s">
        <v>1281</v>
      </c>
      <c r="C169" s="67" t="s">
        <v>40</v>
      </c>
      <c r="D169" s="6">
        <f>VLOOKUP(B169,label!A:G,3,FALSE)</f>
        <v>4</v>
      </c>
      <c r="E169" s="37" t="str">
        <f xml:space="preserve"> IF("cen"=MID(B169,1,3),H169, VLOOKUP(B169,label!A:E,5,FALSE))</f>
        <v>lineNumber</v>
      </c>
      <c r="F169" s="39" t="s">
        <v>4468</v>
      </c>
      <c r="G169" s="34" t="s">
        <v>2243</v>
      </c>
      <c r="H169" s="99" t="str">
        <f>VLOOKUP(G169,'EN mapping'!B:F,5,FALSE)</f>
        <v>Invoice line object identifier</v>
      </c>
      <c r="I169" s="89" t="str">
        <f>VLOOKUP(G169,'EN mapping'!B:D,3,FALSE)</f>
        <v>0..1</v>
      </c>
      <c r="J169" s="38" t="str">
        <f>IF(2=D169,B169,IF(1&lt;D169,J168,""))</f>
        <v/>
      </c>
      <c r="K169" s="37" t="str">
        <f>IF(3=D169,B169,IF(2&lt;D169,K168,""))</f>
        <v>corG-5</v>
      </c>
      <c r="L169" s="37" t="str">
        <f>IF(4=D169,B169,IF(3&lt;D169,L168,""))</f>
        <v>cor-21</v>
      </c>
      <c r="M169" s="38" t="str">
        <f>IF(5=D169,B169,IF(4&lt;D169,M168,""))</f>
        <v/>
      </c>
      <c r="N169" s="37" t="str">
        <f>IF(6=D169,B169,IF(5&lt;D169,N168,""))</f>
        <v/>
      </c>
      <c r="O169" s="66" t="s">
        <v>1961</v>
      </c>
      <c r="P169" s="66" t="s">
        <v>2244</v>
      </c>
      <c r="Q169" s="6" t="str">
        <f>VLOOKUP(B169,label!A:G,6,FALSE)</f>
        <v>lineNumberItemType</v>
      </c>
      <c r="R169" s="66" t="s">
        <v>1918</v>
      </c>
      <c r="S169" s="6" t="str">
        <f>VLOOKUP(B169,label!A:G,5,FALSE)</f>
        <v>lineNumber</v>
      </c>
    </row>
    <row r="170" spans="1:19" ht="19" customHeight="1">
      <c r="A170" s="6">
        <v>111</v>
      </c>
      <c r="B170" s="67" t="s">
        <v>1282</v>
      </c>
      <c r="C170" s="67" t="s">
        <v>40</v>
      </c>
      <c r="D170" s="6">
        <f>VLOOKUP(B170,label!A:G,3,FALSE)</f>
        <v>4</v>
      </c>
      <c r="E170" s="37" t="str">
        <f xml:space="preserve"> IF("cen"=MID(B170,1,3),H170, VLOOKUP(B170,label!A:E,5,FALSE))</f>
        <v>lineNumberCounter</v>
      </c>
      <c r="F170" s="39" t="s">
        <v>4469</v>
      </c>
      <c r="G170" s="68" t="s">
        <v>2239</v>
      </c>
      <c r="H170" s="99" t="str">
        <f>VLOOKUP(G170,'EN mapping'!B:F,5,FALSE)</f>
        <v>Invoice line identifier</v>
      </c>
      <c r="I170" s="89" t="str">
        <f>VLOOKUP(G170,'EN mapping'!B:D,3,FALSE)</f>
        <v>1..1</v>
      </c>
      <c r="J170" s="38" t="str">
        <f>IF(2=D170,B170,IF(1&lt;D170,J169,""))</f>
        <v/>
      </c>
      <c r="K170" s="37" t="str">
        <f>IF(3=D170,B170,IF(2&lt;D170,K169,""))</f>
        <v>corG-5</v>
      </c>
      <c r="L170" s="37" t="str">
        <f>IF(4=D170,B170,IF(3&lt;D170,L169,""))</f>
        <v>cor-22</v>
      </c>
      <c r="M170" s="38" t="str">
        <f>IF(5=D170,B170,IF(4&lt;D170,M169,""))</f>
        <v/>
      </c>
      <c r="N170" s="37" t="str">
        <f>IF(6=D170,B170,IF(5&lt;D170,N169,""))</f>
        <v/>
      </c>
      <c r="O170" s="66" t="s">
        <v>1961</v>
      </c>
      <c r="P170" s="66" t="s">
        <v>2240</v>
      </c>
      <c r="Q170" s="6" t="str">
        <f>VLOOKUP(B170,label!A:G,6,FALSE)</f>
        <v>counterItemType</v>
      </c>
      <c r="R170" s="66" t="s">
        <v>1918</v>
      </c>
      <c r="S170" s="6" t="str">
        <f>VLOOKUP(B170,label!A:G,5,FALSE)</f>
        <v>lineNumberCounter</v>
      </c>
    </row>
    <row r="171" spans="1:19" ht="19" customHeight="1">
      <c r="A171" s="6">
        <v>112</v>
      </c>
      <c r="B171" s="67" t="s">
        <v>1283</v>
      </c>
      <c r="C171" s="67" t="s">
        <v>40</v>
      </c>
      <c r="D171" s="6">
        <v>4</v>
      </c>
      <c r="E171" s="37" t="str">
        <f xml:space="preserve"> IF("cen"=MID(B171,1,3),H171, VLOOKUP(B171,label!A:E,5,FALSE))</f>
        <v>accountMainID</v>
      </c>
      <c r="F171" s="39" t="s">
        <v>4539</v>
      </c>
      <c r="G171" s="34" t="s">
        <v>1953</v>
      </c>
      <c r="H171" s="99" t="str">
        <f>VLOOKUP(G171,'EN mapping'!B:F,5,FALSE)</f>
        <v>Buyer accounting reference</v>
      </c>
      <c r="I171" s="89" t="str">
        <f>VLOOKUP(G171,'EN mapping'!B:D,3,FALSE)</f>
        <v>0..1</v>
      </c>
      <c r="J171" s="38" t="str">
        <f>IF(2=D171,B171,IF(1&lt;D171,J170,""))</f>
        <v/>
      </c>
      <c r="K171" s="37" t="str">
        <f>IF(3=D171,B171,IF(2&lt;D171,K170,""))</f>
        <v>corG-5</v>
      </c>
      <c r="L171" s="37" t="str">
        <f>IF(4=D171,B171,IF(3&lt;D171,L170,""))</f>
        <v>cor-23</v>
      </c>
      <c r="M171" s="38" t="str">
        <f>IF(5=D171,B171,IF(4&lt;D171,M170,""))</f>
        <v/>
      </c>
      <c r="N171" s="37" t="str">
        <f>IF(6=D171,B171,IF(5&lt;D171,N170,""))</f>
        <v/>
      </c>
      <c r="O171" s="66" t="s">
        <v>1916</v>
      </c>
      <c r="P171" s="66" t="s">
        <v>1954</v>
      </c>
      <c r="Q171" s="6" t="str">
        <f>VLOOKUP(B171,label!A:G,6,FALSE)</f>
        <v>accountMainIDItemType</v>
      </c>
      <c r="R171" s="66" t="s">
        <v>1938</v>
      </c>
      <c r="S171" s="6" t="str">
        <f>VLOOKUP(B171,label!A:G,5,FALSE)</f>
        <v>accountMainID</v>
      </c>
    </row>
    <row r="172" spans="1:19" ht="19" customHeight="1">
      <c r="A172" s="6">
        <v>113</v>
      </c>
      <c r="B172" s="67" t="s">
        <v>4604</v>
      </c>
      <c r="C172" s="67" t="s">
        <v>1304</v>
      </c>
      <c r="D172" s="6">
        <v>4</v>
      </c>
      <c r="E172" s="37" t="str">
        <f xml:space="preserve"> IF("cen"=MID(B172,1,3),H172, VLOOKUP(B172,label!A:E,5,FALSE))</f>
        <v>Invoice line net amount</v>
      </c>
      <c r="F172" s="39" t="s">
        <v>4470</v>
      </c>
      <c r="G172" s="34" t="s">
        <v>2251</v>
      </c>
      <c r="H172" s="99" t="str">
        <f>VLOOKUP(G172,'EN mapping'!B:F,5,FALSE)</f>
        <v>Invoice line net amount</v>
      </c>
      <c r="I172" s="89" t="str">
        <f>VLOOKUP(G172,'EN mapping'!B:D,3,FALSE)</f>
        <v>1..1</v>
      </c>
      <c r="J172" s="38" t="str">
        <f>IF(2=D172,B172,IF(1&lt;D172,J171,""))</f>
        <v/>
      </c>
      <c r="K172" s="37" t="str">
        <f>IF(3=D172,B172,IF(2&lt;D172,K171,""))</f>
        <v>corG-5</v>
      </c>
      <c r="L172" s="37" t="str">
        <f>IF(4=D172,B172,IF(3&lt;D172,L171,""))</f>
        <v>cen-131</v>
      </c>
      <c r="M172" s="38" t="str">
        <f>IF(5=D172,B172,IF(4&lt;D172,M171,""))</f>
        <v/>
      </c>
      <c r="N172" s="37" t="str">
        <f>IF(6=D172,B172,IF(5&lt;D172,N171,""))</f>
        <v/>
      </c>
      <c r="O172" s="66"/>
      <c r="P172" s="66" t="s">
        <v>2252</v>
      </c>
      <c r="Q172" s="6" t="str">
        <f>VLOOKUP(B172,label!A:G,6,FALSE)</f>
        <v>amountItemType</v>
      </c>
      <c r="R172" s="66"/>
      <c r="S172" s="6" t="str">
        <f>VLOOKUP(B172,label!A:G,5,FALSE)</f>
        <v>InvoiceLineNetAmount</v>
      </c>
    </row>
    <row r="173" spans="1:19" ht="19" customHeight="1">
      <c r="A173" s="6">
        <v>114</v>
      </c>
      <c r="B173" s="67" t="s">
        <v>4605</v>
      </c>
      <c r="C173" s="67" t="s">
        <v>1304</v>
      </c>
      <c r="D173" s="6">
        <v>4</v>
      </c>
      <c r="E173" s="37" t="str">
        <f xml:space="preserve"> IF("cen"=MID(B173,1,3),H173, VLOOKUP(B173,label!A:E,5,FALSE))</f>
        <v>Invoice line allowance amount</v>
      </c>
      <c r="F173" s="39" t="s">
        <v>4540</v>
      </c>
      <c r="G173" s="34" t="s">
        <v>2265</v>
      </c>
      <c r="H173" s="99" t="str">
        <f>VLOOKUP(G173,'EN mapping'!B:F,5,FALSE)</f>
        <v>Invoice line allowance amount</v>
      </c>
      <c r="I173" s="89" t="str">
        <f>VLOOKUP(G173,'EN mapping'!B:D,3,FALSE)</f>
        <v>1..1</v>
      </c>
      <c r="J173" s="38" t="str">
        <f>IF(2=D173,B173,IF(1&lt;D173,J172,""))</f>
        <v/>
      </c>
      <c r="K173" s="37" t="str">
        <f>IF(3=D173,B173,IF(2&lt;D173,K172,""))</f>
        <v>corG-5</v>
      </c>
      <c r="L173" s="37" t="str">
        <f>IF(4=D173,B173,IF(3&lt;D173,L172,""))</f>
        <v>cen-136</v>
      </c>
      <c r="M173" s="38" t="str">
        <f>IF(5=D173,B173,IF(4&lt;D173,M172,""))</f>
        <v/>
      </c>
      <c r="N173" s="37" t="str">
        <f>IF(6=D173,B173,IF(5&lt;D173,N172,""))</f>
        <v/>
      </c>
      <c r="O173" s="66"/>
      <c r="P173" s="66" t="s">
        <v>2266</v>
      </c>
      <c r="R173" s="66"/>
    </row>
    <row r="174" spans="1:19" ht="19" customHeight="1">
      <c r="A174" s="6">
        <v>115</v>
      </c>
      <c r="B174" s="67" t="s">
        <v>4606</v>
      </c>
      <c r="C174" s="67" t="s">
        <v>1304</v>
      </c>
      <c r="D174" s="6">
        <v>4</v>
      </c>
      <c r="E174" s="37" t="str">
        <f xml:space="preserve"> IF("cen"=MID(B174,1,3),H174, VLOOKUP(B174,label!A:E,5,FALSE))</f>
        <v>Invoice line charge amount</v>
      </c>
      <c r="F174" s="39" t="s">
        <v>4541</v>
      </c>
      <c r="G174" s="34" t="s">
        <v>2277</v>
      </c>
      <c r="H174" s="99" t="str">
        <f>VLOOKUP(G174,'EN mapping'!B:F,5,FALSE)</f>
        <v>Invoice line charge amount</v>
      </c>
      <c r="I174" s="89" t="str">
        <f>VLOOKUP(G174,'EN mapping'!B:D,3,FALSE)</f>
        <v>1..1</v>
      </c>
      <c r="J174" s="38" t="str">
        <f>IF(2=D174,B174,IF(1&lt;D174,J173,""))</f>
        <v/>
      </c>
      <c r="K174" s="37" t="str">
        <f>IF(3=D174,B174,IF(2&lt;D174,K173,""))</f>
        <v>corG-5</v>
      </c>
      <c r="L174" s="37" t="str">
        <f>IF(4=D174,B174,IF(3&lt;D174,L173,""))</f>
        <v>cen-141</v>
      </c>
      <c r="M174" s="38" t="str">
        <f>IF(5=D174,B174,IF(4&lt;D174,M173,""))</f>
        <v/>
      </c>
      <c r="N174" s="37" t="str">
        <f>IF(6=D174,B174,IF(5&lt;D174,N173,""))</f>
        <v/>
      </c>
      <c r="O174" s="66" t="s">
        <v>1961</v>
      </c>
      <c r="P174" s="66" t="s">
        <v>2278</v>
      </c>
      <c r="Q174" s="6" t="str">
        <f>VLOOKUP(B174,label!A:G,6,FALSE)</f>
        <v>amountItemType</v>
      </c>
      <c r="R174" s="66" t="s">
        <v>1699</v>
      </c>
      <c r="S174" s="6" t="str">
        <f>VLOOKUP(B174,label!A:G,5,FALSE)</f>
        <v>InvoiceLineChargeAmount</v>
      </c>
    </row>
    <row r="175" spans="1:19" ht="19" customHeight="1">
      <c r="A175" s="6">
        <v>116</v>
      </c>
      <c r="B175" s="67" t="s">
        <v>1391</v>
      </c>
      <c r="C175" s="67" t="s">
        <v>40</v>
      </c>
      <c r="D175" s="6">
        <f>VLOOKUP(B175,label!A:G,3,FALSE)</f>
        <v>4</v>
      </c>
      <c r="E175" s="37" t="str">
        <f xml:space="preserve"> IF("cen"=MID(B175,1,3),H175, VLOOKUP(B175,label!A:E,5,FALSE))</f>
        <v>paymentMethod</v>
      </c>
      <c r="F175" s="39" t="s">
        <v>4483</v>
      </c>
      <c r="G175" s="34" t="s">
        <v>2126</v>
      </c>
      <c r="H175" s="99" t="str">
        <f>VLOOKUP(G175,'EN mapping'!B:F,5,FALSE)</f>
        <v>Payment means type code</v>
      </c>
      <c r="I175" s="89" t="str">
        <f>VLOOKUP(G175,'EN mapping'!B:D,3,FALSE)</f>
        <v>1..1</v>
      </c>
      <c r="J175" s="38" t="str">
        <f>IF(2=D175,B175,IF(1&lt;D175,J174,""))</f>
        <v/>
      </c>
      <c r="K175" s="37" t="str">
        <f>IF(3=D175,B175,IF(2&lt;D175,K174,""))</f>
        <v>corG-5</v>
      </c>
      <c r="L175" s="37" t="str">
        <f>IF(4=D175,B175,IF(3&lt;D175,L174,""))</f>
        <v>bus-135</v>
      </c>
      <c r="M175" s="38" t="str">
        <f>IF(5=D175,B175,IF(4&lt;D175,M174,""))</f>
        <v/>
      </c>
      <c r="N175" s="37" t="str">
        <f>IF(6=D175,B175,IF(5&lt;D175,N174,""))</f>
        <v/>
      </c>
      <c r="O175" s="66" t="s">
        <v>1961</v>
      </c>
      <c r="P175" s="66" t="s">
        <v>2127</v>
      </c>
      <c r="Q175" s="6" t="str">
        <f>VLOOKUP(B175,label!A:G,6,FALSE)</f>
        <v>paymentMethodItemType</v>
      </c>
      <c r="R175" s="66" t="s">
        <v>1924</v>
      </c>
      <c r="S175" s="6" t="str">
        <f>VLOOKUP(B175,label!A:G,5,FALSE)</f>
        <v>paymentMethod</v>
      </c>
    </row>
    <row r="176" spans="1:19" ht="19" customHeight="1">
      <c r="A176" s="6">
        <v>117</v>
      </c>
      <c r="B176" s="67" t="s">
        <v>1411</v>
      </c>
      <c r="C176" s="67" t="s">
        <v>40</v>
      </c>
      <c r="D176" s="6">
        <f>VLOOKUP(B176,label!A:G,3,FALSE)</f>
        <v>4</v>
      </c>
      <c r="E176" s="37" t="str">
        <f xml:space="preserve"> IF("cen"=MID(B176,1,3),H176, VLOOKUP(B176,label!A:E,5,FALSE))</f>
        <v>detailComment</v>
      </c>
      <c r="F176" s="39" t="s">
        <v>4484</v>
      </c>
      <c r="G176" s="34" t="s">
        <v>2241</v>
      </c>
      <c r="H176" s="99" t="str">
        <f>VLOOKUP(G176,'EN mapping'!B:F,5,FALSE)</f>
        <v>Invoice line note</v>
      </c>
      <c r="I176" s="89" t="str">
        <f>VLOOKUP(G176,'EN mapping'!B:D,3,FALSE)</f>
        <v>0..1</v>
      </c>
      <c r="J176" s="38" t="str">
        <f>IF(2=D176,B176,IF(1&lt;D176,J175,""))</f>
        <v/>
      </c>
      <c r="K176" s="37" t="str">
        <f>IF(3=D176,B176,IF(2&lt;D176,K175,""))</f>
        <v>corG-5</v>
      </c>
      <c r="L176" s="37" t="str">
        <f>IF(4=D176,B176,IF(3&lt;D176,L175,""))</f>
        <v>cor-85</v>
      </c>
      <c r="M176" s="38" t="str">
        <f>IF(5=D176,B176,IF(4&lt;D176,M175,""))</f>
        <v/>
      </c>
      <c r="N176" s="37" t="str">
        <f>IF(6=D176,B176,IF(5&lt;D176,N175,""))</f>
        <v/>
      </c>
      <c r="O176" s="66" t="s">
        <v>1961</v>
      </c>
      <c r="P176" s="66" t="s">
        <v>2242</v>
      </c>
      <c r="Q176" s="6" t="str">
        <f>VLOOKUP(B176,label!A:G,6,FALSE)</f>
        <v>detailCommentItemType</v>
      </c>
      <c r="R176" s="66" t="s">
        <v>1938</v>
      </c>
      <c r="S176" s="6" t="str">
        <f>VLOOKUP(B176,label!A:G,5,FALSE)</f>
        <v>detailComment</v>
      </c>
    </row>
    <row r="177" spans="1:19" ht="19" customHeight="1">
      <c r="A177" s="6">
        <v>118</v>
      </c>
      <c r="B177" s="67" t="s">
        <v>1415</v>
      </c>
      <c r="C177" s="67" t="s">
        <v>40</v>
      </c>
      <c r="D177" s="6">
        <f>VLOOKUP(B177,label!A:G,3,FALSE)</f>
        <v>4</v>
      </c>
      <c r="E177" s="37" t="str">
        <f xml:space="preserve"> IF("cen"=MID(B177,1,3),H177, VLOOKUP(B177,label!A:E,5,FALSE))</f>
        <v>shipReceivedDate</v>
      </c>
      <c r="F177" s="39" t="s">
        <v>4485</v>
      </c>
      <c r="G177" s="34" t="s">
        <v>2100</v>
      </c>
      <c r="H177" s="99" t="str">
        <f>VLOOKUP(G177,'EN mapping'!B:F,5,FALSE)</f>
        <v>Actual delivery date</v>
      </c>
      <c r="I177" s="89" t="str">
        <f>VLOOKUP(G177,'EN mapping'!B:D,3,FALSE)</f>
        <v>0..1</v>
      </c>
      <c r="J177" s="38" t="str">
        <f>IF(2=D177,B177,IF(1&lt;D177,J176,""))</f>
        <v/>
      </c>
      <c r="K177" s="37" t="str">
        <f>IF(3=D177,B177,IF(2&lt;D177,K176,""))</f>
        <v>corG-5</v>
      </c>
      <c r="L177" s="37" t="str">
        <f>IF(4=D177,B177,IF(3&lt;D177,L176,""))</f>
        <v>cor-89</v>
      </c>
      <c r="M177" s="38" t="str">
        <f>IF(5=D177,B177,IF(4&lt;D177,M176,""))</f>
        <v/>
      </c>
      <c r="N177" s="37" t="str">
        <f>IF(6=D177,B177,IF(5&lt;D177,N176,""))</f>
        <v/>
      </c>
      <c r="O177" s="66" t="s">
        <v>1961</v>
      </c>
      <c r="P177" s="66" t="s">
        <v>2101</v>
      </c>
      <c r="Q177" s="6" t="str">
        <f>VLOOKUP(B177,label!A:G,6,FALSE)</f>
        <v>shipReceivedDateItemType</v>
      </c>
      <c r="R177" s="66" t="s">
        <v>1921</v>
      </c>
      <c r="S177" s="6" t="str">
        <f>VLOOKUP(B177,label!A:G,5,FALSE)</f>
        <v>shipReceivedDate</v>
      </c>
    </row>
    <row r="178" spans="1:19" ht="19" customHeight="1">
      <c r="A178" s="6">
        <v>119</v>
      </c>
      <c r="B178" s="67" t="s">
        <v>1416</v>
      </c>
      <c r="C178" s="67" t="s">
        <v>40</v>
      </c>
      <c r="D178" s="6">
        <f>VLOOKUP(B178,label!A:G,3,FALSE)</f>
        <v>4</v>
      </c>
      <c r="E178" s="37" t="str">
        <f xml:space="preserve"> IF("cen"=MID(B178,1,3),H178, VLOOKUP(B178,label!A:E,5,FALSE))</f>
        <v>maturityDate</v>
      </c>
      <c r="F178" s="39" t="s">
        <v>4486</v>
      </c>
      <c r="G178" s="68" t="s">
        <v>1935</v>
      </c>
      <c r="H178" s="99" t="str">
        <f>VLOOKUP(G178,'EN mapping'!B:F,5,FALSE)</f>
        <v>Payment due date</v>
      </c>
      <c r="I178" s="89" t="str">
        <f>VLOOKUP(G178,'EN mapping'!B:D,3,FALSE)</f>
        <v>0..1</v>
      </c>
      <c r="J178" s="38" t="str">
        <f>IF(2=D178,B178,IF(1&lt;D178,J177,""))</f>
        <v/>
      </c>
      <c r="K178" s="37" t="str">
        <f>IF(3=D178,B178,IF(2&lt;D178,K177,""))</f>
        <v>corG-5</v>
      </c>
      <c r="L178" s="37" t="str">
        <f>IF(4=D178,B178,IF(3&lt;D178,L177,""))</f>
        <v>cor-90</v>
      </c>
      <c r="M178" s="38" t="str">
        <f>IF(5=D178,B178,IF(4&lt;D178,M177,""))</f>
        <v/>
      </c>
      <c r="N178" s="37" t="str">
        <f>IF(6=D178,B178,IF(5&lt;D178,N177,""))</f>
        <v/>
      </c>
      <c r="O178" s="66" t="s">
        <v>1916</v>
      </c>
      <c r="P178" s="66" t="s">
        <v>1936</v>
      </c>
      <c r="Q178" s="6" t="str">
        <f>VLOOKUP(B178,label!A:G,6,FALSE)</f>
        <v>maturityDateItemType</v>
      </c>
      <c r="R178" s="66" t="s">
        <v>1921</v>
      </c>
      <c r="S178" s="6" t="str">
        <f>VLOOKUP(B178,label!A:G,5,FALSE)</f>
        <v>maturityDate</v>
      </c>
    </row>
    <row r="179" spans="1:19" ht="19" customHeight="1">
      <c r="A179" s="6">
        <v>120</v>
      </c>
      <c r="B179" s="67" t="s">
        <v>1417</v>
      </c>
      <c r="C179" s="67" t="s">
        <v>40</v>
      </c>
      <c r="D179" s="6">
        <f>VLOOKUP(B179,label!A:G,3,FALSE)</f>
        <v>4</v>
      </c>
      <c r="E179" s="37" t="str">
        <f xml:space="preserve"> IF("cen"=MID(B179,1,3),H179, VLOOKUP(B179,label!A:E,5,FALSE))</f>
        <v>terms</v>
      </c>
      <c r="F179" s="39" t="s">
        <v>4487</v>
      </c>
      <c r="G179" s="34" t="s">
        <v>1955</v>
      </c>
      <c r="H179" s="99" t="str">
        <f>VLOOKUP(G179,'EN mapping'!B:F,5,FALSE)</f>
        <v>Payment terms</v>
      </c>
      <c r="I179" s="89" t="str">
        <f>VLOOKUP(G179,'EN mapping'!B:D,3,FALSE)</f>
        <v>0..1</v>
      </c>
      <c r="J179" s="38" t="str">
        <f>IF(2=D179,B179,IF(1&lt;D179,J178,""))</f>
        <v/>
      </c>
      <c r="K179" s="37" t="str">
        <f>IF(3=D179,B179,IF(2&lt;D179,K178,""))</f>
        <v>corG-5</v>
      </c>
      <c r="L179" s="37" t="str">
        <f>IF(4=D179,B179,IF(3&lt;D179,L178,""))</f>
        <v>cor-91</v>
      </c>
      <c r="M179" s="38" t="str">
        <f>IF(5=D179,B179,IF(4&lt;D179,M178,""))</f>
        <v/>
      </c>
      <c r="N179" s="37" t="str">
        <f>IF(6=D179,B179,IF(5&lt;D179,N178,""))</f>
        <v/>
      </c>
      <c r="O179" s="66" t="s">
        <v>1916</v>
      </c>
      <c r="P179" s="66" t="s">
        <v>1956</v>
      </c>
      <c r="Q179" s="6" t="str">
        <f>VLOOKUP(B179,label!A:G,6,FALSE)</f>
        <v>termsItemType</v>
      </c>
      <c r="R179" s="66" t="s">
        <v>1938</v>
      </c>
      <c r="S179" s="6" t="str">
        <f>VLOOKUP(B179,label!A:G,5,FALSE)</f>
        <v>terms</v>
      </c>
    </row>
    <row r="180" spans="1:19" ht="19" customHeight="1">
      <c r="A180" s="6">
        <v>121</v>
      </c>
      <c r="B180" s="67" t="s">
        <v>4704</v>
      </c>
      <c r="C180" s="67" t="s">
        <v>834</v>
      </c>
      <c r="D180" s="74">
        <v>4</v>
      </c>
      <c r="E180" s="102" t="str">
        <f xml:space="preserve"> IF("cen"=MID(B180,1,3),H180, VLOOKUP(B180,label!A:E,5,FALSE))</f>
        <v>PRICE DETAILS</v>
      </c>
      <c r="F180" s="39" t="s">
        <v>4488</v>
      </c>
      <c r="G180" s="69" t="s">
        <v>2287</v>
      </c>
      <c r="H180" s="99" t="str">
        <f>VLOOKUP(G180,'EN mapping'!B:F,5,FALSE)</f>
        <v>PRICE DETAILS</v>
      </c>
      <c r="I180" s="89" t="e">
        <f>VLOOKUP(#REF!,'EN mapping'!B:D,3,FALSE)</f>
        <v>#REF!</v>
      </c>
      <c r="J180" s="38" t="str">
        <f>IF(2=D180,B180,IF(1&lt;D180,J179,""))</f>
        <v/>
      </c>
      <c r="K180" s="37" t="str">
        <f>IF(3=D180,B180,IF(2&lt;D180,K179,""))</f>
        <v>corG-5</v>
      </c>
      <c r="L180" s="37" t="str">
        <f>IF(4=D180,B180,IF(3&lt;D180,L179,""))</f>
        <v>cenG-29</v>
      </c>
      <c r="M180" s="38" t="str">
        <f>IF(5=D180,B180,IF(4&lt;D180,M179,""))</f>
        <v/>
      </c>
      <c r="N180" s="37" t="str">
        <f>IF(6=D180,B180,IF(5&lt;D180,N179,""))</f>
        <v/>
      </c>
      <c r="O180" s="66" t="s">
        <v>1961</v>
      </c>
      <c r="P180" s="70" t="s">
        <v>2288</v>
      </c>
      <c r="Q180" s="6" t="str">
        <f>VLOOKUP(B180,label!A:G,6,FALSE)</f>
        <v/>
      </c>
      <c r="R180" s="70"/>
      <c r="S180" s="6" t="str">
        <f>VLOOKUP(B180,label!A:G,5,FALSE)</f>
        <v>priceDetails</v>
      </c>
    </row>
    <row r="181" spans="1:19" ht="19" customHeight="1">
      <c r="A181" s="6">
        <v>122</v>
      </c>
      <c r="B181" s="67" t="s">
        <v>3713</v>
      </c>
      <c r="C181" s="67" t="s">
        <v>40</v>
      </c>
      <c r="D181" s="6">
        <f>VLOOKUP(B181,label!A:G,3,FALSE)</f>
        <v>5</v>
      </c>
      <c r="E181" s="37" t="str">
        <f xml:space="preserve"> IF("cen"=MID(B181,1,3),H181, VLOOKUP(B181,label!A:E,5,FALSE))</f>
        <v>Item net price</v>
      </c>
      <c r="F181" s="39" t="s">
        <v>4498</v>
      </c>
      <c r="G181" s="34" t="s">
        <v>2289</v>
      </c>
      <c r="H181" s="99" t="str">
        <f>VLOOKUP(G181,'EN mapping'!B:F,5,FALSE)</f>
        <v>Item net price</v>
      </c>
      <c r="I181" s="89" t="e">
        <f>VLOOKUP(#REF!,'EN mapping'!B:D,3,FALSE)</f>
        <v>#REF!</v>
      </c>
      <c r="J181" s="38" t="str">
        <f>IF(2=D181,B181,IF(1&lt;D181,J180,""))</f>
        <v/>
      </c>
      <c r="K181" s="37" t="str">
        <f>IF(3=D181,B181,IF(2&lt;D181,K180,""))</f>
        <v>corG-5</v>
      </c>
      <c r="L181" s="37" t="str">
        <f>IF(4=D181,B181,IF(3&lt;D181,L180,""))</f>
        <v>cenG-29</v>
      </c>
      <c r="M181" s="38" t="str">
        <f>IF(5=D181,B181,IF(4&lt;D181,M180,""))</f>
        <v>cen-146</v>
      </c>
      <c r="N181" s="37" t="str">
        <f>IF(6=D181,B181,IF(5&lt;D181,N180,""))</f>
        <v/>
      </c>
      <c r="O181" s="66" t="s">
        <v>2000</v>
      </c>
      <c r="P181" s="66" t="s">
        <v>2291</v>
      </c>
      <c r="Q181" s="6" t="str">
        <f>VLOOKUP(B181,label!A:G,6,FALSE)</f>
        <v>unitPriceAmountItemType</v>
      </c>
      <c r="R181" s="66" t="s">
        <v>2290</v>
      </c>
      <c r="S181" s="6" t="str">
        <f>VLOOKUP(B181,label!A:G,5,FALSE)</f>
        <v>ItemNetPrice</v>
      </c>
    </row>
    <row r="182" spans="1:19" ht="19" customHeight="1">
      <c r="A182" s="6">
        <v>123</v>
      </c>
      <c r="B182" s="67" t="s">
        <v>3714</v>
      </c>
      <c r="C182" s="67" t="s">
        <v>40</v>
      </c>
      <c r="D182" s="6">
        <f>VLOOKUP(B182,label!A:G,3,FALSE)</f>
        <v>5</v>
      </c>
      <c r="E182" s="37" t="str">
        <f xml:space="preserve"> IF("cen"=MID(B182,1,3),H182, VLOOKUP(B182,label!A:E,5,FALSE))</f>
        <v>Item price discount</v>
      </c>
      <c r="F182" s="39" t="s">
        <v>4499</v>
      </c>
      <c r="G182" s="34" t="s">
        <v>2292</v>
      </c>
      <c r="H182" s="99" t="str">
        <f>VLOOKUP(G182,'EN mapping'!B:F,5,FALSE)</f>
        <v>Item price discount</v>
      </c>
      <c r="I182" s="89" t="e">
        <f>VLOOKUP(#REF!,'EN mapping'!B:D,3,FALSE)</f>
        <v>#REF!</v>
      </c>
      <c r="J182" s="38" t="str">
        <f>IF(2=D182,B182,IF(1&lt;D182,J181,""))</f>
        <v/>
      </c>
      <c r="K182" s="37" t="str">
        <f>IF(3=D182,B182,IF(2&lt;D182,K181,""))</f>
        <v>corG-5</v>
      </c>
      <c r="L182" s="37" t="str">
        <f>IF(4=D182,B182,IF(3&lt;D182,L181,""))</f>
        <v>cenG-29</v>
      </c>
      <c r="M182" s="38" t="str">
        <f>IF(5=D182,B182,IF(4&lt;D182,M181,""))</f>
        <v>cen-147</v>
      </c>
      <c r="N182" s="37" t="str">
        <f>IF(6=D182,B182,IF(5&lt;D182,N181,""))</f>
        <v/>
      </c>
      <c r="O182" s="66" t="s">
        <v>2000</v>
      </c>
      <c r="P182" s="66" t="s">
        <v>2293</v>
      </c>
      <c r="Q182" s="6" t="str">
        <f>VLOOKUP(B182,label!A:G,6,FALSE)</f>
        <v>unitPriceAmountItemType</v>
      </c>
      <c r="R182" s="66" t="s">
        <v>2290</v>
      </c>
      <c r="S182" s="6" t="str">
        <f>VLOOKUP(B182,label!A:G,5,FALSE)</f>
        <v>ItemPriceDiscount</v>
      </c>
    </row>
    <row r="183" spans="1:19" ht="19" customHeight="1">
      <c r="A183" s="6">
        <v>124</v>
      </c>
      <c r="B183" s="67" t="s">
        <v>3715</v>
      </c>
      <c r="C183" s="67" t="s">
        <v>40</v>
      </c>
      <c r="D183" s="6">
        <f>VLOOKUP(B183,label!A:G,3,FALSE)</f>
        <v>5</v>
      </c>
      <c r="E183" s="37" t="str">
        <f xml:space="preserve"> IF("cen"=MID(B183,1,3),H183, VLOOKUP(B183,label!A:E,5,FALSE))</f>
        <v>Item gross price</v>
      </c>
      <c r="F183" s="39" t="s">
        <v>4500</v>
      </c>
      <c r="G183" s="34" t="s">
        <v>2294</v>
      </c>
      <c r="H183" s="99" t="str">
        <f>VLOOKUP(G183,'EN mapping'!B:F,5,FALSE)</f>
        <v>Item gross price</v>
      </c>
      <c r="I183" s="89" t="e">
        <f>VLOOKUP(#REF!,'EN mapping'!B:D,3,FALSE)</f>
        <v>#REF!</v>
      </c>
      <c r="J183" s="38" t="str">
        <f>IF(2=D183,B183,IF(1&lt;D183,J182,""))</f>
        <v/>
      </c>
      <c r="K183" s="37" t="str">
        <f>IF(3=D183,B183,IF(2&lt;D183,K182,""))</f>
        <v>corG-5</v>
      </c>
      <c r="L183" s="37" t="str">
        <f>IF(4=D183,B183,IF(3&lt;D183,L182,""))</f>
        <v>cenG-29</v>
      </c>
      <c r="M183" s="38" t="str">
        <f>IF(5=D183,B183,IF(4&lt;D183,M182,""))</f>
        <v>cen-148</v>
      </c>
      <c r="N183" s="37" t="str">
        <f>IF(6=D183,B183,IF(5&lt;D183,N182,""))</f>
        <v/>
      </c>
      <c r="O183" s="66" t="s">
        <v>2000</v>
      </c>
      <c r="P183" s="66" t="s">
        <v>2295</v>
      </c>
      <c r="Q183" s="6" t="str">
        <f>VLOOKUP(B183,label!A:G,6,FALSE)</f>
        <v>unitPriceAmountItemType</v>
      </c>
      <c r="R183" s="66" t="s">
        <v>2290</v>
      </c>
      <c r="S183" s="6" t="str">
        <f>VLOOKUP(B183,label!A:G,5,FALSE)</f>
        <v>ItemGrossPrice</v>
      </c>
    </row>
    <row r="184" spans="1:19" ht="19" customHeight="1">
      <c r="A184" s="6">
        <v>125</v>
      </c>
      <c r="B184" s="67" t="s">
        <v>4705</v>
      </c>
      <c r="C184" s="67" t="s">
        <v>1426</v>
      </c>
      <c r="D184" s="6">
        <v>5</v>
      </c>
      <c r="E184" s="37" t="str">
        <f xml:space="preserve"> IF("cen"=MID(B184,1,3),H184, VLOOKUP(B184,label!A:E,5,FALSE))</f>
        <v>Item price base quantity</v>
      </c>
      <c r="F184" s="39" t="s">
        <v>4492</v>
      </c>
      <c r="G184" s="34" t="s">
        <v>2296</v>
      </c>
      <c r="H184" s="99" t="str">
        <f>VLOOKUP(G184,'EN mapping'!B:F,5,FALSE)</f>
        <v>Item price base quantity</v>
      </c>
      <c r="I184" s="89" t="e">
        <f>VLOOKUP(#REF!,'EN mapping'!B:D,3,FALSE)</f>
        <v>#REF!</v>
      </c>
      <c r="J184" s="38" t="str">
        <f>IF(2=D184,B184,IF(1&lt;D184,J183,""))</f>
        <v/>
      </c>
      <c r="K184" s="37" t="str">
        <f>IF(3=D184,B184,IF(2&lt;D184,K183,""))</f>
        <v>corG-5</v>
      </c>
      <c r="L184" s="37" t="str">
        <f>IF(4=D184,B184,IF(3&lt;D184,L183,""))</f>
        <v>cenG-29</v>
      </c>
      <c r="M184" s="38" t="str">
        <f>IF(5=D184,B184,IF(4&lt;D184,M183,""))</f>
        <v>cen-149</v>
      </c>
      <c r="N184" s="37" t="str">
        <f>IF(6=D184,B184,IF(5&lt;D184,N183,""))</f>
        <v/>
      </c>
      <c r="O184" s="66" t="s">
        <v>2000</v>
      </c>
      <c r="P184" s="66" t="s">
        <v>2297</v>
      </c>
      <c r="Q184" s="6" t="str">
        <f>VLOOKUP(B184,label!A:G,6,FALSE)</f>
        <v>quantityItemType</v>
      </c>
      <c r="R184" s="66" t="s">
        <v>2247</v>
      </c>
      <c r="S184" s="6" t="str">
        <f>VLOOKUP(B184,label!A:G,5,FALSE)</f>
        <v>itemPriceBaseQuantity</v>
      </c>
    </row>
    <row r="185" spans="1:19" ht="19" customHeight="1">
      <c r="A185" s="6">
        <v>126</v>
      </c>
      <c r="B185" s="67" t="s">
        <v>4706</v>
      </c>
      <c r="C185" s="67" t="s">
        <v>1428</v>
      </c>
      <c r="D185" s="6">
        <v>5</v>
      </c>
      <c r="E185" s="37" t="str">
        <f xml:space="preserve"> IF("cen"=MID(B185,1,3),H185, VLOOKUP(B185,label!A:E,5,FALSE))</f>
        <v>Item price base quantity unit of measure code</v>
      </c>
      <c r="F185" s="39" t="s">
        <v>4497</v>
      </c>
      <c r="G185" s="34" t="s">
        <v>2298</v>
      </c>
      <c r="H185" s="99" t="str">
        <f>VLOOKUP(G185,'EN mapping'!B:F,5,FALSE)</f>
        <v>Item price base quantity unit of measure code</v>
      </c>
      <c r="I185" s="89" t="e">
        <f>VLOOKUP(#REF!,'EN mapping'!B:D,3,FALSE)</f>
        <v>#REF!</v>
      </c>
      <c r="J185" s="38" t="str">
        <f>IF(2=D185,B185,IF(1&lt;D185,J184,""))</f>
        <v/>
      </c>
      <c r="K185" s="37" t="str">
        <f>IF(3=D185,B185,IF(2&lt;D185,K184,""))</f>
        <v>corG-5</v>
      </c>
      <c r="L185" s="37" t="str">
        <f>IF(4=D185,B185,IF(3&lt;D185,L184,""))</f>
        <v>cenG-29</v>
      </c>
      <c r="M185" s="38" t="str">
        <f>IF(5=D185,B185,IF(4&lt;D185,M184,""))</f>
        <v>cen-150</v>
      </c>
      <c r="N185" s="37" t="str">
        <f>IF(6=D185,B185,IF(5&lt;D185,N184,""))</f>
        <v/>
      </c>
      <c r="O185" s="66" t="s">
        <v>2000</v>
      </c>
      <c r="P185" s="66" t="s">
        <v>2299</v>
      </c>
      <c r="Q185" s="6" t="str">
        <f>VLOOKUP(B185,label!A:G,6,FALSE)</f>
        <v>codeItemType</v>
      </c>
      <c r="R185" s="66" t="s">
        <v>1924</v>
      </c>
      <c r="S185" s="6" t="str">
        <f>VLOOKUP(B185,label!A:G,5,FALSE)</f>
        <v>itemPriceBaseQuantityUnitOfMeasureCode</v>
      </c>
    </row>
    <row r="186" spans="1:19" ht="19" customHeight="1">
      <c r="A186" s="6">
        <v>127</v>
      </c>
      <c r="B186" s="67" t="s">
        <v>4707</v>
      </c>
      <c r="C186" s="67" t="s">
        <v>834</v>
      </c>
      <c r="D186" s="73">
        <v>4</v>
      </c>
      <c r="E186" s="102" t="str">
        <f xml:space="preserve"> IF("cen"=MID(B186,1,3),H186, VLOOKUP(B186,label!A:E,5,FALSE))</f>
        <v>ITEM INFORMATION</v>
      </c>
      <c r="F186" s="39" t="s">
        <v>4488</v>
      </c>
      <c r="G186" s="69" t="s">
        <v>2307</v>
      </c>
      <c r="H186" s="99" t="str">
        <f>VLOOKUP(G186,'EN mapping'!B:F,5,FALSE)</f>
        <v>ITEM INFORMATION</v>
      </c>
      <c r="I186" s="89" t="e">
        <f>VLOOKUP(#REF!,'EN mapping'!B:D,3,FALSE)</f>
        <v>#REF!</v>
      </c>
      <c r="J186" s="38" t="str">
        <f>IF(2=D186,B186,IF(1&lt;D186,J185,""))</f>
        <v/>
      </c>
      <c r="K186" s="37" t="str">
        <f>IF(3=D186,B186,IF(2&lt;D186,K185,""))</f>
        <v>corG-5</v>
      </c>
      <c r="L186" s="37" t="str">
        <f>IF(4=D186,B186,IF(3&lt;D186,L185,""))</f>
        <v>cenG-31</v>
      </c>
      <c r="M186" s="38" t="str">
        <f>IF(5=D186,B186,IF(4&lt;D186,M185,""))</f>
        <v/>
      </c>
      <c r="N186" s="37" t="str">
        <f>IF(6=D186,B186,IF(5&lt;D186,N185,""))</f>
        <v/>
      </c>
      <c r="O186" s="66" t="s">
        <v>1961</v>
      </c>
      <c r="P186" s="70" t="s">
        <v>2308</v>
      </c>
      <c r="Q186" s="6" t="str">
        <f>VLOOKUP(B186,label!A:G,6,FALSE)</f>
        <v/>
      </c>
      <c r="R186" s="70"/>
      <c r="S186" s="6" t="str">
        <f>VLOOKUP(B186,label!A:G,5,FALSE)</f>
        <v>itemInformation</v>
      </c>
    </row>
    <row r="187" spans="1:19" ht="19" customHeight="1">
      <c r="A187" s="6">
        <v>128</v>
      </c>
      <c r="B187" s="67" t="s">
        <v>1425</v>
      </c>
      <c r="C187" s="67" t="s">
        <v>40</v>
      </c>
      <c r="D187" s="6">
        <f>VLOOKUP(B187,label!A:G,3,FALSE)</f>
        <v>5</v>
      </c>
      <c r="E187" s="37" t="str">
        <f xml:space="preserve"> IF("cen"=MID(B187,1,3),H187, VLOOKUP(B187,label!A:E,5,FALSE))</f>
        <v>measurableDescription</v>
      </c>
      <c r="F187" s="39" t="s">
        <v>4491</v>
      </c>
      <c r="G187" s="34" t="s">
        <v>2309</v>
      </c>
      <c r="H187" s="99" t="str">
        <f>VLOOKUP(G187,'EN mapping'!B:F,5,FALSE)</f>
        <v>Item name</v>
      </c>
      <c r="I187" s="89" t="e">
        <f>VLOOKUP(#REF!,'EN mapping'!B:D,3,FALSE)</f>
        <v>#REF!</v>
      </c>
      <c r="J187" s="38" t="str">
        <f>IF(2=D187,B187,IF(1&lt;D187,J186,""))</f>
        <v/>
      </c>
      <c r="K187" s="37" t="str">
        <f>IF(3=D187,B187,IF(2&lt;D187,K186,""))</f>
        <v>corG-5</v>
      </c>
      <c r="L187" s="37" t="str">
        <f>IF(4=D187,B187,IF(3&lt;D187,L186,""))</f>
        <v>cenG-31</v>
      </c>
      <c r="M187" s="38" t="str">
        <f>IF(5=D187,B187,IF(4&lt;D187,M186,""))</f>
        <v>bus-143</v>
      </c>
      <c r="N187" s="37" t="str">
        <f>IF(6=D187,B187,IF(5&lt;D187,N186,""))</f>
        <v/>
      </c>
      <c r="O187" s="66" t="s">
        <v>2000</v>
      </c>
      <c r="P187" s="66" t="s">
        <v>2310</v>
      </c>
      <c r="Q187" s="6" t="str">
        <f>VLOOKUP(B187,label!A:G,6,FALSE)</f>
        <v>measurableDescriptionItemType</v>
      </c>
      <c r="R187" s="66" t="s">
        <v>1938</v>
      </c>
      <c r="S187" s="6" t="str">
        <f>VLOOKUP(B187,label!A:G,5,FALSE)</f>
        <v>measurableDescription</v>
      </c>
    </row>
    <row r="188" spans="1:19" ht="19" customHeight="1">
      <c r="A188" s="6">
        <v>129</v>
      </c>
      <c r="B188" s="67" t="s">
        <v>4607</v>
      </c>
      <c r="C188" s="67" t="s">
        <v>40</v>
      </c>
      <c r="D188" s="6">
        <f>VLOOKUP(B188,label!A:G,3,FALSE)</f>
        <v>5</v>
      </c>
      <c r="E188" s="37" t="str">
        <f xml:space="preserve"> IF("cen"=MID(B188,1,3),H188, VLOOKUP(B188,label!A:E,5,FALSE))</f>
        <v>Item Seller's identifier</v>
      </c>
      <c r="F188" s="39" t="s">
        <v>4494</v>
      </c>
      <c r="G188" s="34" t="s">
        <v>2313</v>
      </c>
      <c r="H188" s="99" t="str">
        <f>VLOOKUP(G188,'EN mapping'!B:F,5,FALSE)</f>
        <v>Item Seller's identifier</v>
      </c>
      <c r="I188" s="89" t="e">
        <f>VLOOKUP(#REF!,'EN mapping'!B:D,3,FALSE)</f>
        <v>#REF!</v>
      </c>
      <c r="J188" s="38" t="str">
        <f>IF(2=D188,B188,IF(1&lt;D188,J187,""))</f>
        <v/>
      </c>
      <c r="K188" s="37" t="str">
        <f>IF(3=D188,B188,IF(2&lt;D188,K187,""))</f>
        <v>corG-5</v>
      </c>
      <c r="L188" s="37" t="str">
        <f>IF(4=D188,B188,IF(3&lt;D188,L187,""))</f>
        <v>cenG-31</v>
      </c>
      <c r="M188" s="38" t="str">
        <f>IF(5=D188,B188,IF(4&lt;D188,M187,""))</f>
        <v>cen-155</v>
      </c>
      <c r="N188" s="37" t="str">
        <f>IF(6=D188,B188,IF(5&lt;D188,N187,""))</f>
        <v/>
      </c>
      <c r="O188" s="66" t="s">
        <v>2000</v>
      </c>
      <c r="P188" s="66" t="s">
        <v>2314</v>
      </c>
      <c r="Q188" s="6" t="str">
        <f>VLOOKUP(B188,label!A:G,6,FALSE)</f>
        <v>codeItemType</v>
      </c>
      <c r="R188" s="66" t="s">
        <v>1918</v>
      </c>
      <c r="S188" s="6" t="str">
        <f>VLOOKUP(B188,label!A:G,5,FALSE)</f>
        <v>ItemSellersIdentifier</v>
      </c>
    </row>
    <row r="189" spans="1:19" ht="19" customHeight="1">
      <c r="A189" s="6">
        <v>130</v>
      </c>
      <c r="B189" s="67" t="s">
        <v>4608</v>
      </c>
      <c r="C189" s="67" t="s">
        <v>40</v>
      </c>
      <c r="D189" s="6">
        <f>VLOOKUP(B189,label!A:G,3,FALSE)</f>
        <v>5</v>
      </c>
      <c r="E189" s="37" t="str">
        <f xml:space="preserve"> IF("cen"=MID(B189,1,3),H189, VLOOKUP(B189,label!A:E,5,FALSE))</f>
        <v>Item Buyer's identifier</v>
      </c>
      <c r="F189" s="39" t="s">
        <v>4495</v>
      </c>
      <c r="G189" s="34" t="s">
        <v>2315</v>
      </c>
      <c r="H189" s="99" t="str">
        <f>VLOOKUP(G189,'EN mapping'!B:F,5,FALSE)</f>
        <v>Item Buyer's identifier</v>
      </c>
      <c r="I189" s="89" t="e">
        <f>VLOOKUP(#REF!,'EN mapping'!B:D,3,FALSE)</f>
        <v>#REF!</v>
      </c>
      <c r="J189" s="38" t="str">
        <f>IF(2=D189,B189,IF(1&lt;D189,J188,""))</f>
        <v/>
      </c>
      <c r="K189" s="37" t="str">
        <f>IF(3=D189,B189,IF(2&lt;D189,K188,""))</f>
        <v>corG-5</v>
      </c>
      <c r="L189" s="37" t="str">
        <f>IF(4=D189,B189,IF(3&lt;D189,L188,""))</f>
        <v>cenG-31</v>
      </c>
      <c r="M189" s="38" t="str">
        <f>IF(5=D189,B189,IF(4&lt;D189,M188,""))</f>
        <v>cen-156</v>
      </c>
      <c r="N189" s="37" t="str">
        <f>IF(6=D189,B189,IF(5&lt;D189,N188,""))</f>
        <v/>
      </c>
      <c r="O189" s="66" t="s">
        <v>2000</v>
      </c>
      <c r="P189" s="66" t="s">
        <v>2316</v>
      </c>
      <c r="Q189" s="6" t="str">
        <f>VLOOKUP(B189,label!A:G,6,FALSE)</f>
        <v>codeItemType</v>
      </c>
      <c r="R189" s="66" t="s">
        <v>1918</v>
      </c>
      <c r="S189" s="6" t="str">
        <f>VLOOKUP(B189,label!A:G,5,FALSE)</f>
        <v>ItemBuyersIdentifier</v>
      </c>
    </row>
    <row r="190" spans="1:19" ht="19" customHeight="1">
      <c r="A190" s="6">
        <v>131</v>
      </c>
      <c r="B190" s="67" t="s">
        <v>1421</v>
      </c>
      <c r="C190" s="67" t="s">
        <v>40</v>
      </c>
      <c r="D190" s="6">
        <f>VLOOKUP(B190,label!A:G,3,FALSE)</f>
        <v>5</v>
      </c>
      <c r="E190" s="37" t="str">
        <f xml:space="preserve"> IF("cen"=MID(B190,1,3),H190, VLOOKUP(B190,label!A:E,5,FALSE))</f>
        <v>measurableID</v>
      </c>
      <c r="F190" s="39" t="s">
        <v>4489</v>
      </c>
      <c r="G190" s="34" t="s">
        <v>2317</v>
      </c>
      <c r="H190" s="99" t="str">
        <f>VLOOKUP(G190,'EN mapping'!B:F,5,FALSE)</f>
        <v>Item standard identifier</v>
      </c>
      <c r="I190" s="89" t="e">
        <f>VLOOKUP(#REF!,'EN mapping'!B:D,3,FALSE)</f>
        <v>#REF!</v>
      </c>
      <c r="J190" s="38" t="str">
        <f>IF(2=D190,B190,IF(1&lt;D190,J189,""))</f>
        <v/>
      </c>
      <c r="K190" s="37" t="str">
        <f>IF(3=D190,B190,IF(2&lt;D190,K189,""))</f>
        <v>corG-5</v>
      </c>
      <c r="L190" s="37" t="str">
        <f>IF(4=D190,B190,IF(3&lt;D190,L189,""))</f>
        <v>cenG-31</v>
      </c>
      <c r="M190" s="38" t="str">
        <f>IF(5=D190,B190,IF(4&lt;D190,M189,""))</f>
        <v>bus-139</v>
      </c>
      <c r="N190" s="37" t="str">
        <f>IF(6=D190,B190,IF(5&lt;D190,N189,""))</f>
        <v/>
      </c>
      <c r="O190" s="66" t="s">
        <v>2000</v>
      </c>
      <c r="P190" s="66" t="s">
        <v>2318</v>
      </c>
      <c r="Q190" s="6" t="str">
        <f>VLOOKUP(B190,label!A:G,6,FALSE)</f>
        <v>measurableIDItemType</v>
      </c>
      <c r="R190" s="66" t="s">
        <v>1918</v>
      </c>
      <c r="S190" s="6" t="str">
        <f>VLOOKUP(B190,label!A:G,5,FALSE)</f>
        <v>measurableID</v>
      </c>
    </row>
    <row r="191" spans="1:19" ht="19" customHeight="1">
      <c r="A191" s="6">
        <v>132</v>
      </c>
      <c r="B191" s="67" t="s">
        <v>1422</v>
      </c>
      <c r="C191" s="67" t="s">
        <v>40</v>
      </c>
      <c r="D191" s="6">
        <f>VLOOKUP(B191,label!A:G,3,FALSE)</f>
        <v>5</v>
      </c>
      <c r="E191" s="37" t="str">
        <f xml:space="preserve"> IF("cen"=MID(B191,1,3),H191, VLOOKUP(B191,label!A:E,5,FALSE))</f>
        <v>measurableIDSchema</v>
      </c>
      <c r="F191" s="39" t="s">
        <v>4490</v>
      </c>
      <c r="G191" s="34" t="s">
        <v>2319</v>
      </c>
      <c r="H191" s="99" t="str">
        <f>VLOOKUP(G191,'EN mapping'!B:F,5,FALSE)</f>
        <v>Scheme identifier</v>
      </c>
      <c r="I191" s="89" t="e">
        <f>VLOOKUP(#REF!,'EN mapping'!B:D,3,FALSE)</f>
        <v>#REF!</v>
      </c>
      <c r="J191" s="38" t="str">
        <f>IF(2=D191,B191,IF(1&lt;D191,J190,""))</f>
        <v/>
      </c>
      <c r="K191" s="37" t="str">
        <f>IF(3=D191,B191,IF(2&lt;D191,K190,""))</f>
        <v>corG-5</v>
      </c>
      <c r="L191" s="37" t="str">
        <f>IF(4=D191,B191,IF(3&lt;D191,L190,""))</f>
        <v>cenG-31</v>
      </c>
      <c r="M191" s="38" t="str">
        <f>IF(5=D191,B191,IF(4&lt;D191,M190,""))</f>
        <v>bus-140</v>
      </c>
      <c r="N191" s="37" t="str">
        <f>IF(6=D191,B191,IF(5&lt;D191,N190,""))</f>
        <v/>
      </c>
      <c r="O191" s="66" t="s">
        <v>2000</v>
      </c>
      <c r="P191" s="66" t="s">
        <v>1952</v>
      </c>
      <c r="Q191" s="6" t="str">
        <f>VLOOKUP(B191,label!A:G,6,FALSE)</f>
        <v>measurableIDSchemaItemType</v>
      </c>
      <c r="R191" s="66"/>
      <c r="S191" s="6" t="str">
        <f>VLOOKUP(B191,label!A:G,5,FALSE)</f>
        <v>measurableIDSchema</v>
      </c>
    </row>
    <row r="192" spans="1:19" ht="19" customHeight="1">
      <c r="A192" s="6">
        <v>133</v>
      </c>
      <c r="B192" s="67" t="s">
        <v>4708</v>
      </c>
      <c r="C192" s="67" t="s">
        <v>1426</v>
      </c>
      <c r="D192" s="6">
        <v>5</v>
      </c>
      <c r="E192" s="37" t="str">
        <f xml:space="preserve"> IF("cen"=MID(B192,1,3),H192, VLOOKUP(B192,label!A:E,5,FALSE))</f>
        <v>Invoiced quantity</v>
      </c>
      <c r="F192" s="39" t="s">
        <v>4492</v>
      </c>
      <c r="G192" s="34" t="s">
        <v>2246</v>
      </c>
      <c r="H192" s="99" t="str">
        <f>VLOOKUP(G192,'EN mapping'!B:F,5,FALSE)</f>
        <v>Invoiced quantity</v>
      </c>
      <c r="I192" s="89" t="e">
        <f>VLOOKUP(#REF!,'EN mapping'!B:D,3,FALSE)</f>
        <v>#REF!</v>
      </c>
      <c r="J192" s="38" t="str">
        <f>IF(2=D192,B192,IF(1&lt;D192,J191,""))</f>
        <v/>
      </c>
      <c r="K192" s="37" t="str">
        <f>IF(3=D192,B192,IF(2&lt;D192,K191,""))</f>
        <v>corG-5</v>
      </c>
      <c r="L192" s="37" t="str">
        <f>IF(4=D192,B192,IF(3&lt;D192,L191,""))</f>
        <v>cenG-31</v>
      </c>
      <c r="M192" s="38" t="str">
        <f>IF(5=D192,B192,IF(4&lt;D192,M191,""))</f>
        <v>cen-129</v>
      </c>
      <c r="N192" s="37" t="str">
        <f>IF(6=D192,B192,IF(5&lt;D192,N191,""))</f>
        <v/>
      </c>
      <c r="O192" s="66" t="s">
        <v>1961</v>
      </c>
      <c r="P192" s="66" t="s">
        <v>2248</v>
      </c>
      <c r="Q192" s="6" t="str">
        <f>VLOOKUP(B192,label!A:G,6,FALSE)</f>
        <v>quantityItemType</v>
      </c>
      <c r="R192" s="66" t="s">
        <v>2247</v>
      </c>
      <c r="S192" s="6" t="str">
        <f>VLOOKUP(B192,label!A:G,5,FALSE)</f>
        <v>invoicedQuantity</v>
      </c>
    </row>
    <row r="193" spans="1:19" ht="19" customHeight="1">
      <c r="A193" s="6">
        <v>134</v>
      </c>
      <c r="B193" s="67" t="s">
        <v>1427</v>
      </c>
      <c r="C193" s="67" t="s">
        <v>40</v>
      </c>
      <c r="D193" s="6">
        <f>VLOOKUP(B193,label!A:G,3,FALSE)</f>
        <v>5</v>
      </c>
      <c r="E193" s="37" t="str">
        <f xml:space="preserve"> IF("cen"=MID(B193,1,3),H193, VLOOKUP(B193,label!A:E,5,FALSE))</f>
        <v>measurableQualifier</v>
      </c>
      <c r="F193" s="39" t="s">
        <v>4493</v>
      </c>
      <c r="G193" s="34" t="s">
        <v>2320</v>
      </c>
      <c r="H193" s="99" t="str">
        <f>VLOOKUP(G193,'EN mapping'!B:F,5,FALSE)</f>
        <v>Item classification identifier</v>
      </c>
      <c r="I193" s="89" t="e">
        <f>VLOOKUP(#REF!,'EN mapping'!B:D,3,FALSE)</f>
        <v>#REF!</v>
      </c>
      <c r="J193" s="38" t="str">
        <f>IF(2=D193,B193,IF(1&lt;D193,J192,""))</f>
        <v/>
      </c>
      <c r="K193" s="37" t="str">
        <f>IF(3=D193,B193,IF(2&lt;D193,K192,""))</f>
        <v>corG-5</v>
      </c>
      <c r="L193" s="37" t="str">
        <f>IF(4=D193,B193,IF(3&lt;D193,L192,""))</f>
        <v>cenG-31</v>
      </c>
      <c r="M193" s="38" t="str">
        <f>IF(5=D193,B193,IF(4&lt;D193,M192,""))</f>
        <v>bus-145</v>
      </c>
      <c r="N193" s="37" t="str">
        <f>IF(6=D193,B193,IF(5&lt;D193,N192,""))</f>
        <v/>
      </c>
      <c r="O193" s="66" t="s">
        <v>2000</v>
      </c>
      <c r="P193" s="66" t="s">
        <v>2321</v>
      </c>
      <c r="Q193" s="6" t="str">
        <f>VLOOKUP(B193,label!A:G,6,FALSE)</f>
        <v>measurableQualifierItemType</v>
      </c>
      <c r="R193" s="66" t="s">
        <v>1918</v>
      </c>
      <c r="S193" s="6" t="str">
        <f>VLOOKUP(B193,label!A:G,5,FALSE)</f>
        <v>measurableQualifier</v>
      </c>
    </row>
    <row r="194" spans="1:19" ht="19" customHeight="1">
      <c r="A194" s="6">
        <v>135</v>
      </c>
      <c r="B194" s="67" t="s">
        <v>4609</v>
      </c>
      <c r="C194" s="67" t="s">
        <v>1363</v>
      </c>
      <c r="D194" s="6">
        <f>VLOOKUP(B194,label!A:G,3,FALSE)</f>
        <v>5</v>
      </c>
      <c r="E194" s="37" t="str">
        <f xml:space="preserve"> IF("cen"=MID(B194,1,3),H194, VLOOKUP(B194,label!A:E,5,FALSE))</f>
        <v>Item country of origin</v>
      </c>
      <c r="F194" s="39" t="s">
        <v>4496</v>
      </c>
      <c r="G194" s="34" t="s">
        <v>2325</v>
      </c>
      <c r="H194" s="99" t="str">
        <f>VLOOKUP(G194,'EN mapping'!B:F,5,FALSE)</f>
        <v>Item country of origin</v>
      </c>
      <c r="I194" s="89" t="e">
        <f>VLOOKUP(#REF!,'EN mapping'!B:D,3,FALSE)</f>
        <v>#REF!</v>
      </c>
      <c r="J194" s="38" t="str">
        <f>IF(2=D194,B194,IF(1&lt;D194,J193,""))</f>
        <v/>
      </c>
      <c r="K194" s="37" t="str">
        <f>IF(3=D194,B194,IF(2&lt;D194,K193,""))</f>
        <v>corG-5</v>
      </c>
      <c r="L194" s="37" t="str">
        <f>IF(4=D194,B194,IF(3&lt;D194,L193,""))</f>
        <v>cenG-31</v>
      </c>
      <c r="M194" s="38" t="str">
        <f>IF(5=D194,B194,IF(4&lt;D194,M193,""))</f>
        <v>cen-159</v>
      </c>
      <c r="N194" s="37" t="str">
        <f>IF(6=D194,B194,IF(5&lt;D194,N193,""))</f>
        <v/>
      </c>
      <c r="O194" s="66" t="s">
        <v>2000</v>
      </c>
      <c r="P194" s="66" t="s">
        <v>2326</v>
      </c>
      <c r="Q194" s="6" t="str">
        <f>VLOOKUP(B194,label!A:G,6,FALSE)</f>
        <v>textItemType</v>
      </c>
      <c r="R194" s="66" t="s">
        <v>1924</v>
      </c>
      <c r="S194" s="6" t="str">
        <f>VLOOKUP(B194,label!A:G,5,FALSE)</f>
        <v>itemCountryOfOrigin</v>
      </c>
    </row>
    <row r="195" spans="1:19" ht="19" customHeight="1">
      <c r="A195" s="6">
        <v>136</v>
      </c>
      <c r="B195" s="67" t="s">
        <v>4709</v>
      </c>
      <c r="C195" s="67" t="s">
        <v>1428</v>
      </c>
      <c r="D195" s="6">
        <v>5</v>
      </c>
      <c r="E195" s="37" t="str">
        <f xml:space="preserve"> IF("cen"=MID(B195,1,3),H195, VLOOKUP(B195,label!A:E,5,FALSE))</f>
        <v>Invoiced quantity unit of measure code</v>
      </c>
      <c r="F195" s="39" t="s">
        <v>4497</v>
      </c>
      <c r="G195" s="34" t="s">
        <v>2249</v>
      </c>
      <c r="H195" s="99" t="str">
        <f>VLOOKUP(G195,'EN mapping'!B:F,5,FALSE)</f>
        <v>Invoiced quantity unit of measure code</v>
      </c>
      <c r="I195" s="89" t="e">
        <f>VLOOKUP(#REF!,'EN mapping'!B:D,3,FALSE)</f>
        <v>#REF!</v>
      </c>
      <c r="J195" s="38" t="str">
        <f>IF(2=D195,B195,IF(1&lt;D195,J194,""))</f>
        <v/>
      </c>
      <c r="K195" s="37" t="str">
        <f>IF(3=D195,B195,IF(2&lt;D195,K194,""))</f>
        <v>corG-5</v>
      </c>
      <c r="L195" s="37" t="str">
        <f>IF(4=D195,B195,IF(3&lt;D195,L194,""))</f>
        <v>cenG-31</v>
      </c>
      <c r="M195" s="38" t="str">
        <f>IF(5=D195,B195,IF(4&lt;D195,M194,""))</f>
        <v>cen-130</v>
      </c>
      <c r="N195" s="37" t="str">
        <f>IF(6=D195,B195,IF(5&lt;D195,N194,""))</f>
        <v/>
      </c>
      <c r="O195" s="66" t="s">
        <v>1961</v>
      </c>
      <c r="P195" s="66" t="s">
        <v>2250</v>
      </c>
      <c r="Q195" s="6" t="str">
        <f>VLOOKUP(B195,label!A:G,6,FALSE)</f>
        <v>codeItemType</v>
      </c>
      <c r="R195" s="66" t="s">
        <v>1924</v>
      </c>
      <c r="S195" s="6" t="str">
        <f>VLOOKUP(B195,label!A:G,5,FALSE)</f>
        <v>invoicedQuantityUnitOfMeasureCode</v>
      </c>
    </row>
    <row r="196" spans="1:19" ht="19" customHeight="1">
      <c r="A196" s="6">
        <v>137</v>
      </c>
      <c r="B196" s="67" t="s">
        <v>3655</v>
      </c>
      <c r="C196" s="67" t="s">
        <v>40</v>
      </c>
      <c r="D196" s="73">
        <f>VLOOKUP(B196,label!A:G,3,FALSE)</f>
        <v>4</v>
      </c>
      <c r="E196" s="102" t="str">
        <f xml:space="preserve"> IF("cen"=MID(B196,1,3),H196, VLOOKUP(B196,label!A:E,5,FALSE))</f>
        <v>INVOICE LINE PERIOD</v>
      </c>
      <c r="F196" s="39" t="s">
        <v>4471</v>
      </c>
      <c r="G196" s="69" t="s">
        <v>2257</v>
      </c>
      <c r="H196" s="99" t="str">
        <f>VLOOKUP(G196,'EN mapping'!B:F,5,FALSE)</f>
        <v>INVOICE LINE PERIOD</v>
      </c>
      <c r="I196" s="89" t="str">
        <f>VLOOKUP(G196,'EN mapping'!B:D,3,FALSE)</f>
        <v>0..1</v>
      </c>
      <c r="J196" s="38" t="str">
        <f>IF(2=D196,B196,IF(1&lt;D196,J195,""))</f>
        <v/>
      </c>
      <c r="K196" s="37" t="str">
        <f>IF(3=D196,B196,IF(2&lt;D196,K195,""))</f>
        <v>corG-5</v>
      </c>
      <c r="L196" s="37" t="str">
        <f>IF(4=D196,B196,IF(3&lt;D196,L195,""))</f>
        <v>cenG-26</v>
      </c>
      <c r="M196" s="38" t="str">
        <f>IF(5=D196,B196,IF(4&lt;D196,M195,""))</f>
        <v/>
      </c>
      <c r="N196" s="37" t="str">
        <f>IF(6=D196,B196,IF(5&lt;D196,N195,""))</f>
        <v/>
      </c>
      <c r="O196" s="66" t="s">
        <v>1961</v>
      </c>
      <c r="P196" s="70" t="s">
        <v>2258</v>
      </c>
      <c r="Q196" s="6" t="str">
        <f>VLOOKUP(B196,label!A:G,6,FALSE)</f>
        <v>_</v>
      </c>
      <c r="R196" s="70"/>
      <c r="S196" s="6" t="str">
        <f>VLOOKUP(B196,label!A:G,5,FALSE)</f>
        <v>INVOICE_LINE_PERIOD</v>
      </c>
    </row>
    <row r="197" spans="1:19" ht="19" customHeight="1">
      <c r="A197" s="6">
        <v>138</v>
      </c>
      <c r="B197" s="67" t="s">
        <v>1430</v>
      </c>
      <c r="C197" s="67" t="s">
        <v>40</v>
      </c>
      <c r="D197" s="6">
        <f>VLOOKUP(B197,label!A:G,3,FALSE)</f>
        <v>5</v>
      </c>
      <c r="E197" s="37" t="str">
        <f xml:space="preserve"> IF("cen"=MID(B197,1,3),H197, VLOOKUP(B197,label!A:E,5,FALSE))</f>
        <v>measurableStartDateTime</v>
      </c>
      <c r="F197" s="39" t="s">
        <v>4542</v>
      </c>
      <c r="G197" s="34" t="s">
        <v>2259</v>
      </c>
      <c r="H197" s="99" t="str">
        <f>VLOOKUP(G197,'EN mapping'!B:F,5,FALSE)</f>
        <v>Invoice line period start date</v>
      </c>
      <c r="I197" s="89" t="str">
        <f>VLOOKUP(G197,'EN mapping'!B:D,3,FALSE)</f>
        <v>0..1</v>
      </c>
      <c r="J197" s="38" t="str">
        <f>IF(2=D197,B197,IF(1&lt;D197,J196,""))</f>
        <v/>
      </c>
      <c r="K197" s="37" t="str">
        <f>IF(3=D197,B197,IF(2&lt;D197,K196,""))</f>
        <v>corG-5</v>
      </c>
      <c r="L197" s="37" t="str">
        <f>IF(4=D197,B197,IF(3&lt;D197,L196,""))</f>
        <v>cenG-26</v>
      </c>
      <c r="M197" s="38" t="str">
        <f>IF(5=D197,B197,IF(4&lt;D197,M196,""))</f>
        <v>bus-148</v>
      </c>
      <c r="N197" s="37" t="str">
        <f>IF(6=D197,B197,IF(5&lt;D197,N196,""))</f>
        <v/>
      </c>
      <c r="O197" s="66" t="s">
        <v>2000</v>
      </c>
      <c r="P197" s="66" t="s">
        <v>2260</v>
      </c>
      <c r="Q197" s="6" t="str">
        <f>VLOOKUP(B197,label!A:G,6,FALSE)</f>
        <v>measurableStartDateTimeItemType</v>
      </c>
      <c r="R197" s="66" t="s">
        <v>1921</v>
      </c>
      <c r="S197" s="6" t="str">
        <f>VLOOKUP(B197,label!A:G,5,FALSE)</f>
        <v>measurableStartDateTime</v>
      </c>
    </row>
    <row r="198" spans="1:19" ht="19" customHeight="1">
      <c r="A198" s="6">
        <v>139</v>
      </c>
      <c r="B198" s="67" t="s">
        <v>1431</v>
      </c>
      <c r="C198" s="67" t="s">
        <v>40</v>
      </c>
      <c r="D198" s="6">
        <f>VLOOKUP(B198,label!A:G,3,FALSE)</f>
        <v>5</v>
      </c>
      <c r="E198" s="37" t="str">
        <f xml:space="preserve"> IF("cen"=MID(B198,1,3),H198, VLOOKUP(B198,label!A:E,5,FALSE))</f>
        <v>measurableEndDateTime</v>
      </c>
      <c r="F198" s="39" t="s">
        <v>4543</v>
      </c>
      <c r="G198" s="34" t="s">
        <v>2261</v>
      </c>
      <c r="H198" s="99" t="str">
        <f>VLOOKUP(G198,'EN mapping'!B:F,5,FALSE)</f>
        <v>Invoice line period end date</v>
      </c>
      <c r="I198" s="89" t="str">
        <f>VLOOKUP(G198,'EN mapping'!B:D,3,FALSE)</f>
        <v>0..1</v>
      </c>
      <c r="J198" s="38" t="str">
        <f>IF(2=D198,B198,IF(1&lt;D198,J197,""))</f>
        <v/>
      </c>
      <c r="K198" s="37" t="str">
        <f>IF(3=D198,B198,IF(2&lt;D198,K197,""))</f>
        <v>corG-5</v>
      </c>
      <c r="L198" s="37" t="str">
        <f>IF(4=D198,B198,IF(3&lt;D198,L197,""))</f>
        <v>cenG-26</v>
      </c>
      <c r="M198" s="38" t="str">
        <f>IF(5=D198,B198,IF(4&lt;D198,M197,""))</f>
        <v>bus-149</v>
      </c>
      <c r="N198" s="37" t="str">
        <f>IF(6=D198,B198,IF(5&lt;D198,N197,""))</f>
        <v/>
      </c>
      <c r="O198" s="66" t="s">
        <v>2000</v>
      </c>
      <c r="P198" s="66" t="s">
        <v>2262</v>
      </c>
      <c r="Q198" s="6" t="str">
        <f>VLOOKUP(B198,label!A:G,6,FALSE)</f>
        <v>measurableEndDateTimeItemType</v>
      </c>
      <c r="R198" s="66" t="s">
        <v>1921</v>
      </c>
      <c r="S198" s="6" t="str">
        <f>VLOOKUP(B198,label!A:G,5,FALSE)</f>
        <v>measurableEndDateTime</v>
      </c>
    </row>
    <row r="199" spans="1:19" ht="19" customHeight="1">
      <c r="A199" s="6">
        <v>140</v>
      </c>
      <c r="B199" s="67" t="s">
        <v>838</v>
      </c>
      <c r="C199" s="67" t="s">
        <v>40</v>
      </c>
      <c r="D199" s="73">
        <f>VLOOKUP(B199,label!A:G,3,FALSE)</f>
        <v>4</v>
      </c>
      <c r="E199" s="37" t="str">
        <f xml:space="preserve"> IF("cen"=MID(B199,1,3),H199, VLOOKUP(B199,label!A:E,5,FALSE))</f>
        <v>taxes</v>
      </c>
      <c r="F199" s="39" t="s">
        <v>4501</v>
      </c>
      <c r="G199" s="69" t="s">
        <v>2300</v>
      </c>
      <c r="H199" s="99" t="str">
        <f>VLOOKUP(G199,'EN mapping'!B:F,5,FALSE)</f>
        <v>LINE VAT INFORMATION</v>
      </c>
      <c r="I199" s="89" t="str">
        <f>VLOOKUP(G199,'EN mapping'!B:D,3,FALSE)</f>
        <v>1..1</v>
      </c>
      <c r="J199" s="38" t="str">
        <f>IF(2=D199,B199,IF(1&lt;D199,J198,""))</f>
        <v/>
      </c>
      <c r="K199" s="37" t="str">
        <f>IF(3=D199,B199,IF(2&lt;D199,K198,""))</f>
        <v>corG-5</v>
      </c>
      <c r="L199" s="37" t="str">
        <f>IF(4=D199,B199,IF(3&lt;D199,L198,""))</f>
        <v>corG-19</v>
      </c>
      <c r="M199" s="38" t="str">
        <f>IF(5=D199,B199,IF(4&lt;D199,M198,""))</f>
        <v/>
      </c>
      <c r="N199" s="37" t="str">
        <f>IF(6=D199,B199,IF(5&lt;D199,N198,""))</f>
        <v/>
      </c>
      <c r="O199" s="66" t="s">
        <v>1961</v>
      </c>
      <c r="P199" s="70" t="s">
        <v>2301</v>
      </c>
      <c r="Q199" s="6" t="str">
        <f>VLOOKUP(B199,label!A:G,6,FALSE)</f>
        <v>_</v>
      </c>
      <c r="R199" s="70"/>
      <c r="S199" s="6" t="str">
        <f>VLOOKUP(B199,label!A:G,5,FALSE)</f>
        <v>taxes</v>
      </c>
    </row>
    <row r="200" spans="1:19" ht="19" customHeight="1">
      <c r="A200" s="6">
        <v>141</v>
      </c>
      <c r="B200" s="67" t="s">
        <v>4710</v>
      </c>
      <c r="C200" s="67" t="s">
        <v>1471</v>
      </c>
      <c r="D200" s="6">
        <v>5</v>
      </c>
      <c r="E200" s="37" t="str">
        <f xml:space="preserve"> IF("cen"=MID(B200,1,3),H200, VLOOKUP(B200,label!A:E,5,FALSE))</f>
        <v>Invoice total VAT amount</v>
      </c>
      <c r="F200" s="39" t="s">
        <v>4502</v>
      </c>
      <c r="G200" s="34" t="s">
        <v>2196</v>
      </c>
      <c r="H200" s="99" t="str">
        <f>VLOOKUP(G200,'EN mapping'!B:F,5,FALSE)</f>
        <v>Invoice total VAT amount</v>
      </c>
      <c r="I200" s="89" t="str">
        <f>VLOOKUP(G200,'EN mapping'!B:D,3,FALSE)</f>
        <v>0..1</v>
      </c>
      <c r="J200" s="38" t="str">
        <f>IF(2=D200,B200,IF(1&lt;D200,J199,""))</f>
        <v/>
      </c>
      <c r="K200" s="37" t="str">
        <f>IF(3=D200,B200,IF(2&lt;D200,K199,""))</f>
        <v>corG-5</v>
      </c>
      <c r="L200" s="37" t="str">
        <f>IF(4=D200,B200,IF(3&lt;D200,L199,""))</f>
        <v>corG-19</v>
      </c>
      <c r="M200" s="38" t="str">
        <f>IF(5=D200,B200,IF(4&lt;D200,M199,""))</f>
        <v>cen-110</v>
      </c>
      <c r="N200" s="37" t="str">
        <f>IF(6=D200,B200,IF(5&lt;D200,N199,""))</f>
        <v/>
      </c>
      <c r="O200" s="66" t="s">
        <v>1961</v>
      </c>
      <c r="P200" s="66" t="s">
        <v>2197</v>
      </c>
      <c r="Q200" s="6" t="str">
        <f>VLOOKUP(B200,label!A:G,6,FALSE)</f>
        <v>amountItemType</v>
      </c>
      <c r="R200" s="66" t="s">
        <v>1699</v>
      </c>
      <c r="S200" s="6" t="str">
        <f>VLOOKUP(B200,label!A:G,5,FALSE)</f>
        <v>invoiceTotalVatAmount</v>
      </c>
    </row>
    <row r="201" spans="1:19" ht="19" customHeight="1">
      <c r="A201" s="6">
        <v>142</v>
      </c>
      <c r="B201" s="67" t="s">
        <v>4601</v>
      </c>
      <c r="C201" s="67" t="s">
        <v>1471</v>
      </c>
      <c r="D201" s="6">
        <v>5</v>
      </c>
      <c r="E201" s="37" t="str">
        <f xml:space="preserve"> IF("cen"=MID(B201,1,3),H201, VLOOKUP(B201,label!A:E,5,FALSE))</f>
        <v>VAT category tax amount</v>
      </c>
      <c r="F201" s="39" t="s">
        <v>4502</v>
      </c>
      <c r="G201" s="68" t="s">
        <v>2212</v>
      </c>
      <c r="H201" s="99" t="str">
        <f>VLOOKUP(G201,'EN mapping'!B:F,5,FALSE)</f>
        <v>VAT category tax amount</v>
      </c>
      <c r="I201" s="89" t="str">
        <f>VLOOKUP(G201,'EN mapping'!B:D,3,FALSE)</f>
        <v>1..1</v>
      </c>
      <c r="J201" s="38" t="str">
        <f>IF(2=D201,B201,IF(1&lt;D201,J200,""))</f>
        <v/>
      </c>
      <c r="K201" s="37" t="str">
        <f>IF(3=D201,B201,IF(2&lt;D201,K200,""))</f>
        <v>corG-5</v>
      </c>
      <c r="L201" s="37" t="str">
        <f>IF(4=D201,B201,IF(3&lt;D201,L200,""))</f>
        <v>corG-19</v>
      </c>
      <c r="M201" s="38" t="str">
        <f>IF(5=D201,B201,IF(4&lt;D201,M200,""))</f>
        <v>cen-117</v>
      </c>
      <c r="N201" s="37" t="str">
        <f>IF(6=D201,B201,IF(5&lt;D201,N200,""))</f>
        <v/>
      </c>
      <c r="O201" s="66" t="s">
        <v>1961</v>
      </c>
      <c r="P201" s="66" t="s">
        <v>2213</v>
      </c>
      <c r="Q201" s="6" t="str">
        <f>VLOOKUP(B201,label!A:G,6,FALSE)</f>
        <v>amountItemType</v>
      </c>
      <c r="R201" s="66" t="s">
        <v>1699</v>
      </c>
      <c r="S201" s="6" t="str">
        <f>VLOOKUP(B201,label!A:G,5,FALSE)</f>
        <v>VATCategoryTaxAmount</v>
      </c>
    </row>
    <row r="202" spans="1:19" ht="19" customHeight="1">
      <c r="A202" s="6">
        <v>143</v>
      </c>
      <c r="B202" s="67" t="s">
        <v>4603</v>
      </c>
      <c r="C202" s="67" t="s">
        <v>1474</v>
      </c>
      <c r="D202" s="6">
        <v>5</v>
      </c>
      <c r="E202" s="37" t="str">
        <f xml:space="preserve"> IF("cen"=MID(B202,1,3),H202, VLOOKUP(B202,label!A:E,5,FALSE))</f>
        <v>VAT category rate</v>
      </c>
      <c r="F202" s="39" t="s">
        <v>4503</v>
      </c>
      <c r="G202" s="68" t="s">
        <v>2216</v>
      </c>
      <c r="H202" s="99" t="str">
        <f>VLOOKUP(G202,'EN mapping'!B:F,5,FALSE)</f>
        <v>VAT category rate</v>
      </c>
      <c r="I202" s="89" t="str">
        <f>VLOOKUP(G202,'EN mapping'!B:D,3,FALSE)</f>
        <v>0..1</v>
      </c>
      <c r="J202" s="38" t="str">
        <f>IF(2=D202,B202,IF(1&lt;D202,J201,""))</f>
        <v/>
      </c>
      <c r="K202" s="37" t="str">
        <f>IF(3=D202,B202,IF(2&lt;D202,K201,""))</f>
        <v>corG-5</v>
      </c>
      <c r="L202" s="37" t="str">
        <f>IF(4=D202,B202,IF(3&lt;D202,L201,""))</f>
        <v>corG-19</v>
      </c>
      <c r="M202" s="38" t="str">
        <f>IF(5=D202,B202,IF(4&lt;D202,M201,""))</f>
        <v>cen-119</v>
      </c>
      <c r="N202" s="37" t="str">
        <f>IF(6=D202,B202,IF(5&lt;D202,N201,""))</f>
        <v/>
      </c>
      <c r="O202" s="66" t="s">
        <v>1961</v>
      </c>
      <c r="P202" s="66" t="s">
        <v>2217</v>
      </c>
      <c r="Q202" s="6" t="str">
        <f>VLOOKUP(B202,label!A:G,6,FALSE)</f>
        <v>percentageItemType</v>
      </c>
      <c r="R202" s="66" t="s">
        <v>2160</v>
      </c>
      <c r="S202" s="6" t="str">
        <f>VLOOKUP(B202,label!A:G,5,FALSE)</f>
        <v>VATCategoryRate</v>
      </c>
    </row>
    <row r="203" spans="1:19" ht="19" customHeight="1">
      <c r="A203" s="6">
        <v>144</v>
      </c>
      <c r="B203" s="67" t="s">
        <v>4711</v>
      </c>
      <c r="C203" s="67" t="s">
        <v>1474</v>
      </c>
      <c r="D203" s="6">
        <v>5</v>
      </c>
      <c r="E203" s="37" t="str">
        <f xml:space="preserve"> IF("cen"=MID(B203,1,3),H203, VLOOKUP(B203,label!A:E,5,FALSE))</f>
        <v>Invoiced item VAT rate</v>
      </c>
      <c r="F203" s="39" t="s">
        <v>4503</v>
      </c>
      <c r="G203" s="34" t="s">
        <v>2304</v>
      </c>
      <c r="H203" s="99" t="str">
        <f>VLOOKUP(G203,'EN mapping'!B:F,5,FALSE)</f>
        <v>Invoiced item VAT rate</v>
      </c>
      <c r="I203" s="89" t="str">
        <f>VLOOKUP(G203,'EN mapping'!B:D,3,FALSE)</f>
        <v>0..1</v>
      </c>
      <c r="J203" s="38" t="str">
        <f>IF(2=D203,B203,IF(1&lt;D203,J202,""))</f>
        <v/>
      </c>
      <c r="K203" s="37" t="str">
        <f>IF(3=D203,B203,IF(2&lt;D203,K202,""))</f>
        <v>corG-5</v>
      </c>
      <c r="L203" s="37" t="str">
        <f>IF(4=D203,B203,IF(3&lt;D203,L202,""))</f>
        <v>corG-19</v>
      </c>
      <c r="M203" s="38" t="str">
        <f>IF(5=D203,B203,IF(4&lt;D203,M202,""))</f>
        <v>cen-152</v>
      </c>
      <c r="N203" s="37" t="str">
        <f>IF(6=D203,B203,IF(5&lt;D203,N202,""))</f>
        <v/>
      </c>
      <c r="O203" s="66" t="s">
        <v>2000</v>
      </c>
      <c r="P203" s="66" t="s">
        <v>2306</v>
      </c>
      <c r="Q203" s="6" t="str">
        <f>VLOOKUP(B203,label!A:G,6,FALSE)</f>
        <v>percentItemType</v>
      </c>
      <c r="R203" s="66" t="s">
        <v>2305</v>
      </c>
      <c r="S203" s="6" t="str">
        <f>VLOOKUP(B203,label!A:G,5,FALSE)</f>
        <v>invoicedItemVatRate</v>
      </c>
    </row>
    <row r="204" spans="1:19" ht="19" customHeight="1">
      <c r="A204" s="6">
        <v>145</v>
      </c>
      <c r="B204" s="67" t="s">
        <v>4602</v>
      </c>
      <c r="C204" s="67" t="s">
        <v>1475</v>
      </c>
      <c r="D204" s="6">
        <v>5</v>
      </c>
      <c r="E204" s="37" t="str">
        <f xml:space="preserve"> IF("cen"=MID(B204,1,3),H204, VLOOKUP(B204,label!A:E,5,FALSE))</f>
        <v xml:space="preserve">VAT category code </v>
      </c>
      <c r="F204" s="39" t="s">
        <v>4504</v>
      </c>
      <c r="G204" s="68" t="s">
        <v>2214</v>
      </c>
      <c r="H204" s="99" t="str">
        <f>VLOOKUP(G204,'EN mapping'!B:F,5,FALSE)</f>
        <v xml:space="preserve">VAT category code </v>
      </c>
      <c r="I204" s="89" t="str">
        <f>VLOOKUP(G204,'EN mapping'!B:D,3,FALSE)</f>
        <v>1..1</v>
      </c>
      <c r="J204" s="38" t="str">
        <f>IF(2=D204,B204,IF(1&lt;D204,J203,""))</f>
        <v/>
      </c>
      <c r="K204" s="37" t="str">
        <f>IF(3=D204,B204,IF(2&lt;D204,K203,""))</f>
        <v>corG-5</v>
      </c>
      <c r="L204" s="37" t="str">
        <f>IF(4=D204,B204,IF(3&lt;D204,L203,""))</f>
        <v>corG-19</v>
      </c>
      <c r="M204" s="38" t="str">
        <f>IF(5=D204,B204,IF(4&lt;D204,M203,""))</f>
        <v>cen-118</v>
      </c>
      <c r="N204" s="37" t="str">
        <f>IF(6=D204,B204,IF(5&lt;D204,N203,""))</f>
        <v/>
      </c>
      <c r="O204" s="66" t="s">
        <v>1961</v>
      </c>
      <c r="P204" s="66" t="s">
        <v>2215</v>
      </c>
      <c r="Q204" s="6" t="str">
        <f>VLOOKUP(B204,label!A:G,6,FALSE)</f>
        <v>codeItemType</v>
      </c>
      <c r="R204" s="66" t="s">
        <v>1924</v>
      </c>
      <c r="S204" s="6" t="str">
        <f>VLOOKUP(B204,label!A:G,5,FALSE)</f>
        <v>VATCategoryCode</v>
      </c>
    </row>
    <row r="205" spans="1:19" ht="19" customHeight="1">
      <c r="A205" s="6">
        <v>146</v>
      </c>
      <c r="B205" s="67" t="s">
        <v>4712</v>
      </c>
      <c r="C205" s="67" t="s">
        <v>1475</v>
      </c>
      <c r="D205" s="6">
        <v>5</v>
      </c>
      <c r="E205" s="37" t="str">
        <f xml:space="preserve"> IF("cen"=MID(B205,1,3),H205, VLOOKUP(B205,label!A:E,5,FALSE))</f>
        <v>Invoiced item VAT category code</v>
      </c>
      <c r="F205" s="39" t="s">
        <v>4504</v>
      </c>
      <c r="G205" s="34" t="s">
        <v>2302</v>
      </c>
      <c r="H205" s="99" t="str">
        <f>VLOOKUP(G205,'EN mapping'!B:F,5,FALSE)</f>
        <v>Invoiced item VAT category code</v>
      </c>
      <c r="I205" s="89" t="str">
        <f>VLOOKUP(G205,'EN mapping'!B:D,3,FALSE)</f>
        <v>1..1</v>
      </c>
      <c r="J205" s="38" t="str">
        <f>IF(2=D205,B205,IF(1&lt;D205,J204,""))</f>
        <v/>
      </c>
      <c r="K205" s="37" t="str">
        <f>IF(3=D205,B205,IF(2&lt;D205,K204,""))</f>
        <v>corG-5</v>
      </c>
      <c r="L205" s="37" t="str">
        <f>IF(4=D205,B205,IF(3&lt;D205,L204,""))</f>
        <v>corG-19</v>
      </c>
      <c r="M205" s="38" t="str">
        <f>IF(5=D205,B205,IF(4&lt;D205,M204,""))</f>
        <v>cen-151</v>
      </c>
      <c r="N205" s="37" t="str">
        <f>IF(6=D205,B205,IF(5&lt;D205,N204,""))</f>
        <v/>
      </c>
      <c r="O205" s="66" t="s">
        <v>2000</v>
      </c>
      <c r="P205" s="66" t="s">
        <v>2303</v>
      </c>
      <c r="Q205" s="6" t="str">
        <f>VLOOKUP(B205,label!A:G,6,FALSE)</f>
        <v>codeItemType</v>
      </c>
      <c r="R205" s="66" t="s">
        <v>1924</v>
      </c>
      <c r="S205" s="6" t="str">
        <f>VLOOKUP(B205,label!A:G,5,FALSE)</f>
        <v>invoicedItemVatCategoryCode</v>
      </c>
    </row>
    <row r="206" spans="1:19" ht="19" customHeight="1">
      <c r="A206" s="6">
        <v>148</v>
      </c>
      <c r="B206" s="67" t="s">
        <v>3656</v>
      </c>
      <c r="C206" s="67" t="s">
        <v>40</v>
      </c>
      <c r="D206" s="73">
        <f>VLOOKUP(B206,label!A:G,3,FALSE)</f>
        <v>4</v>
      </c>
      <c r="E206" s="102" t="str">
        <f xml:space="preserve"> IF("cen"=MID(B206,1,3),H206, VLOOKUP(B206,label!A:E,5,FALSE))</f>
        <v>INVOICE LINE ALLOWANCES</v>
      </c>
      <c r="F206" s="39" t="s">
        <v>4472</v>
      </c>
      <c r="G206" s="69" t="s">
        <v>2263</v>
      </c>
      <c r="H206" s="99" t="str">
        <f>VLOOKUP(G206,'EN mapping'!B:F,5,FALSE)</f>
        <v>INVOICE LINE ALLOWANCES</v>
      </c>
      <c r="I206" s="89" t="str">
        <f>VLOOKUP(G206,'EN mapping'!B:D,3,FALSE)</f>
        <v>0..n</v>
      </c>
      <c r="J206" s="38" t="str">
        <f>IF(2=D206,B206,IF(1&lt;D206,J205,""))</f>
        <v/>
      </c>
      <c r="K206" s="37" t="str">
        <f>IF(3=D206,B206,IF(2&lt;D206,K205,""))</f>
        <v>corG-5</v>
      </c>
      <c r="L206" s="37" t="str">
        <f>IF(4=D206,B206,IF(3&lt;D206,L205,""))</f>
        <v>cenG-27</v>
      </c>
      <c r="M206" s="38" t="str">
        <f>IF(5=D206,B206,IF(4&lt;D206,M205,""))</f>
        <v/>
      </c>
      <c r="N206" s="37" t="str">
        <f>IF(6=D206,B206,IF(5&lt;D206,N205,""))</f>
        <v/>
      </c>
      <c r="O206" s="66" t="s">
        <v>1961</v>
      </c>
      <c r="P206" s="70" t="s">
        <v>2264</v>
      </c>
      <c r="Q206" s="6" t="str">
        <f>VLOOKUP(B206,label!A:G,6,FALSE)</f>
        <v>_</v>
      </c>
      <c r="R206" s="70"/>
      <c r="S206" s="6" t="str">
        <f>VLOOKUP(B206,label!A:G,5,FALSE)</f>
        <v>INVOICE_LINE_ALLOWANCES</v>
      </c>
    </row>
    <row r="207" spans="1:19" ht="19" customHeight="1">
      <c r="A207" s="6">
        <v>149</v>
      </c>
      <c r="B207" s="67" t="s">
        <v>3702</v>
      </c>
      <c r="C207" s="67" t="s">
        <v>40</v>
      </c>
      <c r="D207" s="6">
        <f>VLOOKUP(B207,label!A:G,3,FALSE)</f>
        <v>5</v>
      </c>
      <c r="E207" s="37" t="str">
        <f xml:space="preserve"> IF("cen"=MID(B207,1,3),H207, VLOOKUP(B207,label!A:E,5,FALSE))</f>
        <v>Invoice line allowance base amount</v>
      </c>
      <c r="F207" s="39" t="s">
        <v>4473</v>
      </c>
      <c r="G207" s="34" t="s">
        <v>2267</v>
      </c>
      <c r="H207" s="99" t="str">
        <f>VLOOKUP(G207,'EN mapping'!B:F,5,FALSE)</f>
        <v>Invoice line allowance base amount</v>
      </c>
      <c r="I207" s="89" t="str">
        <f>VLOOKUP(G207,'EN mapping'!B:D,3,FALSE)</f>
        <v>0..1</v>
      </c>
      <c r="J207" s="38" t="str">
        <f>IF(2=D207,B207,IF(1&lt;D207,J206,""))</f>
        <v/>
      </c>
      <c r="K207" s="37" t="str">
        <f>IF(3=D207,B207,IF(2&lt;D207,K206,""))</f>
        <v>corG-5</v>
      </c>
      <c r="L207" s="37" t="str">
        <f>IF(4=D207,B207,IF(3&lt;D207,L206,""))</f>
        <v>cenG-27</v>
      </c>
      <c r="M207" s="38" t="str">
        <f>IF(5=D207,B207,IF(4&lt;D207,M206,""))</f>
        <v>cen-137</v>
      </c>
      <c r="N207" s="37" t="str">
        <f>IF(6=D207,B207,IF(5&lt;D207,N206,""))</f>
        <v/>
      </c>
      <c r="O207" s="66" t="s">
        <v>2000</v>
      </c>
      <c r="P207" s="66" t="s">
        <v>2268</v>
      </c>
      <c r="Q207" s="6" t="str">
        <f>VLOOKUP(B207,label!A:G,6,FALSE)</f>
        <v>amountItemType</v>
      </c>
      <c r="R207" s="66" t="s">
        <v>1699</v>
      </c>
      <c r="S207" s="6" t="str">
        <f>VLOOKUP(B207,label!A:G,5,FALSE)</f>
        <v>InvoiceLineAllowanceBaseAmount</v>
      </c>
    </row>
    <row r="208" spans="1:19" ht="19" customHeight="1">
      <c r="A208" s="6">
        <v>150</v>
      </c>
      <c r="B208" s="67" t="s">
        <v>3703</v>
      </c>
      <c r="C208" s="67" t="s">
        <v>40</v>
      </c>
      <c r="D208" s="6">
        <f>VLOOKUP(B208,label!A:G,3,FALSE)</f>
        <v>5</v>
      </c>
      <c r="E208" s="37" t="str">
        <f xml:space="preserve"> IF("cen"=MID(B208,1,3),H208, VLOOKUP(B208,label!A:E,5,FALSE))</f>
        <v>Invoice line allowance percentage</v>
      </c>
      <c r="F208" s="39" t="s">
        <v>4474</v>
      </c>
      <c r="G208" s="34" t="s">
        <v>2269</v>
      </c>
      <c r="H208" s="99" t="str">
        <f>VLOOKUP(G208,'EN mapping'!B:F,5,FALSE)</f>
        <v>Invoice line allowance percentage</v>
      </c>
      <c r="I208" s="89" t="str">
        <f>VLOOKUP(G208,'EN mapping'!B:D,3,FALSE)</f>
        <v>0..1</v>
      </c>
      <c r="J208" s="38" t="str">
        <f>IF(2=D208,B208,IF(1&lt;D208,J207,""))</f>
        <v/>
      </c>
      <c r="K208" s="37" t="str">
        <f>IF(3=D208,B208,IF(2&lt;D208,K207,""))</f>
        <v>corG-5</v>
      </c>
      <c r="L208" s="37" t="str">
        <f>IF(4=D208,B208,IF(3&lt;D208,L207,""))</f>
        <v>cenG-27</v>
      </c>
      <c r="M208" s="38" t="str">
        <f>IF(5=D208,B208,IF(4&lt;D208,M207,""))</f>
        <v>cen-138</v>
      </c>
      <c r="N208" s="37" t="str">
        <f>IF(6=D208,B208,IF(5&lt;D208,N207,""))</f>
        <v/>
      </c>
      <c r="O208" s="66" t="s">
        <v>2000</v>
      </c>
      <c r="P208" s="66" t="s">
        <v>2270</v>
      </c>
      <c r="Q208" s="6" t="str">
        <f>VLOOKUP(B208,label!A:G,6,FALSE)</f>
        <v>percentageItemType</v>
      </c>
      <c r="R208" s="66" t="s">
        <v>2160</v>
      </c>
      <c r="S208" s="6" t="str">
        <f>VLOOKUP(B208,label!A:G,5,FALSE)</f>
        <v>InvoiceLineAllowancePercentage</v>
      </c>
    </row>
    <row r="209" spans="1:19" ht="19" customHeight="1">
      <c r="A209" s="6">
        <v>151</v>
      </c>
      <c r="B209" s="67" t="s">
        <v>3704</v>
      </c>
      <c r="C209" s="67" t="s">
        <v>40</v>
      </c>
      <c r="D209" s="6">
        <f>VLOOKUP(B209,label!A:G,3,FALSE)</f>
        <v>5</v>
      </c>
      <c r="E209" s="37" t="str">
        <f xml:space="preserve"> IF("cen"=MID(B209,1,3),H209, VLOOKUP(B209,label!A:E,5,FALSE))</f>
        <v>Invoice line allowance reason</v>
      </c>
      <c r="F209" s="39" t="s">
        <v>4475</v>
      </c>
      <c r="G209" s="34" t="s">
        <v>2271</v>
      </c>
      <c r="H209" s="99" t="str">
        <f>VLOOKUP(G209,'EN mapping'!B:F,5,FALSE)</f>
        <v>Invoice line allowance reason</v>
      </c>
      <c r="I209" s="89" t="str">
        <f>VLOOKUP(G209,'EN mapping'!B:D,3,FALSE)</f>
        <v>0..1</v>
      </c>
      <c r="J209" s="38" t="str">
        <f>IF(2=D209,B209,IF(1&lt;D209,J208,""))</f>
        <v/>
      </c>
      <c r="K209" s="37" t="str">
        <f>IF(3=D209,B209,IF(2&lt;D209,K208,""))</f>
        <v>corG-5</v>
      </c>
      <c r="L209" s="37" t="str">
        <f>IF(4=D209,B209,IF(3&lt;D209,L208,""))</f>
        <v>cenG-27</v>
      </c>
      <c r="M209" s="38" t="str">
        <f>IF(5=D209,B209,IF(4&lt;D209,M208,""))</f>
        <v>cen-139</v>
      </c>
      <c r="N209" s="37" t="str">
        <f>IF(6=D209,B209,IF(5&lt;D209,N208,""))</f>
        <v/>
      </c>
      <c r="O209" s="66" t="s">
        <v>2000</v>
      </c>
      <c r="P209" s="66" t="s">
        <v>2272</v>
      </c>
      <c r="Q209" s="6" t="str">
        <f>VLOOKUP(B209,label!A:G,6,FALSE)</f>
        <v>textItemType</v>
      </c>
      <c r="R209" s="66" t="s">
        <v>1938</v>
      </c>
      <c r="S209" s="6" t="str">
        <f>VLOOKUP(B209,label!A:G,5,FALSE)</f>
        <v>InvoiceLineAllowanceReason</v>
      </c>
    </row>
    <row r="210" spans="1:19" ht="19" customHeight="1">
      <c r="A210" s="6">
        <v>152</v>
      </c>
      <c r="B210" s="67" t="s">
        <v>3705</v>
      </c>
      <c r="C210" s="67" t="s">
        <v>40</v>
      </c>
      <c r="D210" s="6">
        <f>VLOOKUP(B210,label!A:G,3,FALSE)</f>
        <v>5</v>
      </c>
      <c r="E210" s="37" t="str">
        <f xml:space="preserve"> IF("cen"=MID(B210,1,3),H210, VLOOKUP(B210,label!A:E,5,FALSE))</f>
        <v>Invoice line allowance reason code</v>
      </c>
      <c r="F210" s="39" t="s">
        <v>4476</v>
      </c>
      <c r="G210" s="34" t="s">
        <v>2273</v>
      </c>
      <c r="H210" s="99" t="str">
        <f>VLOOKUP(G210,'EN mapping'!B:F,5,FALSE)</f>
        <v>Invoice line allowance reason code</v>
      </c>
      <c r="I210" s="89" t="str">
        <f>VLOOKUP(G210,'EN mapping'!B:D,3,FALSE)</f>
        <v>0..1</v>
      </c>
      <c r="J210" s="38" t="str">
        <f>IF(2=D210,B210,IF(1&lt;D210,J209,""))</f>
        <v/>
      </c>
      <c r="K210" s="37" t="str">
        <f>IF(3=D210,B210,IF(2&lt;D210,K209,""))</f>
        <v>corG-5</v>
      </c>
      <c r="L210" s="37" t="str">
        <f>IF(4=D210,B210,IF(3&lt;D210,L209,""))</f>
        <v>cenG-27</v>
      </c>
      <c r="M210" s="38" t="str">
        <f>IF(5=D210,B210,IF(4&lt;D210,M209,""))</f>
        <v>cen-140</v>
      </c>
      <c r="N210" s="37" t="str">
        <f>IF(6=D210,B210,IF(5&lt;D210,N209,""))</f>
        <v/>
      </c>
      <c r="O210" s="66" t="s">
        <v>2000</v>
      </c>
      <c r="P210" s="66" t="s">
        <v>2274</v>
      </c>
      <c r="Q210" s="6" t="str">
        <f>VLOOKUP(B210,label!A:G,6,FALSE)</f>
        <v>codeItemType</v>
      </c>
      <c r="R210" s="66" t="s">
        <v>1924</v>
      </c>
      <c r="S210" s="6" t="str">
        <f>VLOOKUP(B210,label!A:G,5,FALSE)</f>
        <v>InvoiceLineAllowanceReasonCode</v>
      </c>
    </row>
    <row r="211" spans="1:19" ht="19" customHeight="1">
      <c r="A211" s="6">
        <v>153</v>
      </c>
      <c r="B211" s="67" t="s">
        <v>3657</v>
      </c>
      <c r="C211" s="67" t="s">
        <v>40</v>
      </c>
      <c r="D211" s="73">
        <f>VLOOKUP(B211,label!A:G,3,FALSE)</f>
        <v>4</v>
      </c>
      <c r="E211" s="102" t="str">
        <f xml:space="preserve"> IF("cen"=MID(B211,1,3),H211, VLOOKUP(B211,label!A:E,5,FALSE))</f>
        <v>INVOICE LINE CHARGES</v>
      </c>
      <c r="F211" s="39" t="s">
        <v>4477</v>
      </c>
      <c r="G211" s="69" t="s">
        <v>2275</v>
      </c>
      <c r="H211" s="99" t="str">
        <f>VLOOKUP(G211,'EN mapping'!B:F,5,FALSE)</f>
        <v>INVOICE LINE CHARGES</v>
      </c>
      <c r="I211" s="89" t="str">
        <f>VLOOKUP(G211,'EN mapping'!B:D,3,FALSE)</f>
        <v>0..n</v>
      </c>
      <c r="J211" s="38" t="str">
        <f>IF(2=D211,B211,IF(1&lt;D211,J210,""))</f>
        <v/>
      </c>
      <c r="K211" s="37" t="str">
        <f>IF(3=D211,B211,IF(2&lt;D211,K210,""))</f>
        <v>corG-5</v>
      </c>
      <c r="L211" s="37" t="str">
        <f>IF(4=D211,B211,IF(3&lt;D211,L210,""))</f>
        <v>cenG-28</v>
      </c>
      <c r="M211" s="38" t="str">
        <f>IF(5=D211,B211,IF(4&lt;D211,M210,""))</f>
        <v/>
      </c>
      <c r="N211" s="37" t="str">
        <f>IF(6=D211,B211,IF(5&lt;D211,N210,""))</f>
        <v/>
      </c>
      <c r="O211" s="66" t="s">
        <v>1961</v>
      </c>
      <c r="P211" s="70" t="s">
        <v>2276</v>
      </c>
      <c r="Q211" s="6" t="str">
        <f>VLOOKUP(B211,label!A:G,6,FALSE)</f>
        <v>_</v>
      </c>
      <c r="R211" s="70"/>
      <c r="S211" s="6" t="str">
        <f>VLOOKUP(B211,label!A:G,5,FALSE)</f>
        <v>INVOICE_LINE_CHARGES</v>
      </c>
    </row>
    <row r="212" spans="1:19" ht="19" customHeight="1">
      <c r="A212" s="6">
        <v>154</v>
      </c>
      <c r="B212" s="67" t="s">
        <v>3706</v>
      </c>
      <c r="C212" s="67" t="s">
        <v>40</v>
      </c>
      <c r="D212" s="6">
        <f>VLOOKUP(B212,label!A:G,3,FALSE)</f>
        <v>5</v>
      </c>
      <c r="E212" s="37" t="str">
        <f xml:space="preserve"> IF("cen"=MID(B212,1,3),H212, VLOOKUP(B212,label!A:E,5,FALSE))</f>
        <v>Invoice line charge base amount</v>
      </c>
      <c r="F212" s="39" t="s">
        <v>4478</v>
      </c>
      <c r="G212" s="34" t="s">
        <v>2279</v>
      </c>
      <c r="H212" s="99" t="str">
        <f>VLOOKUP(G212,'EN mapping'!B:F,5,FALSE)</f>
        <v>Invoice line charge base amount</v>
      </c>
      <c r="I212" s="89" t="str">
        <f>VLOOKUP(G212,'EN mapping'!B:D,3,FALSE)</f>
        <v>0..1</v>
      </c>
      <c r="J212" s="38" t="str">
        <f>IF(2=D212,B212,IF(1&lt;D212,J211,""))</f>
        <v/>
      </c>
      <c r="K212" s="37" t="str">
        <f>IF(3=D212,B212,IF(2&lt;D212,K211,""))</f>
        <v>corG-5</v>
      </c>
      <c r="L212" s="37" t="str">
        <f>IF(4=D212,B212,IF(3&lt;D212,L211,""))</f>
        <v>cenG-28</v>
      </c>
      <c r="M212" s="38" t="str">
        <f>IF(5=D212,B212,IF(4&lt;D212,M211,""))</f>
        <v>cen-142</v>
      </c>
      <c r="N212" s="37" t="str">
        <f>IF(6=D212,B212,IF(5&lt;D212,N211,""))</f>
        <v/>
      </c>
      <c r="O212" s="66" t="s">
        <v>2000</v>
      </c>
      <c r="P212" s="66" t="s">
        <v>2280</v>
      </c>
      <c r="Q212" s="6" t="str">
        <f>VLOOKUP(B212,label!A:G,6,FALSE)</f>
        <v>amountItemType</v>
      </c>
      <c r="R212" s="66" t="s">
        <v>1699</v>
      </c>
      <c r="S212" s="6" t="str">
        <f>VLOOKUP(B212,label!A:G,5,FALSE)</f>
        <v>InvoiceLineChargeBaseAmount</v>
      </c>
    </row>
    <row r="213" spans="1:19" ht="19" customHeight="1">
      <c r="A213" s="6">
        <v>155</v>
      </c>
      <c r="B213" s="67" t="s">
        <v>3707</v>
      </c>
      <c r="C213" s="67" t="s">
        <v>40</v>
      </c>
      <c r="D213" s="6">
        <f>VLOOKUP(B213,label!A:G,3,FALSE)</f>
        <v>5</v>
      </c>
      <c r="E213" s="37" t="str">
        <f xml:space="preserve"> IF("cen"=MID(B213,1,3),H213, VLOOKUP(B213,label!A:E,5,FALSE))</f>
        <v>Invoice line charge percentage</v>
      </c>
      <c r="F213" s="39" t="s">
        <v>4479</v>
      </c>
      <c r="G213" s="34" t="s">
        <v>2281</v>
      </c>
      <c r="H213" s="99" t="str">
        <f>VLOOKUP(G213,'EN mapping'!B:F,5,FALSE)</f>
        <v>Invoice line charge percentage</v>
      </c>
      <c r="I213" s="89" t="str">
        <f>VLOOKUP(G213,'EN mapping'!B:D,3,FALSE)</f>
        <v>0..1</v>
      </c>
      <c r="J213" s="38" t="str">
        <f>IF(2=D213,B213,IF(1&lt;D213,J212,""))</f>
        <v/>
      </c>
      <c r="K213" s="37" t="str">
        <f>IF(3=D213,B213,IF(2&lt;D213,K212,""))</f>
        <v>corG-5</v>
      </c>
      <c r="L213" s="37" t="str">
        <f>IF(4=D213,B213,IF(3&lt;D213,L212,""))</f>
        <v>cenG-28</v>
      </c>
      <c r="M213" s="38" t="str">
        <f>IF(5=D213,B213,IF(4&lt;D213,M212,""))</f>
        <v>cen-143</v>
      </c>
      <c r="N213" s="37" t="str">
        <f>IF(6=D213,B213,IF(5&lt;D213,N212,""))</f>
        <v/>
      </c>
      <c r="O213" s="66" t="s">
        <v>2000</v>
      </c>
      <c r="P213" s="66" t="s">
        <v>2282</v>
      </c>
      <c r="Q213" s="6" t="str">
        <f>VLOOKUP(B213,label!A:G,6,FALSE)</f>
        <v>percentageItemType</v>
      </c>
      <c r="R213" s="66" t="s">
        <v>2160</v>
      </c>
      <c r="S213" s="6" t="str">
        <f>VLOOKUP(B213,label!A:G,5,FALSE)</f>
        <v>InvoiceLineChargePercentage</v>
      </c>
    </row>
    <row r="214" spans="1:19" ht="19" customHeight="1">
      <c r="A214" s="6">
        <v>156</v>
      </c>
      <c r="B214" s="67" t="s">
        <v>3708</v>
      </c>
      <c r="C214" s="67" t="s">
        <v>40</v>
      </c>
      <c r="D214" s="6">
        <f>VLOOKUP(B214,label!A:G,3,FALSE)</f>
        <v>5</v>
      </c>
      <c r="E214" s="37" t="str">
        <f xml:space="preserve"> IF("cen"=MID(B214,1,3),H214, VLOOKUP(B214,label!A:E,5,FALSE))</f>
        <v>Invoice line charge reason</v>
      </c>
      <c r="F214" s="39" t="s">
        <v>4480</v>
      </c>
      <c r="G214" s="34" t="s">
        <v>2283</v>
      </c>
      <c r="H214" s="99" t="str">
        <f>VLOOKUP(G214,'EN mapping'!B:F,5,FALSE)</f>
        <v>Invoice line charge reason</v>
      </c>
      <c r="I214" s="89" t="str">
        <f>VLOOKUP(G214,'EN mapping'!B:D,3,FALSE)</f>
        <v>0..1</v>
      </c>
      <c r="J214" s="38" t="str">
        <f>IF(2=D214,B214,IF(1&lt;D214,J213,""))</f>
        <v/>
      </c>
      <c r="K214" s="37" t="str">
        <f>IF(3=D214,B214,IF(2&lt;D214,K213,""))</f>
        <v>corG-5</v>
      </c>
      <c r="L214" s="37" t="str">
        <f>IF(4=D214,B214,IF(3&lt;D214,L213,""))</f>
        <v>cenG-28</v>
      </c>
      <c r="M214" s="38" t="str">
        <f>IF(5=D214,B214,IF(4&lt;D214,M213,""))</f>
        <v>cen-144</v>
      </c>
      <c r="N214" s="37" t="str">
        <f>IF(6=D214,B214,IF(5&lt;D214,N213,""))</f>
        <v/>
      </c>
      <c r="O214" s="66" t="s">
        <v>2000</v>
      </c>
      <c r="P214" s="66" t="s">
        <v>2284</v>
      </c>
      <c r="Q214" s="6" t="str">
        <f>VLOOKUP(B214,label!A:G,6,FALSE)</f>
        <v>textItemType</v>
      </c>
      <c r="R214" s="66" t="s">
        <v>1938</v>
      </c>
      <c r="S214" s="6" t="str">
        <f>VLOOKUP(B214,label!A:G,5,FALSE)</f>
        <v>InvoiceLineChargeReason</v>
      </c>
    </row>
    <row r="215" spans="1:19" ht="19" customHeight="1">
      <c r="A215" s="6">
        <v>157</v>
      </c>
      <c r="B215" s="67" t="s">
        <v>3709</v>
      </c>
      <c r="C215" s="67" t="s">
        <v>40</v>
      </c>
      <c r="D215" s="6">
        <f>VLOOKUP(B215,label!A:G,3,FALSE)</f>
        <v>5</v>
      </c>
      <c r="E215" s="37" t="str">
        <f xml:space="preserve"> IF("cen"=MID(B215,1,3),H215, VLOOKUP(B215,label!A:E,5,FALSE))</f>
        <v>Invoice line charge reason code</v>
      </c>
      <c r="F215" s="39" t="s">
        <v>4481</v>
      </c>
      <c r="G215" s="34" t="s">
        <v>2285</v>
      </c>
      <c r="H215" s="99" t="str">
        <f>VLOOKUP(G215,'EN mapping'!B:F,5,FALSE)</f>
        <v>Invoice line charge reason code</v>
      </c>
      <c r="I215" s="89" t="str">
        <f>VLOOKUP(G215,'EN mapping'!B:D,3,FALSE)</f>
        <v>0..1</v>
      </c>
      <c r="J215" s="38" t="str">
        <f>IF(2=D215,B215,IF(1&lt;D215,J214,""))</f>
        <v/>
      </c>
      <c r="K215" s="37" t="str">
        <f>IF(3=D215,B215,IF(2&lt;D215,K214,""))</f>
        <v>corG-5</v>
      </c>
      <c r="L215" s="37" t="str">
        <f>IF(4=D215,B215,IF(3&lt;D215,L214,""))</f>
        <v>cenG-28</v>
      </c>
      <c r="M215" s="38" t="str">
        <f>IF(5=D215,B215,IF(4&lt;D215,M214,""))</f>
        <v>cen-145</v>
      </c>
      <c r="N215" s="37" t="str">
        <f>IF(6=D215,B215,IF(5&lt;D215,N214,""))</f>
        <v/>
      </c>
      <c r="O215" s="66" t="s">
        <v>2000</v>
      </c>
      <c r="P215" s="66" t="s">
        <v>2286</v>
      </c>
      <c r="Q215" s="6" t="str">
        <f>VLOOKUP(B215,label!A:G,6,FALSE)</f>
        <v>codeItemType</v>
      </c>
      <c r="R215" s="66" t="s">
        <v>1924</v>
      </c>
      <c r="S215" s="6" t="str">
        <f>VLOOKUP(B215,label!A:G,5,FALSE)</f>
        <v>InvoiceLineChargeReasonCode</v>
      </c>
    </row>
    <row r="216" spans="1:19" ht="19" customHeight="1">
      <c r="A216" s="6">
        <v>158</v>
      </c>
      <c r="B216" s="67" t="s">
        <v>3710</v>
      </c>
      <c r="C216" s="67" t="s">
        <v>40</v>
      </c>
      <c r="D216" s="6">
        <f>VLOOKUP(B216,label!A:G,3,FALSE)</f>
        <v>5</v>
      </c>
      <c r="E216" s="37" t="str">
        <f xml:space="preserve"> IF("cen"=MID(B216,1,3),H216, VLOOKUP(B216,label!A:E,5,FALSE))</f>
        <v>Item description</v>
      </c>
      <c r="F216" s="39" t="s">
        <v>4482</v>
      </c>
      <c r="G216" s="34" t="s">
        <v>2311</v>
      </c>
      <c r="H216" s="99" t="str">
        <f>VLOOKUP(G216,'EN mapping'!B:F,5,FALSE)</f>
        <v>Item description</v>
      </c>
      <c r="I216" s="89" t="str">
        <f>VLOOKUP(G216,'EN mapping'!B:D,3,FALSE)</f>
        <v>0..1</v>
      </c>
      <c r="J216" s="38" t="str">
        <f>IF(2=D216,B216,IF(1&lt;D216,J215,""))</f>
        <v/>
      </c>
      <c r="K216" s="37" t="str">
        <f>IF(3=D216,B216,IF(2&lt;D216,K215,""))</f>
        <v>corG-5</v>
      </c>
      <c r="L216" s="37" t="str">
        <f>IF(4=D216,B216,IF(3&lt;D216,L215,""))</f>
        <v>cenG-28</v>
      </c>
      <c r="M216" s="38" t="str">
        <f>IF(5=D216,B216,IF(4&lt;D216,M215,""))</f>
        <v>cen-154</v>
      </c>
      <c r="N216" s="37" t="str">
        <f>IF(6=D216,B216,IF(5&lt;D216,N215,""))</f>
        <v/>
      </c>
      <c r="O216" s="66" t="s">
        <v>2000</v>
      </c>
      <c r="P216" s="66" t="s">
        <v>2312</v>
      </c>
      <c r="Q216" s="6" t="str">
        <f>VLOOKUP(B216,label!A:G,6,FALSE)</f>
        <v>textItemType</v>
      </c>
      <c r="R216" s="66" t="s">
        <v>1938</v>
      </c>
      <c r="S216" s="6" t="str">
        <f>VLOOKUP(B216,label!A:G,5,FALSE)</f>
        <v>ItemDescription</v>
      </c>
    </row>
    <row r="217" spans="1:19" ht="19" customHeight="1">
      <c r="A217" s="6">
        <v>159</v>
      </c>
      <c r="B217" s="67" t="s">
        <v>3658</v>
      </c>
      <c r="C217" s="67" t="s">
        <v>40</v>
      </c>
      <c r="D217" s="74">
        <v>4</v>
      </c>
      <c r="E217" s="102" t="str">
        <f xml:space="preserve"> IF("cen"=MID(B217,1,3),H217, VLOOKUP(B217,label!A:E,5,FALSE))</f>
        <v>ITEM ATTRIBUTES</v>
      </c>
      <c r="F217" s="39" t="s">
        <v>4544</v>
      </c>
      <c r="G217" s="69" t="s">
        <v>2327</v>
      </c>
      <c r="H217" s="99" t="str">
        <f>VLOOKUP(G217,'EN mapping'!B:F,5,FALSE)</f>
        <v>ITEM ATTRIBUTES</v>
      </c>
      <c r="I217" s="89" t="str">
        <f>VLOOKUP(G217,'EN mapping'!B:D,3,FALSE)</f>
        <v>0..n</v>
      </c>
      <c r="J217" s="38" t="str">
        <f>IF(2=D217,B217,IF(1&lt;D217,J216,""))</f>
        <v/>
      </c>
      <c r="K217" s="37" t="str">
        <f>IF(3=D217,B217,IF(2&lt;D217,K216,""))</f>
        <v>corG-5</v>
      </c>
      <c r="L217" s="37" t="str">
        <f>IF(4=D217,B217,IF(3&lt;D217,L216,""))</f>
        <v>cenG-32</v>
      </c>
      <c r="M217" s="38" t="str">
        <f>IF(5=D217,B217,IF(4&lt;D217,M216,""))</f>
        <v/>
      </c>
      <c r="N217" s="37" t="str">
        <f>IF(6=D217,B217,IF(5&lt;D217,N216,""))</f>
        <v/>
      </c>
      <c r="O217" s="66" t="s">
        <v>2000</v>
      </c>
      <c r="P217" s="69" t="s">
        <v>2328</v>
      </c>
      <c r="Q217" s="6" t="str">
        <f>VLOOKUP(B217,label!A:G,6,FALSE)</f>
        <v>_</v>
      </c>
      <c r="R217" s="84"/>
      <c r="S217" s="6" t="str">
        <f>VLOOKUP(B217,label!A:G,5,FALSE)</f>
        <v>ITEM_ATTRIBUTES</v>
      </c>
    </row>
    <row r="218" spans="1:19" ht="19" customHeight="1">
      <c r="A218" s="6">
        <v>160</v>
      </c>
      <c r="B218" s="67" t="s">
        <v>3711</v>
      </c>
      <c r="C218" s="67" t="s">
        <v>40</v>
      </c>
      <c r="D218" s="6">
        <v>5</v>
      </c>
      <c r="E218" s="37" t="str">
        <f xml:space="preserve"> IF("cen"=MID(B218,1,3),H218, VLOOKUP(B218,label!A:E,5,FALSE))</f>
        <v>Item attribute name</v>
      </c>
      <c r="F218" s="39" t="s">
        <v>4545</v>
      </c>
      <c r="G218" s="34" t="s">
        <v>2329</v>
      </c>
      <c r="H218" s="99" t="str">
        <f>VLOOKUP(G218,'EN mapping'!B:F,5,FALSE)</f>
        <v>Item attribute name</v>
      </c>
      <c r="I218" s="89" t="str">
        <f>VLOOKUP(G218,'EN mapping'!B:D,3,FALSE)</f>
        <v>1..1</v>
      </c>
      <c r="J218" s="38" t="str">
        <f>IF(2=D218,B218,IF(1&lt;D218,J217,""))</f>
        <v/>
      </c>
      <c r="K218" s="37" t="str">
        <f>IF(3=D218,B218,IF(2&lt;D218,K217,""))</f>
        <v>corG-5</v>
      </c>
      <c r="L218" s="37" t="str">
        <f>IF(4=D218,B218,IF(3&lt;D218,L217,""))</f>
        <v>cenG-32</v>
      </c>
      <c r="M218" s="38" t="str">
        <f>IF(5=D218,B218,IF(4&lt;D218,M217,""))</f>
        <v>cen-160</v>
      </c>
      <c r="N218" s="37" t="str">
        <f>IF(6=D218,B218,IF(5&lt;D218,N217,""))</f>
        <v/>
      </c>
      <c r="O218" s="66" t="s">
        <v>2330</v>
      </c>
      <c r="P218" s="66" t="s">
        <v>2331</v>
      </c>
      <c r="Q218" s="6" t="str">
        <f>VLOOKUP(B218,label!A:G,6,FALSE)</f>
        <v>textItemType</v>
      </c>
      <c r="R218" s="66" t="s">
        <v>1938</v>
      </c>
      <c r="S218" s="6" t="str">
        <f>VLOOKUP(B218,label!A:G,5,FALSE)</f>
        <v>ItemAttributeName</v>
      </c>
    </row>
    <row r="219" spans="1:19" ht="19" customHeight="1">
      <c r="A219" s="6">
        <f t="shared" ref="A219" si="0">ROW()-1</f>
        <v>218</v>
      </c>
      <c r="B219" s="67" t="s">
        <v>3712</v>
      </c>
      <c r="C219" s="67" t="s">
        <v>40</v>
      </c>
      <c r="D219" s="6">
        <v>5</v>
      </c>
      <c r="E219" s="37" t="str">
        <f xml:space="preserve"> IF("cen"=MID(B219,1,3),H219, VLOOKUP(B219,label!A:E,5,FALSE))</f>
        <v>Item attribute value</v>
      </c>
      <c r="F219" s="39" t="s">
        <v>4546</v>
      </c>
      <c r="G219" s="34" t="s">
        <v>2332</v>
      </c>
      <c r="H219" s="99" t="str">
        <f>VLOOKUP(G219,'EN mapping'!B:F,5,FALSE)</f>
        <v>Item attribute value</v>
      </c>
      <c r="I219" s="89" t="str">
        <f>VLOOKUP(G219,'EN mapping'!B:D,3,FALSE)</f>
        <v>1..1</v>
      </c>
      <c r="J219" s="38" t="str">
        <f>IF(2=D219,B219,IF(1&lt;D219,J218,""))</f>
        <v/>
      </c>
      <c r="K219" s="37" t="str">
        <f>IF(3=D219,B219,IF(2&lt;D219,K218,""))</f>
        <v>corG-5</v>
      </c>
      <c r="L219" s="37" t="str">
        <f>IF(4=D219,B219,IF(3&lt;D219,L218,""))</f>
        <v>cenG-32</v>
      </c>
      <c r="M219" s="38" t="str">
        <f>IF(5=D219,B219,IF(4&lt;D219,M218,""))</f>
        <v>cen-161</v>
      </c>
      <c r="N219" s="37" t="str">
        <f>IF(6=D219,B219,IF(5&lt;D219,N218,""))</f>
        <v/>
      </c>
      <c r="O219" s="66" t="s">
        <v>2330</v>
      </c>
      <c r="P219" s="66" t="s">
        <v>2333</v>
      </c>
      <c r="Q219" s="6" t="str">
        <f>VLOOKUP(B219,label!A:G,6,FALSE)</f>
        <v>textItemType</v>
      </c>
      <c r="R219" s="66" t="s">
        <v>1938</v>
      </c>
      <c r="S219" s="6" t="str">
        <f>VLOOKUP(B219,label!A:G,5,FALSE)</f>
        <v>ItemAttributeValue</v>
      </c>
    </row>
  </sheetData>
  <autoFilter ref="B1:W219" xr:uid="{A6575B6A-F0DA-A545-ACB7-744CABFD2B6F}"/>
  <phoneticPr fontId="3"/>
  <conditionalFormatting sqref="I1:I1048576">
    <cfRule type="containsText" dxfId="50" priority="24" operator="containsText" text="n">
      <formula>NOT(ISERROR(SEARCH("n",I1)))</formula>
    </cfRule>
  </conditionalFormatting>
  <conditionalFormatting sqref="B119:B123">
    <cfRule type="containsText" dxfId="49" priority="1" operator="containsText" text="G-">
      <formula>NOT(ISERROR(SEARCH("G-",B119)))</formula>
    </cfRule>
  </conditionalFormatting>
  <conditionalFormatting sqref="B220:C1048576 B124:B219 B1:C4 C5:C219 B5:B118">
    <cfRule type="containsText" dxfId="48" priority="2" operator="containsText" text="G-">
      <formula>NOT(ISERROR(SEARCH("G-",B1)))</formula>
    </cfRule>
  </conditionalFormatting>
  <pageMargins left="0.25" right="0.25" top="0.75" bottom="0.75" header="0.3" footer="0.3"/>
  <pageSetup paperSize="9" scale="52" fitToHeight="4"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EDFF-92D5-774D-844E-33ADD19B3D1F}">
  <sheetPr codeName="Sheet2"/>
  <dimension ref="A1:C180"/>
  <sheetViews>
    <sheetView topLeftCell="A57" workbookViewId="0">
      <selection activeCell="C8" sqref="C8"/>
    </sheetView>
  </sheetViews>
  <sheetFormatPr baseColWidth="10" defaultRowHeight="20"/>
  <cols>
    <col min="3" max="3" width="32.5703125" customWidth="1"/>
  </cols>
  <sheetData>
    <row r="1" spans="1:3">
      <c r="A1" t="s">
        <v>1953</v>
      </c>
      <c r="B1" t="s">
        <v>1283</v>
      </c>
      <c r="C1" t="s">
        <v>344</v>
      </c>
    </row>
    <row r="2" spans="1:3">
      <c r="A2" t="s">
        <v>2222</v>
      </c>
      <c r="B2" t="s">
        <v>3654</v>
      </c>
      <c r="C2" t="s">
        <v>3574</v>
      </c>
    </row>
    <row r="3" spans="1:3">
      <c r="A3" t="s">
        <v>1993</v>
      </c>
      <c r="B3" t="s">
        <v>3665</v>
      </c>
      <c r="C3" t="s">
        <v>4611</v>
      </c>
    </row>
    <row r="4" spans="1:3">
      <c r="A4" t="s">
        <v>3935</v>
      </c>
      <c r="B4" t="s">
        <v>3659</v>
      </c>
      <c r="C4" t="s">
        <v>4612</v>
      </c>
    </row>
    <row r="5" spans="1:3">
      <c r="A5" t="s">
        <v>2083</v>
      </c>
      <c r="B5" t="s">
        <v>3659</v>
      </c>
      <c r="C5" t="s">
        <v>4612</v>
      </c>
    </row>
    <row r="6" spans="1:3">
      <c r="A6" t="s">
        <v>2043</v>
      </c>
      <c r="B6" t="s">
        <v>3659</v>
      </c>
      <c r="C6" t="s">
        <v>4612</v>
      </c>
    </row>
    <row r="7" spans="1:3">
      <c r="A7" t="s">
        <v>2114</v>
      </c>
      <c r="B7" t="s">
        <v>3659</v>
      </c>
      <c r="C7" t="s">
        <v>4612</v>
      </c>
    </row>
    <row r="8" spans="1:3">
      <c r="A8" t="s">
        <v>2172</v>
      </c>
      <c r="B8" t="s">
        <v>1304</v>
      </c>
      <c r="C8" t="s">
        <v>390</v>
      </c>
    </row>
    <row r="9" spans="1:3">
      <c r="A9" t="s">
        <v>2205</v>
      </c>
      <c r="B9" t="s">
        <v>3691</v>
      </c>
      <c r="C9" t="s">
        <v>3570</v>
      </c>
    </row>
    <row r="10" spans="1:3">
      <c r="A10" t="s">
        <v>1926</v>
      </c>
      <c r="B10" t="s">
        <v>1307</v>
      </c>
      <c r="C10" t="s">
        <v>394</v>
      </c>
    </row>
    <row r="11" spans="1:3">
      <c r="A11" t="s">
        <v>2230</v>
      </c>
      <c r="B11" t="s">
        <v>3697</v>
      </c>
      <c r="C11" t="s">
        <v>3578</v>
      </c>
    </row>
    <row r="12" spans="1:3">
      <c r="A12" t="s">
        <v>2235</v>
      </c>
      <c r="B12" t="s">
        <v>3717</v>
      </c>
      <c r="C12" t="s">
        <v>3580</v>
      </c>
    </row>
    <row r="13" spans="1:3">
      <c r="A13" t="s">
        <v>2233</v>
      </c>
      <c r="B13" t="s">
        <v>3716</v>
      </c>
      <c r="C13" t="s">
        <v>3579</v>
      </c>
    </row>
    <row r="14" spans="1:3">
      <c r="A14" t="s">
        <v>2150</v>
      </c>
      <c r="B14" t="s">
        <v>3674</v>
      </c>
      <c r="C14" t="s">
        <v>3550</v>
      </c>
    </row>
    <row r="15" spans="1:3">
      <c r="A15" t="s">
        <v>1967</v>
      </c>
      <c r="B15" t="s">
        <v>3662</v>
      </c>
      <c r="C15" t="s">
        <v>3535</v>
      </c>
    </row>
    <row r="16" spans="1:3">
      <c r="A16" t="s">
        <v>1937</v>
      </c>
      <c r="B16" t="s">
        <v>1182</v>
      </c>
      <c r="C16" t="s">
        <v>113</v>
      </c>
    </row>
    <row r="17" spans="1:3">
      <c r="A17" t="s">
        <v>2132</v>
      </c>
      <c r="B17" t="s">
        <v>3647</v>
      </c>
      <c r="C17" t="s">
        <v>3541</v>
      </c>
    </row>
    <row r="18" spans="1:3">
      <c r="A18" t="s">
        <v>2152</v>
      </c>
      <c r="B18" t="s">
        <v>3675</v>
      </c>
      <c r="C18" t="s">
        <v>3551</v>
      </c>
    </row>
    <row r="19" spans="1:3">
      <c r="A19" t="s">
        <v>2241</v>
      </c>
      <c r="B19" t="s">
        <v>1411</v>
      </c>
      <c r="C19" t="s">
        <v>604</v>
      </c>
    </row>
    <row r="20" spans="1:3">
      <c r="A20" t="s">
        <v>2146</v>
      </c>
      <c r="B20" t="s">
        <v>3649</v>
      </c>
      <c r="C20" t="s">
        <v>3548</v>
      </c>
    </row>
    <row r="21" spans="1:3">
      <c r="A21" t="s">
        <v>2154</v>
      </c>
      <c r="B21" t="s">
        <v>3650</v>
      </c>
      <c r="C21" t="s">
        <v>3552</v>
      </c>
    </row>
    <row r="22" spans="1:3">
      <c r="A22" t="s">
        <v>2170</v>
      </c>
      <c r="B22" t="s">
        <v>3651</v>
      </c>
      <c r="C22" t="s">
        <v>3557</v>
      </c>
    </row>
    <row r="23" spans="1:3">
      <c r="A23" t="s">
        <v>2186</v>
      </c>
      <c r="B23" t="s">
        <v>3652</v>
      </c>
      <c r="C23" t="s">
        <v>3562</v>
      </c>
    </row>
    <row r="24" spans="1:3">
      <c r="A24" t="s">
        <v>1920</v>
      </c>
      <c r="B24" t="s">
        <v>1387</v>
      </c>
      <c r="C24" t="s">
        <v>571</v>
      </c>
    </row>
    <row r="25" spans="1:3">
      <c r="A25" t="s">
        <v>4102</v>
      </c>
      <c r="B25" t="s">
        <v>3676</v>
      </c>
      <c r="C25" t="s">
        <v>3553</v>
      </c>
    </row>
    <row r="26" spans="1:3">
      <c r="A26" t="s">
        <v>2159</v>
      </c>
      <c r="B26" t="s">
        <v>3677</v>
      </c>
      <c r="C26" t="s">
        <v>3554</v>
      </c>
    </row>
    <row r="27" spans="1:3">
      <c r="A27" t="s">
        <v>2166</v>
      </c>
      <c r="B27" t="s">
        <v>3678</v>
      </c>
      <c r="C27" t="s">
        <v>3555</v>
      </c>
    </row>
    <row r="28" spans="1:3">
      <c r="A28" t="s">
        <v>2168</v>
      </c>
      <c r="B28" t="s">
        <v>3679</v>
      </c>
      <c r="C28" t="s">
        <v>3556</v>
      </c>
    </row>
    <row r="29" spans="1:3">
      <c r="A29" t="s">
        <v>2174</v>
      </c>
      <c r="B29" t="s">
        <v>3680</v>
      </c>
      <c r="C29" t="s">
        <v>3558</v>
      </c>
    </row>
    <row r="30" spans="1:3">
      <c r="A30" t="s">
        <v>2176</v>
      </c>
      <c r="B30" t="s">
        <v>3681</v>
      </c>
      <c r="C30" t="s">
        <v>3559</v>
      </c>
    </row>
    <row r="31" spans="1:3">
      <c r="A31" t="s">
        <v>2182</v>
      </c>
      <c r="B31" t="s">
        <v>3682</v>
      </c>
      <c r="C31" t="s">
        <v>3560</v>
      </c>
    </row>
    <row r="32" spans="1:3">
      <c r="A32" t="s">
        <v>2184</v>
      </c>
      <c r="B32" t="s">
        <v>3683</v>
      </c>
      <c r="C32" t="s">
        <v>3561</v>
      </c>
    </row>
    <row r="33" spans="1:3">
      <c r="A33" t="s">
        <v>1915</v>
      </c>
      <c r="B33" t="s">
        <v>1384</v>
      </c>
      <c r="C33" t="s">
        <v>565</v>
      </c>
    </row>
    <row r="34" spans="1:3">
      <c r="A34" t="s">
        <v>1923</v>
      </c>
      <c r="B34" t="s">
        <v>1381</v>
      </c>
      <c r="C34" t="s">
        <v>559</v>
      </c>
    </row>
    <row r="35" spans="1:3">
      <c r="A35" t="s">
        <v>1963</v>
      </c>
      <c r="B35" t="s">
        <v>1144</v>
      </c>
      <c r="C35" t="s">
        <v>19</v>
      </c>
    </row>
    <row r="36" spans="1:3">
      <c r="A36" t="s">
        <v>2237</v>
      </c>
      <c r="B36" t="s">
        <v>818</v>
      </c>
      <c r="C36" t="s">
        <v>337</v>
      </c>
    </row>
    <row r="37" spans="1:3">
      <c r="A37" t="s">
        <v>2228</v>
      </c>
      <c r="B37" t="s">
        <v>3696</v>
      </c>
      <c r="C37" t="s">
        <v>3577</v>
      </c>
    </row>
    <row r="38" spans="1:3">
      <c r="A38" t="s">
        <v>1997</v>
      </c>
      <c r="B38" t="s">
        <v>828</v>
      </c>
      <c r="C38" t="s">
        <v>503</v>
      </c>
    </row>
    <row r="39" spans="1:3">
      <c r="A39" t="s">
        <v>2077</v>
      </c>
      <c r="B39" t="s">
        <v>828</v>
      </c>
      <c r="C39" t="s">
        <v>503</v>
      </c>
    </row>
    <row r="40" spans="1:3">
      <c r="A40" t="s">
        <v>2037</v>
      </c>
      <c r="B40" t="s">
        <v>828</v>
      </c>
      <c r="C40" t="s">
        <v>503</v>
      </c>
    </row>
    <row r="41" spans="1:3">
      <c r="A41" t="s">
        <v>2108</v>
      </c>
      <c r="B41" t="s">
        <v>828</v>
      </c>
      <c r="C41" t="s">
        <v>503</v>
      </c>
    </row>
    <row r="42" spans="1:3">
      <c r="A42" t="s">
        <v>2097</v>
      </c>
      <c r="B42" t="s">
        <v>1365</v>
      </c>
      <c r="C42" t="s">
        <v>523</v>
      </c>
    </row>
    <row r="43" spans="1:3">
      <c r="A43" t="s">
        <v>2002</v>
      </c>
      <c r="B43" t="s">
        <v>1360</v>
      </c>
      <c r="C43" t="s">
        <v>513</v>
      </c>
    </row>
    <row r="44" spans="1:3">
      <c r="A44" t="s">
        <v>2081</v>
      </c>
      <c r="B44" t="s">
        <v>1360</v>
      </c>
      <c r="C44" t="s">
        <v>513</v>
      </c>
    </row>
    <row r="45" spans="1:3">
      <c r="A45" t="s">
        <v>2041</v>
      </c>
      <c r="B45" t="s">
        <v>1360</v>
      </c>
      <c r="C45" t="s">
        <v>513</v>
      </c>
    </row>
    <row r="46" spans="1:3">
      <c r="A46" t="s">
        <v>2112</v>
      </c>
      <c r="B46" t="s">
        <v>1360</v>
      </c>
      <c r="C46" t="s">
        <v>513</v>
      </c>
    </row>
    <row r="47" spans="1:3">
      <c r="A47" t="s">
        <v>1988</v>
      </c>
      <c r="B47" t="s">
        <v>1342</v>
      </c>
      <c r="C47" t="s">
        <v>469</v>
      </c>
    </row>
    <row r="48" spans="1:3">
      <c r="A48" t="s">
        <v>2031</v>
      </c>
      <c r="B48" t="s">
        <v>1342</v>
      </c>
      <c r="C48" t="s">
        <v>469</v>
      </c>
    </row>
    <row r="49" spans="1:3">
      <c r="A49" t="s">
        <v>2070</v>
      </c>
      <c r="B49" t="s">
        <v>1342</v>
      </c>
      <c r="C49" t="s">
        <v>469</v>
      </c>
    </row>
    <row r="50" spans="1:3">
      <c r="A50" t="s">
        <v>1991</v>
      </c>
      <c r="B50" t="s">
        <v>1341</v>
      </c>
      <c r="C50" t="s">
        <v>467</v>
      </c>
    </row>
    <row r="51" spans="1:3">
      <c r="A51" t="s">
        <v>2005</v>
      </c>
      <c r="B51" t="s">
        <v>1361</v>
      </c>
      <c r="C51" t="s">
        <v>515</v>
      </c>
    </row>
    <row r="52" spans="1:3">
      <c r="A52" t="s">
        <v>2085</v>
      </c>
      <c r="B52" t="s">
        <v>1361</v>
      </c>
      <c r="C52" t="s">
        <v>515</v>
      </c>
    </row>
    <row r="53" spans="1:3">
      <c r="A53" t="s">
        <v>2045</v>
      </c>
      <c r="B53" t="s">
        <v>1361</v>
      </c>
      <c r="C53" t="s">
        <v>515</v>
      </c>
    </row>
    <row r="54" spans="1:3">
      <c r="A54" t="s">
        <v>2116</v>
      </c>
      <c r="B54" t="s">
        <v>1361</v>
      </c>
      <c r="C54" t="s">
        <v>515</v>
      </c>
    </row>
    <row r="55" spans="1:3">
      <c r="A55" t="s">
        <v>1983</v>
      </c>
      <c r="B55" t="s">
        <v>1340</v>
      </c>
      <c r="C55" t="s">
        <v>464</v>
      </c>
    </row>
    <row r="56" spans="1:3">
      <c r="A56" t="s">
        <v>2026</v>
      </c>
      <c r="B56" t="s">
        <v>1340</v>
      </c>
      <c r="C56" t="s">
        <v>464</v>
      </c>
    </row>
    <row r="57" spans="1:3">
      <c r="A57" t="s">
        <v>2065</v>
      </c>
      <c r="B57" t="s">
        <v>1340</v>
      </c>
      <c r="C57" t="s">
        <v>464</v>
      </c>
    </row>
    <row r="58" spans="1:3">
      <c r="A58" t="s">
        <v>2015</v>
      </c>
      <c r="B58" t="s">
        <v>1370</v>
      </c>
      <c r="C58" t="s">
        <v>532</v>
      </c>
    </row>
    <row r="59" spans="1:3">
      <c r="A59" t="s">
        <v>2055</v>
      </c>
      <c r="B59" t="s">
        <v>1370</v>
      </c>
      <c r="C59" t="s">
        <v>532</v>
      </c>
    </row>
    <row r="60" spans="1:3">
      <c r="A60" t="s">
        <v>2019</v>
      </c>
      <c r="B60" t="s">
        <v>1377</v>
      </c>
      <c r="C60" t="s">
        <v>551</v>
      </c>
    </row>
    <row r="61" spans="1:3">
      <c r="A61" t="s">
        <v>2059</v>
      </c>
      <c r="B61" t="s">
        <v>1377</v>
      </c>
      <c r="C61" t="s">
        <v>551</v>
      </c>
    </row>
    <row r="62" spans="1:3">
      <c r="A62" t="s">
        <v>2013</v>
      </c>
      <c r="B62" t="s">
        <v>829</v>
      </c>
      <c r="C62" t="s">
        <v>525</v>
      </c>
    </row>
    <row r="63" spans="1:3">
      <c r="A63" t="s">
        <v>2053</v>
      </c>
      <c r="B63" t="s">
        <v>829</v>
      </c>
      <c r="C63" t="s">
        <v>525</v>
      </c>
    </row>
    <row r="64" spans="1:3">
      <c r="A64" t="s">
        <v>2017</v>
      </c>
      <c r="B64" t="s">
        <v>1373</v>
      </c>
      <c r="C64" t="s">
        <v>539</v>
      </c>
    </row>
    <row r="65" spans="1:3">
      <c r="A65" t="s">
        <v>2057</v>
      </c>
      <c r="B65" t="s">
        <v>1373</v>
      </c>
      <c r="C65" t="s">
        <v>539</v>
      </c>
    </row>
    <row r="66" spans="1:3">
      <c r="A66" t="s">
        <v>2011</v>
      </c>
      <c r="B66" t="s">
        <v>1363</v>
      </c>
      <c r="C66" t="s">
        <v>519</v>
      </c>
    </row>
    <row r="67" spans="1:3">
      <c r="A67" t="s">
        <v>2091</v>
      </c>
      <c r="B67" t="s">
        <v>1363</v>
      </c>
      <c r="C67" t="s">
        <v>519</v>
      </c>
    </row>
    <row r="68" spans="1:3">
      <c r="A68" t="s">
        <v>2051</v>
      </c>
      <c r="B68" t="s">
        <v>1363</v>
      </c>
      <c r="C68" t="s">
        <v>519</v>
      </c>
    </row>
    <row r="69" spans="1:3">
      <c r="A69" t="s">
        <v>2122</v>
      </c>
      <c r="B69" t="s">
        <v>1363</v>
      </c>
      <c r="C69" t="s">
        <v>519</v>
      </c>
    </row>
    <row r="70" spans="1:3">
      <c r="A70" t="s">
        <v>1979</v>
      </c>
      <c r="B70" t="s">
        <v>1346</v>
      </c>
      <c r="C70" t="s">
        <v>477</v>
      </c>
    </row>
    <row r="71" spans="1:3">
      <c r="A71" t="s">
        <v>2073</v>
      </c>
      <c r="B71" t="s">
        <v>1346</v>
      </c>
      <c r="C71" t="s">
        <v>477</v>
      </c>
    </row>
    <row r="72" spans="1:3">
      <c r="A72" t="s">
        <v>2023</v>
      </c>
      <c r="B72" t="s">
        <v>1346</v>
      </c>
      <c r="C72" t="s">
        <v>477</v>
      </c>
    </row>
    <row r="73" spans="1:3">
      <c r="A73" t="s">
        <v>2063</v>
      </c>
      <c r="B73" t="s">
        <v>1346</v>
      </c>
      <c r="C73" t="s">
        <v>477</v>
      </c>
    </row>
    <row r="74" spans="1:3">
      <c r="A74" t="s">
        <v>2095</v>
      </c>
      <c r="B74" t="s">
        <v>1346</v>
      </c>
      <c r="C74" t="s">
        <v>477</v>
      </c>
    </row>
    <row r="75" spans="1:3">
      <c r="A75" t="s">
        <v>1977</v>
      </c>
      <c r="B75" t="s">
        <v>823</v>
      </c>
      <c r="C75" t="s">
        <v>462</v>
      </c>
    </row>
    <row r="76" spans="1:3">
      <c r="A76" t="s">
        <v>2071</v>
      </c>
      <c r="B76" t="s">
        <v>823</v>
      </c>
      <c r="C76" t="s">
        <v>462</v>
      </c>
    </row>
    <row r="77" spans="1:3">
      <c r="A77" t="s">
        <v>2021</v>
      </c>
      <c r="B77" t="s">
        <v>823</v>
      </c>
      <c r="C77" t="s">
        <v>462</v>
      </c>
    </row>
    <row r="78" spans="1:3">
      <c r="A78" t="s">
        <v>2061</v>
      </c>
      <c r="B78" t="s">
        <v>823</v>
      </c>
      <c r="C78" t="s">
        <v>462</v>
      </c>
    </row>
    <row r="79" spans="1:3">
      <c r="A79" t="s">
        <v>2093</v>
      </c>
      <c r="B79" t="s">
        <v>823</v>
      </c>
      <c r="C79" t="s">
        <v>462</v>
      </c>
    </row>
    <row r="80" spans="1:3">
      <c r="A80" t="s">
        <v>2009</v>
      </c>
      <c r="B80" t="s">
        <v>1362</v>
      </c>
      <c r="C80" t="s">
        <v>517</v>
      </c>
    </row>
    <row r="81" spans="1:3">
      <c r="A81" t="s">
        <v>2089</v>
      </c>
      <c r="B81" t="s">
        <v>1362</v>
      </c>
      <c r="C81" t="s">
        <v>517</v>
      </c>
    </row>
    <row r="82" spans="1:3">
      <c r="A82" t="s">
        <v>2049</v>
      </c>
      <c r="B82" t="s">
        <v>1362</v>
      </c>
      <c r="C82" t="s">
        <v>517</v>
      </c>
    </row>
    <row r="83" spans="1:3">
      <c r="A83" t="s">
        <v>2120</v>
      </c>
      <c r="B83" t="s">
        <v>1362</v>
      </c>
      <c r="C83" t="s">
        <v>517</v>
      </c>
    </row>
    <row r="84" spans="1:3">
      <c r="A84" t="s">
        <v>1999</v>
      </c>
      <c r="B84" t="s">
        <v>1359</v>
      </c>
      <c r="C84" t="s">
        <v>511</v>
      </c>
    </row>
    <row r="85" spans="1:3">
      <c r="A85" t="s">
        <v>2079</v>
      </c>
      <c r="B85" t="s">
        <v>1359</v>
      </c>
      <c r="C85" t="s">
        <v>511</v>
      </c>
    </row>
    <row r="86" spans="1:3">
      <c r="A86" t="s">
        <v>2039</v>
      </c>
      <c r="B86" t="s">
        <v>1359</v>
      </c>
      <c r="C86" t="s">
        <v>511</v>
      </c>
    </row>
    <row r="87" spans="1:3">
      <c r="A87" t="s">
        <v>2110</v>
      </c>
      <c r="B87" t="s">
        <v>1359</v>
      </c>
      <c r="C87" t="s">
        <v>511</v>
      </c>
    </row>
    <row r="88" spans="1:3">
      <c r="A88" t="s">
        <v>2007</v>
      </c>
      <c r="B88" t="s">
        <v>1364</v>
      </c>
      <c r="C88" t="s">
        <v>521</v>
      </c>
    </row>
    <row r="89" spans="1:3">
      <c r="A89" t="s">
        <v>2087</v>
      </c>
      <c r="B89" t="s">
        <v>1364</v>
      </c>
      <c r="C89" t="s">
        <v>521</v>
      </c>
    </row>
    <row r="90" spans="1:3">
      <c r="A90" t="s">
        <v>2047</v>
      </c>
      <c r="B90" t="s">
        <v>1364</v>
      </c>
      <c r="C90" t="s">
        <v>521</v>
      </c>
    </row>
    <row r="91" spans="1:3">
      <c r="A91" t="s">
        <v>2118</v>
      </c>
      <c r="B91" t="s">
        <v>1364</v>
      </c>
      <c r="C91" t="s">
        <v>521</v>
      </c>
    </row>
    <row r="92" spans="1:3">
      <c r="A92" t="s">
        <v>2263</v>
      </c>
      <c r="B92" t="s">
        <v>3656</v>
      </c>
      <c r="C92" t="s">
        <v>3581</v>
      </c>
    </row>
    <row r="93" spans="1:3">
      <c r="A93" t="s">
        <v>2275</v>
      </c>
      <c r="B93" t="s">
        <v>3657</v>
      </c>
      <c r="C93" t="s">
        <v>3586</v>
      </c>
    </row>
    <row r="94" spans="1:3">
      <c r="A94" t="s">
        <v>2257</v>
      </c>
      <c r="B94" t="s">
        <v>3655</v>
      </c>
      <c r="C94" t="s">
        <v>3605</v>
      </c>
    </row>
    <row r="95" spans="1:3">
      <c r="A95" t="s">
        <v>1957</v>
      </c>
      <c r="B95" t="s">
        <v>3643</v>
      </c>
      <c r="C95" t="s">
        <v>3531</v>
      </c>
    </row>
    <row r="96" spans="1:3">
      <c r="A96" t="s">
        <v>1949</v>
      </c>
      <c r="B96" t="s">
        <v>3701</v>
      </c>
      <c r="C96" t="s">
        <v>3530</v>
      </c>
    </row>
    <row r="97" spans="1:3">
      <c r="A97" t="s">
        <v>2265</v>
      </c>
      <c r="B97" t="s">
        <v>4605</v>
      </c>
      <c r="C97" t="s">
        <v>4619</v>
      </c>
    </row>
    <row r="98" spans="1:3">
      <c r="A98" t="s">
        <v>2267</v>
      </c>
      <c r="B98" t="s">
        <v>3702</v>
      </c>
      <c r="C98" t="s">
        <v>3582</v>
      </c>
    </row>
    <row r="99" spans="1:3">
      <c r="A99" t="s">
        <v>2269</v>
      </c>
      <c r="B99" t="s">
        <v>3703</v>
      </c>
      <c r="C99" t="s">
        <v>3583</v>
      </c>
    </row>
    <row r="100" spans="1:3">
      <c r="A100" t="s">
        <v>2271</v>
      </c>
      <c r="B100" t="s">
        <v>3704</v>
      </c>
      <c r="C100" t="s">
        <v>3584</v>
      </c>
    </row>
    <row r="101" spans="1:3">
      <c r="A101" t="s">
        <v>2273</v>
      </c>
      <c r="B101" t="s">
        <v>3705</v>
      </c>
      <c r="C101" t="s">
        <v>3585</v>
      </c>
    </row>
    <row r="102" spans="1:3">
      <c r="A102" t="s">
        <v>2277</v>
      </c>
      <c r="B102" t="s">
        <v>4606</v>
      </c>
      <c r="C102" t="s">
        <v>4620</v>
      </c>
    </row>
    <row r="103" spans="1:3">
      <c r="A103" t="s">
        <v>2279</v>
      </c>
      <c r="B103" t="s">
        <v>3706</v>
      </c>
      <c r="C103" t="s">
        <v>3587</v>
      </c>
    </row>
    <row r="104" spans="1:3">
      <c r="A104" t="s">
        <v>2281</v>
      </c>
      <c r="B104" t="s">
        <v>3707</v>
      </c>
      <c r="C104" t="s">
        <v>3588</v>
      </c>
    </row>
    <row r="105" spans="1:3">
      <c r="A105" t="s">
        <v>2283</v>
      </c>
      <c r="B105" t="s">
        <v>3708</v>
      </c>
      <c r="C105" t="s">
        <v>3589</v>
      </c>
    </row>
    <row r="106" spans="1:3">
      <c r="A106" t="s">
        <v>2285</v>
      </c>
      <c r="B106" t="s">
        <v>3709</v>
      </c>
      <c r="C106" t="s">
        <v>3590</v>
      </c>
    </row>
    <row r="107" spans="1:3">
      <c r="A107" t="s">
        <v>2251</v>
      </c>
      <c r="B107" t="s">
        <v>4604</v>
      </c>
      <c r="C107" t="s">
        <v>4618</v>
      </c>
    </row>
    <row r="108" spans="1:3">
      <c r="A108" t="s">
        <v>1960</v>
      </c>
      <c r="B108" t="s">
        <v>3660</v>
      </c>
      <c r="C108" t="s">
        <v>3532</v>
      </c>
    </row>
    <row r="109" spans="1:3">
      <c r="A109" t="s">
        <v>2194</v>
      </c>
      <c r="B109" t="s">
        <v>3686</v>
      </c>
      <c r="C109" t="s">
        <v>3565</v>
      </c>
    </row>
    <row r="110" spans="1:3">
      <c r="A110" t="s">
        <v>2199</v>
      </c>
      <c r="B110" t="s">
        <v>3688</v>
      </c>
      <c r="C110" t="s">
        <v>3567</v>
      </c>
    </row>
    <row r="111" spans="1:3">
      <c r="A111" t="s">
        <v>4153</v>
      </c>
      <c r="B111" t="s">
        <v>3687</v>
      </c>
      <c r="C111" t="s">
        <v>3566</v>
      </c>
    </row>
    <row r="112" spans="1:3">
      <c r="A112" t="s">
        <v>2102</v>
      </c>
      <c r="B112" t="s">
        <v>3642</v>
      </c>
      <c r="C112" t="s">
        <v>3606</v>
      </c>
    </row>
    <row r="113" spans="1:3">
      <c r="A113" t="s">
        <v>2327</v>
      </c>
      <c r="B113" t="s">
        <v>3658</v>
      </c>
      <c r="C113" t="s">
        <v>3592</v>
      </c>
    </row>
    <row r="114" spans="1:3">
      <c r="A114" t="s">
        <v>2329</v>
      </c>
      <c r="B114" t="s">
        <v>3711</v>
      </c>
      <c r="C114" t="s">
        <v>3593</v>
      </c>
    </row>
    <row r="115" spans="1:3">
      <c r="A115" t="s">
        <v>2332</v>
      </c>
      <c r="B115" t="s">
        <v>3712</v>
      </c>
      <c r="C115" t="s">
        <v>3594</v>
      </c>
    </row>
    <row r="116" spans="1:3">
      <c r="A116" t="s">
        <v>2315</v>
      </c>
      <c r="B116" t="s">
        <v>4608</v>
      </c>
      <c r="C116" t="s">
        <v>4622</v>
      </c>
    </row>
    <row r="117" spans="1:3">
      <c r="A117" t="s">
        <v>2325</v>
      </c>
      <c r="B117" t="s">
        <v>4609</v>
      </c>
      <c r="C117" t="s">
        <v>3760</v>
      </c>
    </row>
    <row r="118" spans="1:3">
      <c r="A118" t="s">
        <v>2311</v>
      </c>
      <c r="B118" t="s">
        <v>3710</v>
      </c>
      <c r="C118" t="s">
        <v>3591</v>
      </c>
    </row>
    <row r="119" spans="1:3">
      <c r="A119" t="s">
        <v>2294</v>
      </c>
      <c r="B119" t="s">
        <v>3715</v>
      </c>
      <c r="C119" t="s">
        <v>3604</v>
      </c>
    </row>
    <row r="120" spans="1:3">
      <c r="A120" t="s">
        <v>2289</v>
      </c>
      <c r="B120" t="s">
        <v>3713</v>
      </c>
      <c r="C120" t="s">
        <v>3601</v>
      </c>
    </row>
    <row r="121" spans="1:3">
      <c r="A121" t="s">
        <v>2292</v>
      </c>
      <c r="B121" t="s">
        <v>3714</v>
      </c>
      <c r="C121" t="s">
        <v>3603</v>
      </c>
    </row>
    <row r="122" spans="1:3">
      <c r="A122" t="s">
        <v>2313</v>
      </c>
      <c r="B122" t="s">
        <v>4607</v>
      </c>
      <c r="C122" t="s">
        <v>4621</v>
      </c>
    </row>
    <row r="123" spans="1:3">
      <c r="A123" t="s">
        <v>2243</v>
      </c>
      <c r="B123" t="s">
        <v>1281</v>
      </c>
      <c r="C123" t="s">
        <v>339</v>
      </c>
    </row>
    <row r="124" spans="1:3">
      <c r="A124" t="s">
        <v>2239</v>
      </c>
      <c r="B124" t="s">
        <v>1282</v>
      </c>
      <c r="C124" t="s">
        <v>341</v>
      </c>
    </row>
    <row r="125" spans="1:3">
      <c r="A125" t="s">
        <v>2148</v>
      </c>
      <c r="B125" t="s">
        <v>3673</v>
      </c>
      <c r="C125" t="s">
        <v>3549</v>
      </c>
    </row>
    <row r="126" spans="1:3">
      <c r="A126" t="s">
        <v>1935</v>
      </c>
      <c r="B126" t="s">
        <v>1416</v>
      </c>
      <c r="C126" t="s">
        <v>614</v>
      </c>
    </row>
    <row r="127" spans="1:3">
      <c r="A127" t="s">
        <v>2307</v>
      </c>
      <c r="B127" t="s">
        <v>834</v>
      </c>
      <c r="C127" t="s">
        <v>618</v>
      </c>
    </row>
    <row r="128" spans="1:3">
      <c r="A128" t="s">
        <v>2309</v>
      </c>
      <c r="B128" t="s">
        <v>1425</v>
      </c>
      <c r="C128" t="s">
        <v>634</v>
      </c>
    </row>
    <row r="129" spans="1:3">
      <c r="A129" t="s">
        <v>2261</v>
      </c>
      <c r="B129" t="s">
        <v>1431</v>
      </c>
      <c r="C129" t="s">
        <v>646</v>
      </c>
    </row>
    <row r="130" spans="1:3">
      <c r="A130" t="s">
        <v>2317</v>
      </c>
      <c r="B130" t="s">
        <v>1421</v>
      </c>
      <c r="C130" t="s">
        <v>626</v>
      </c>
    </row>
    <row r="131" spans="1:3">
      <c r="A131" t="s">
        <v>2319</v>
      </c>
      <c r="B131" t="s">
        <v>1422</v>
      </c>
      <c r="C131" t="s">
        <v>628</v>
      </c>
    </row>
    <row r="132" spans="1:3">
      <c r="A132" t="s">
        <v>2320</v>
      </c>
      <c r="B132" t="s">
        <v>1427</v>
      </c>
      <c r="C132" t="s">
        <v>638</v>
      </c>
    </row>
    <row r="133" spans="1:3">
      <c r="A133" t="s">
        <v>2246</v>
      </c>
      <c r="B133" t="s">
        <v>1426</v>
      </c>
      <c r="C133" t="s">
        <v>636</v>
      </c>
    </row>
    <row r="134" spans="1:3">
      <c r="A134" t="s">
        <v>2259</v>
      </c>
      <c r="B134" t="s">
        <v>1430</v>
      </c>
      <c r="C134" t="s">
        <v>644</v>
      </c>
    </row>
    <row r="135" spans="1:3">
      <c r="A135" t="s">
        <v>2249</v>
      </c>
      <c r="B135" t="s">
        <v>1428</v>
      </c>
      <c r="C135" t="s">
        <v>640</v>
      </c>
    </row>
    <row r="136" spans="1:3">
      <c r="A136" t="s">
        <v>1995</v>
      </c>
      <c r="B136" t="s">
        <v>4598</v>
      </c>
      <c r="C136" t="s">
        <v>4389</v>
      </c>
    </row>
    <row r="137" spans="1:3">
      <c r="A137" t="s">
        <v>2034</v>
      </c>
      <c r="B137" t="s">
        <v>4598</v>
      </c>
      <c r="C137" t="s">
        <v>4389</v>
      </c>
    </row>
    <row r="138" spans="1:3">
      <c r="A138" t="s">
        <v>1975</v>
      </c>
      <c r="B138" t="s">
        <v>1497</v>
      </c>
      <c r="C138" t="s">
        <v>786</v>
      </c>
    </row>
    <row r="139" spans="1:3">
      <c r="A139" t="s">
        <v>2253</v>
      </c>
      <c r="B139" t="s">
        <v>1496</v>
      </c>
      <c r="C139" t="s">
        <v>784</v>
      </c>
    </row>
    <row r="140" spans="1:3">
      <c r="A140" t="s">
        <v>2255</v>
      </c>
      <c r="B140" t="s">
        <v>1495</v>
      </c>
      <c r="C140" t="s">
        <v>782</v>
      </c>
    </row>
    <row r="141" spans="1:3">
      <c r="A141" t="s">
        <v>2201</v>
      </c>
      <c r="B141" t="s">
        <v>3689</v>
      </c>
      <c r="C141" t="s">
        <v>3568</v>
      </c>
    </row>
    <row r="142" spans="1:3">
      <c r="A142" t="s">
        <v>2140</v>
      </c>
      <c r="B142" t="s">
        <v>3648</v>
      </c>
      <c r="C142" t="s">
        <v>3545</v>
      </c>
    </row>
    <row r="143" spans="1:3">
      <c r="A143" t="s">
        <v>2124</v>
      </c>
      <c r="B143" t="s">
        <v>3646</v>
      </c>
      <c r="C143" t="s">
        <v>3538</v>
      </c>
    </row>
    <row r="144" spans="1:3">
      <c r="A144" t="s">
        <v>2134</v>
      </c>
      <c r="B144" t="s">
        <v>3668</v>
      </c>
      <c r="C144" t="s">
        <v>3542</v>
      </c>
    </row>
    <row r="145" spans="1:3">
      <c r="A145" t="s">
        <v>2136</v>
      </c>
      <c r="B145" t="s">
        <v>3669</v>
      </c>
      <c r="C145" t="s">
        <v>3543</v>
      </c>
    </row>
    <row r="146" spans="1:3">
      <c r="A146" t="s">
        <v>2144</v>
      </c>
      <c r="B146" t="s">
        <v>3672</v>
      </c>
      <c r="C146" t="s">
        <v>3547</v>
      </c>
    </row>
    <row r="147" spans="1:3">
      <c r="A147" t="s">
        <v>2142</v>
      </c>
      <c r="B147" t="s">
        <v>3671</v>
      </c>
      <c r="C147" t="s">
        <v>3546</v>
      </c>
    </row>
    <row r="148" spans="1:3">
      <c r="A148" t="s">
        <v>2128</v>
      </c>
      <c r="B148" t="s">
        <v>3666</v>
      </c>
      <c r="C148" t="s">
        <v>3539</v>
      </c>
    </row>
    <row r="149" spans="1:3">
      <c r="A149" t="s">
        <v>2126</v>
      </c>
      <c r="B149" t="s">
        <v>1391</v>
      </c>
      <c r="C149" t="s">
        <v>579</v>
      </c>
    </row>
    <row r="150" spans="1:3">
      <c r="A150" t="s">
        <v>2138</v>
      </c>
      <c r="B150" t="s">
        <v>3670</v>
      </c>
      <c r="C150" t="s">
        <v>3544</v>
      </c>
    </row>
    <row r="151" spans="1:3">
      <c r="A151" t="s">
        <v>2106</v>
      </c>
      <c r="B151" t="s">
        <v>1146</v>
      </c>
      <c r="C151" t="s">
        <v>23</v>
      </c>
    </row>
    <row r="152" spans="1:3">
      <c r="A152" t="s">
        <v>2104</v>
      </c>
      <c r="B152" t="s">
        <v>1145</v>
      </c>
      <c r="C152" t="s">
        <v>21</v>
      </c>
    </row>
    <row r="153" spans="1:3">
      <c r="A153" t="s">
        <v>1931</v>
      </c>
      <c r="B153" t="s">
        <v>1322</v>
      </c>
      <c r="C153" t="s">
        <v>424</v>
      </c>
    </row>
    <row r="154" spans="1:3">
      <c r="A154" t="s">
        <v>1971</v>
      </c>
      <c r="B154" t="s">
        <v>3645</v>
      </c>
      <c r="C154" t="s">
        <v>3537</v>
      </c>
    </row>
    <row r="155" spans="1:3">
      <c r="A155" t="s">
        <v>1965</v>
      </c>
      <c r="B155" t="s">
        <v>3644</v>
      </c>
      <c r="C155" t="s">
        <v>3534</v>
      </c>
    </row>
    <row r="156" spans="1:3">
      <c r="A156" t="s">
        <v>2130</v>
      </c>
      <c r="B156" t="s">
        <v>3667</v>
      </c>
      <c r="C156" t="s">
        <v>3540</v>
      </c>
    </row>
    <row r="157" spans="1:3">
      <c r="A157" t="s">
        <v>2203</v>
      </c>
      <c r="B157" t="s">
        <v>3690</v>
      </c>
      <c r="C157" t="s">
        <v>3569</v>
      </c>
    </row>
    <row r="158" spans="1:3">
      <c r="A158" t="s">
        <v>2100</v>
      </c>
      <c r="B158" t="s">
        <v>1415</v>
      </c>
      <c r="C158" t="s">
        <v>612</v>
      </c>
    </row>
    <row r="159" spans="1:3">
      <c r="A159" t="s">
        <v>1969</v>
      </c>
      <c r="B159" t="s">
        <v>3663</v>
      </c>
      <c r="C159" t="s">
        <v>3536</v>
      </c>
    </row>
    <row r="160" spans="1:3">
      <c r="A160" t="s">
        <v>2190</v>
      </c>
      <c r="B160" t="s">
        <v>3684</v>
      </c>
      <c r="C160" t="s">
        <v>3563</v>
      </c>
    </row>
    <row r="161" spans="1:3">
      <c r="A161" t="s">
        <v>2192</v>
      </c>
      <c r="B161" t="s">
        <v>3685</v>
      </c>
      <c r="C161" t="s">
        <v>3564</v>
      </c>
    </row>
    <row r="162" spans="1:3">
      <c r="A162" t="s">
        <v>2188</v>
      </c>
      <c r="B162" t="s">
        <v>4599</v>
      </c>
      <c r="C162" t="s">
        <v>4613</v>
      </c>
    </row>
    <row r="163" spans="1:3">
      <c r="A163" t="s">
        <v>2226</v>
      </c>
      <c r="B163" t="s">
        <v>3695</v>
      </c>
      <c r="C163" t="s">
        <v>3576</v>
      </c>
    </row>
    <row r="164" spans="1:3">
      <c r="A164" t="s">
        <v>2224</v>
      </c>
      <c r="B164" t="s">
        <v>3694</v>
      </c>
      <c r="C164" t="s">
        <v>3575</v>
      </c>
    </row>
    <row r="165" spans="1:3">
      <c r="A165" t="s">
        <v>2212</v>
      </c>
      <c r="B165" t="s">
        <v>1471</v>
      </c>
      <c r="C165" t="s">
        <v>734</v>
      </c>
    </row>
    <row r="166" spans="1:3">
      <c r="A166" t="s">
        <v>2302</v>
      </c>
      <c r="B166" t="s">
        <v>1475</v>
      </c>
      <c r="C166" t="s">
        <v>742</v>
      </c>
    </row>
    <row r="167" spans="1:3">
      <c r="A167" t="s">
        <v>1928</v>
      </c>
      <c r="B167" t="s">
        <v>1478</v>
      </c>
      <c r="C167" t="s">
        <v>748</v>
      </c>
    </row>
    <row r="168" spans="1:3">
      <c r="A168" t="s">
        <v>2300</v>
      </c>
      <c r="B168" t="s">
        <v>838</v>
      </c>
      <c r="C168" t="s">
        <v>726</v>
      </c>
    </row>
    <row r="169" spans="1:3">
      <c r="A169" t="s">
        <v>2304</v>
      </c>
      <c r="B169" t="s">
        <v>1474</v>
      </c>
      <c r="C169" t="s">
        <v>740</v>
      </c>
    </row>
    <row r="170" spans="1:3">
      <c r="A170" t="s">
        <v>1955</v>
      </c>
      <c r="B170" t="s">
        <v>1417</v>
      </c>
      <c r="C170" t="s">
        <v>616</v>
      </c>
    </row>
    <row r="171" spans="1:3">
      <c r="A171" t="s">
        <v>1981</v>
      </c>
      <c r="B171" t="s">
        <v>3664</v>
      </c>
      <c r="C171" t="s">
        <v>4610</v>
      </c>
    </row>
    <row r="172" spans="1:3">
      <c r="A172" t="s">
        <v>3955</v>
      </c>
      <c r="B172" t="s">
        <v>3664</v>
      </c>
      <c r="C172" t="s">
        <v>4610</v>
      </c>
    </row>
    <row r="173" spans="1:3">
      <c r="A173" t="s">
        <v>1933</v>
      </c>
      <c r="B173" t="s">
        <v>3700</v>
      </c>
      <c r="C173" t="s">
        <v>3529</v>
      </c>
    </row>
    <row r="174" spans="1:3">
      <c r="A174" t="s">
        <v>2207</v>
      </c>
      <c r="B174" t="s">
        <v>3653</v>
      </c>
      <c r="C174" t="s">
        <v>3571</v>
      </c>
    </row>
    <row r="175" spans="1:3">
      <c r="A175" t="s">
        <v>2214</v>
      </c>
      <c r="B175" t="s">
        <v>4602</v>
      </c>
      <c r="C175" t="s">
        <v>4616</v>
      </c>
    </row>
    <row r="176" spans="1:3">
      <c r="A176" t="s">
        <v>2216</v>
      </c>
      <c r="B176" t="s">
        <v>4603</v>
      </c>
      <c r="C176" t="s">
        <v>4617</v>
      </c>
    </row>
    <row r="177" spans="1:3">
      <c r="A177" t="s">
        <v>2210</v>
      </c>
      <c r="B177" t="s">
        <v>4600</v>
      </c>
      <c r="C177" t="s">
        <v>4614</v>
      </c>
    </row>
    <row r="178" spans="1:3">
      <c r="A178" t="s">
        <v>2212</v>
      </c>
      <c r="B178" t="s">
        <v>4601</v>
      </c>
      <c r="C178" t="s">
        <v>4615</v>
      </c>
    </row>
    <row r="179" spans="1:3">
      <c r="A179" t="s">
        <v>2220</v>
      </c>
      <c r="B179" t="s">
        <v>3693</v>
      </c>
      <c r="C179" t="s">
        <v>3573</v>
      </c>
    </row>
    <row r="180" spans="1:3">
      <c r="A180" t="s">
        <v>2218</v>
      </c>
      <c r="B180" t="s">
        <v>3692</v>
      </c>
      <c r="C180" t="s">
        <v>3572</v>
      </c>
    </row>
  </sheetData>
  <sortState xmlns:xlrd2="http://schemas.microsoft.com/office/spreadsheetml/2017/richdata2" ref="A1:C182">
    <sortCondition ref="C1:C182"/>
  </sortState>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75B57-D5A2-0D44-BCD8-803798765C59}">
  <sheetPr codeName="Sheet3">
    <pageSetUpPr fitToPage="1"/>
  </sheetPr>
  <dimension ref="A1:AN161"/>
  <sheetViews>
    <sheetView zoomScaleNormal="100" workbookViewId="0">
      <pane xSplit="7" ySplit="1" topLeftCell="H4" activePane="bottomRight" state="frozen"/>
      <selection pane="topRight" activeCell="G1" sqref="G1"/>
      <selection pane="bottomLeft" activeCell="A2" sqref="A2"/>
      <selection pane="bottomRight" activeCell="E18" sqref="E18"/>
    </sheetView>
  </sheetViews>
  <sheetFormatPr baseColWidth="10" defaultColWidth="10.7109375" defaultRowHeight="19" customHeight="1"/>
  <cols>
    <col min="1" max="1" width="4.28515625" style="6" bestFit="1" customWidth="1"/>
    <col min="2" max="2" width="7.85546875" style="6" customWidth="1"/>
    <col min="3" max="4" width="4.42578125" style="6" customWidth="1"/>
    <col min="5" max="5" width="36.42578125" style="85" customWidth="1"/>
    <col min="6" max="6" width="35.85546875" style="86" customWidth="1"/>
    <col min="7" max="7" width="25.85546875" style="6" customWidth="1"/>
    <col min="8" max="8" width="7.85546875" style="88" bestFit="1" customWidth="1"/>
    <col min="9" max="19" width="6.5703125" style="34" customWidth="1"/>
    <col min="20" max="20" width="7.85546875" style="34" customWidth="1"/>
    <col min="21" max="21" width="2.140625" style="86" customWidth="1"/>
    <col min="22" max="23" width="2.140625" style="85" customWidth="1"/>
    <col min="24" max="24" width="2.140625" style="86" customWidth="1"/>
    <col min="25" max="25" width="2.140625" style="85" customWidth="1"/>
    <col min="26" max="29" width="7.7109375" style="6" customWidth="1"/>
    <col min="30" max="30" width="7.7109375" style="37" customWidth="1"/>
    <col min="31" max="32" width="7.7109375" style="6" customWidth="1"/>
    <col min="33" max="40" width="7" style="6" customWidth="1"/>
    <col min="41" max="16384" width="10.7109375" style="6"/>
  </cols>
  <sheetData>
    <row r="1" spans="1:40" s="58" customFormat="1" ht="70" customHeight="1">
      <c r="A1" s="58">
        <v>1</v>
      </c>
      <c r="B1" s="57" t="s">
        <v>3452</v>
      </c>
      <c r="C1" s="58" t="s">
        <v>4383</v>
      </c>
      <c r="D1" s="58" t="s">
        <v>2354</v>
      </c>
      <c r="E1" s="57" t="s">
        <v>3786</v>
      </c>
      <c r="F1" s="60" t="s">
        <v>4597</v>
      </c>
      <c r="G1" s="59" t="s">
        <v>3790</v>
      </c>
      <c r="H1" s="59" t="s">
        <v>1912</v>
      </c>
      <c r="I1" s="59" t="s">
        <v>1977</v>
      </c>
      <c r="J1" s="59" t="s">
        <v>1997</v>
      </c>
      <c r="K1" s="59" t="s">
        <v>2013</v>
      </c>
      <c r="L1" s="59" t="s">
        <v>2071</v>
      </c>
      <c r="M1" s="59" t="s">
        <v>2077</v>
      </c>
      <c r="N1" s="59" t="s">
        <v>2021</v>
      </c>
      <c r="O1" s="59" t="s">
        <v>2037</v>
      </c>
      <c r="P1" s="59" t="s">
        <v>2053</v>
      </c>
      <c r="Q1" s="59" t="s">
        <v>2061</v>
      </c>
      <c r="R1" s="59" t="s">
        <v>2093</v>
      </c>
      <c r="S1" s="59" t="s">
        <v>4595</v>
      </c>
      <c r="T1" s="59" t="s">
        <v>4596</v>
      </c>
      <c r="U1" s="60"/>
      <c r="V1" s="57"/>
      <c r="W1" s="57"/>
      <c r="X1" s="60"/>
      <c r="Y1" s="57"/>
      <c r="Z1" s="59" t="s">
        <v>1910</v>
      </c>
      <c r="AA1" s="59" t="s">
        <v>1911</v>
      </c>
      <c r="AB1" s="59" t="s">
        <v>1914</v>
      </c>
      <c r="AC1" s="58" t="s">
        <v>4384</v>
      </c>
      <c r="AD1" s="59" t="s">
        <v>1913</v>
      </c>
      <c r="AE1" s="58" t="s">
        <v>3509</v>
      </c>
      <c r="AF1" s="61" t="s">
        <v>1978</v>
      </c>
      <c r="AG1" s="61" t="s">
        <v>3607</v>
      </c>
      <c r="AH1" s="61" t="s">
        <v>2022</v>
      </c>
      <c r="AI1" s="61" t="s">
        <v>2062</v>
      </c>
      <c r="AJ1" s="61" t="s">
        <v>2094</v>
      </c>
      <c r="AK1" s="62" t="s">
        <v>3622</v>
      </c>
      <c r="AL1" s="62" t="s">
        <v>3623</v>
      </c>
      <c r="AM1" s="62" t="s">
        <v>3624</v>
      </c>
      <c r="AN1" s="62" t="s">
        <v>3625</v>
      </c>
    </row>
    <row r="2" spans="1:40" ht="19" customHeight="1">
      <c r="A2" s="6">
        <v>2</v>
      </c>
      <c r="B2" s="41" t="s">
        <v>795</v>
      </c>
      <c r="C2" s="42">
        <f>VLOOKUP(B2,label!A:G,3,FALSE)</f>
        <v>1</v>
      </c>
      <c r="D2" s="42" t="str">
        <f>VLOOKUP(B2,label!A:E,4,FALSE)</f>
        <v>cor</v>
      </c>
      <c r="E2" s="42" t="str">
        <f>VLOOKUP(B2,label!A:E,5,FALSE)</f>
        <v>accountingEntries</v>
      </c>
      <c r="F2" s="38" t="s">
        <v>4399</v>
      </c>
      <c r="G2" s="63"/>
      <c r="H2" s="87"/>
      <c r="U2" s="38" t="str">
        <f>IF(2=C2,B2,IF(1&lt;C2,U1,""))</f>
        <v/>
      </c>
      <c r="V2" s="37" t="str">
        <f>IF(3=C2,B2,IF(2&lt;C2,V1,""))</f>
        <v/>
      </c>
      <c r="W2" s="37" t="str">
        <f>IF(4=C2,B2,IF(3&lt;C2,W1,""))</f>
        <v/>
      </c>
      <c r="X2" s="38" t="str">
        <f>IF(5=C2,B2,IF(4&lt;C2,X1,""))</f>
        <v/>
      </c>
      <c r="Y2" s="37" t="str">
        <f>IF(6=C2,B2,IF(5&lt;C2,Y1,""))</f>
        <v/>
      </c>
      <c r="Z2" s="63"/>
      <c r="AA2" s="63"/>
      <c r="AB2" s="64"/>
      <c r="AC2" s="65" t="str">
        <f>VLOOKUP(B2,label!A:G,6,FALSE)</f>
        <v>_</v>
      </c>
      <c r="AD2" s="64"/>
      <c r="AE2" s="6" t="str">
        <f>VLOOKUP(B2,label!A:G,5,FALSE)</f>
        <v>accountingEntries</v>
      </c>
    </row>
    <row r="3" spans="1:40" ht="19" customHeight="1">
      <c r="A3" s="6">
        <v>3</v>
      </c>
      <c r="B3" s="41" t="s">
        <v>796</v>
      </c>
      <c r="C3" s="42">
        <f>VLOOKUP(B3,label!A:G,3,FALSE)</f>
        <v>2</v>
      </c>
      <c r="D3" s="42" t="str">
        <f>VLOOKUP(B3,label!A:E,4,FALSE)</f>
        <v>cor</v>
      </c>
      <c r="E3" s="43" t="str">
        <f>VLOOKUP(B3,label!A:E,5,FALSE)</f>
        <v>documentInfo</v>
      </c>
      <c r="F3" s="39" t="s">
        <v>4396</v>
      </c>
      <c r="U3" s="38" t="str">
        <f>IF(2=C3,B3,IF(1&lt;C3,U2,""))</f>
        <v>corG-2</v>
      </c>
      <c r="V3" s="37" t="str">
        <f>IF(3=C3,B3,IF(2&lt;C3,V2,""))</f>
        <v/>
      </c>
      <c r="W3" s="37" t="str">
        <f>IF(4=C3,B3,IF(3&lt;C3,W2,""))</f>
        <v/>
      </c>
      <c r="X3" s="38" t="str">
        <f>IF(5=C3,B3,IF(4&lt;C3,X2,""))</f>
        <v/>
      </c>
      <c r="Y3" s="37" t="str">
        <f>IF(6=C3,B3,IF(5&lt;C3,Y2,""))</f>
        <v/>
      </c>
      <c r="AA3" s="66"/>
      <c r="AB3" s="66"/>
      <c r="AC3" s="65" t="str">
        <f>VLOOKUP(B3,label!A:G,6,FALSE)</f>
        <v>_</v>
      </c>
      <c r="AD3" s="66"/>
      <c r="AH3" s="34"/>
    </row>
    <row r="4" spans="1:40" ht="19" customHeight="1">
      <c r="A4" s="6">
        <v>4</v>
      </c>
      <c r="B4" s="67" t="s">
        <v>1384</v>
      </c>
      <c r="C4" s="6">
        <v>3</v>
      </c>
      <c r="D4" s="6" t="str">
        <f>VLOOKUP(B4,label!A:E,4,FALSE)</f>
        <v>cor</v>
      </c>
      <c r="E4" s="44" t="str">
        <f>VLOOKUP(B4,label!A:E,5,FALSE)</f>
        <v>documentNumber</v>
      </c>
      <c r="F4" s="39" t="s">
        <v>4506</v>
      </c>
      <c r="G4" s="68" t="s">
        <v>1915</v>
      </c>
      <c r="H4" s="89" t="str">
        <f>VLOOKUP(G4,'EN mapping'!B:D,3,FALSE)</f>
        <v>1..1</v>
      </c>
      <c r="U4" s="38" t="str">
        <f>IF(2=C4,B4,IF(1&lt;C4,U3,""))</f>
        <v>corG-2</v>
      </c>
      <c r="V4" s="37" t="str">
        <f>IF(3=C4,B4,IF(2&lt;C4,V3,""))</f>
        <v>cor-76</v>
      </c>
      <c r="W4" s="37" t="str">
        <f>IF(4=C4,B4,IF(3&lt;C4,W3,""))</f>
        <v/>
      </c>
      <c r="X4" s="38" t="str">
        <f>IF(5=C4,B4,IF(4&lt;C4,X3,""))</f>
        <v/>
      </c>
      <c r="Y4" s="37" t="str">
        <f>IF(6=C4,B4,IF(5&lt;C4,Y3,""))</f>
        <v/>
      </c>
      <c r="Z4" s="68" t="s">
        <v>1915</v>
      </c>
      <c r="AA4" s="66" t="s">
        <v>1916</v>
      </c>
      <c r="AB4" s="66" t="s">
        <v>1919</v>
      </c>
      <c r="AC4" s="6" t="str">
        <f>VLOOKUP(B4,label!A:G,6,FALSE)</f>
        <v>documentNumberItemType</v>
      </c>
      <c r="AD4" s="66" t="s">
        <v>1918</v>
      </c>
      <c r="AE4" s="6" t="str">
        <f>VLOOKUP(B4,label!A:G,5,FALSE)</f>
        <v>documentNumber</v>
      </c>
    </row>
    <row r="5" spans="1:40" ht="19" customHeight="1">
      <c r="A5" s="6">
        <v>5</v>
      </c>
      <c r="B5" s="6" t="s">
        <v>2342</v>
      </c>
      <c r="C5" s="6">
        <v>3</v>
      </c>
      <c r="D5" s="6" t="str">
        <f>VLOOKUP(B5,label!A:E,4,FALSE)</f>
        <v>cor</v>
      </c>
      <c r="E5" s="44" t="str">
        <f>VLOOKUP(B5,label!A:E,5,FALSE)</f>
        <v>documentDate</v>
      </c>
      <c r="F5" s="39" t="s">
        <v>4507</v>
      </c>
      <c r="G5" s="68" t="s">
        <v>1920</v>
      </c>
      <c r="H5" s="89" t="str">
        <f>VLOOKUP(G5,'EN mapping'!B:D,3,FALSE)</f>
        <v>1..1</v>
      </c>
      <c r="U5" s="38" t="str">
        <f>IF(2=C5,B5,IF(1&lt;C5,U4,""))</f>
        <v>corG-2</v>
      </c>
      <c r="V5" s="37" t="str">
        <f>IF(3=C5,B5,IF(2&lt;C5,V4,""))</f>
        <v>cor-79</v>
      </c>
      <c r="W5" s="37" t="str">
        <f>IF(4=C5,B5,IF(3&lt;C5,W4,""))</f>
        <v/>
      </c>
      <c r="X5" s="38" t="str">
        <f>IF(5=C5,B5,IF(4&lt;C5,X4,""))</f>
        <v/>
      </c>
      <c r="Y5" s="37" t="str">
        <f>IF(6=C5,B5,IF(5&lt;C5,Y4,""))</f>
        <v/>
      </c>
      <c r="Z5" s="68" t="s">
        <v>1920</v>
      </c>
      <c r="AA5" s="66" t="s">
        <v>1916</v>
      </c>
      <c r="AB5" s="66" t="s">
        <v>1922</v>
      </c>
      <c r="AC5" s="6" t="str">
        <f>VLOOKUP(B5,label!A:G,6,FALSE)</f>
        <v>documentDateItemType</v>
      </c>
      <c r="AD5" s="66" t="s">
        <v>1921</v>
      </c>
      <c r="AE5" s="6" t="str">
        <f>VLOOKUP(B5,label!A:G,5,FALSE)</f>
        <v>documentDate</v>
      </c>
    </row>
    <row r="6" spans="1:40" ht="19" customHeight="1">
      <c r="A6" s="6">
        <v>6</v>
      </c>
      <c r="B6" s="67" t="s">
        <v>1381</v>
      </c>
      <c r="C6" s="6">
        <v>3</v>
      </c>
      <c r="D6" s="6" t="str">
        <f>VLOOKUP(B6,label!A:E,4,FALSE)</f>
        <v>cor</v>
      </c>
      <c r="E6" s="44" t="str">
        <f>VLOOKUP(B6,label!A:E,5,FALSE)</f>
        <v>documentType</v>
      </c>
      <c r="F6" s="39" t="s">
        <v>4508</v>
      </c>
      <c r="G6" s="68" t="s">
        <v>1923</v>
      </c>
      <c r="H6" s="89" t="str">
        <f>VLOOKUP(G6,'EN mapping'!B:D,3,FALSE)</f>
        <v>1..1</v>
      </c>
      <c r="U6" s="38" t="str">
        <f>IF(2=C6,B6,IF(1&lt;C6,U5,""))</f>
        <v>corG-2</v>
      </c>
      <c r="V6" s="37" t="str">
        <f>IF(3=C6,B6,IF(2&lt;C6,V5,""))</f>
        <v>cor-73</v>
      </c>
      <c r="W6" s="37" t="str">
        <f>IF(4=C6,B6,IF(3&lt;C6,W5,""))</f>
        <v/>
      </c>
      <c r="X6" s="38" t="str">
        <f>IF(5=C6,B6,IF(4&lt;C6,X5,""))</f>
        <v/>
      </c>
      <c r="Y6" s="37" t="str">
        <f>IF(6=C6,B6,IF(5&lt;C6,Y5,""))</f>
        <v/>
      </c>
      <c r="Z6" s="68" t="s">
        <v>1923</v>
      </c>
      <c r="AA6" s="66" t="s">
        <v>1916</v>
      </c>
      <c r="AB6" s="66" t="s">
        <v>1925</v>
      </c>
      <c r="AC6" s="6" t="str">
        <f>VLOOKUP(B6,label!A:G,6,FALSE)</f>
        <v>gl-gen:documentTypeItemType</v>
      </c>
      <c r="AD6" s="66" t="s">
        <v>1924</v>
      </c>
      <c r="AE6" s="6" t="str">
        <f>VLOOKUP(B6,label!A:G,5,FALSE)</f>
        <v>documentType</v>
      </c>
    </row>
    <row r="7" spans="1:40" ht="19" customHeight="1">
      <c r="A7" s="6">
        <v>7</v>
      </c>
      <c r="B7" s="67" t="s">
        <v>1307</v>
      </c>
      <c r="C7" s="6">
        <v>3</v>
      </c>
      <c r="D7" s="6" t="str">
        <f>VLOOKUP(B7,label!A:E,4,FALSE)</f>
        <v>muc</v>
      </c>
      <c r="E7" s="44" t="str">
        <f>VLOOKUP(B7,label!A:E,5,FALSE)</f>
        <v>amountOriginalCurrency</v>
      </c>
      <c r="F7" s="39" t="s">
        <v>4509</v>
      </c>
      <c r="G7" s="68" t="s">
        <v>1926</v>
      </c>
      <c r="H7" s="89" t="str">
        <f>VLOOKUP(G7,'EN mapping'!B:D,3,FALSE)</f>
        <v>1..1</v>
      </c>
      <c r="U7" s="38" t="str">
        <f>IF(2=C7,B7,IF(1&lt;C7,U6,""))</f>
        <v>corG-2</v>
      </c>
      <c r="V7" s="37" t="str">
        <f>IF(3=C7,B7,IF(2&lt;C7,V6,""))</f>
        <v>muc-4</v>
      </c>
      <c r="W7" s="37" t="str">
        <f>IF(4=C7,B7,IF(3&lt;C7,W6,""))</f>
        <v/>
      </c>
      <c r="X7" s="38" t="str">
        <f>IF(5=C7,B7,IF(4&lt;C7,X6,""))</f>
        <v/>
      </c>
      <c r="Y7" s="37" t="str">
        <f>IF(6=C7,B7,IF(5&lt;C7,Y6,""))</f>
        <v/>
      </c>
      <c r="Z7" s="68" t="s">
        <v>1926</v>
      </c>
      <c r="AA7" s="66" t="s">
        <v>1916</v>
      </c>
      <c r="AB7" s="66" t="s">
        <v>1927</v>
      </c>
      <c r="AC7" s="6" t="str">
        <f>VLOOKUP(B7,label!A:G,6,FALSE)</f>
        <v>currencyItemType</v>
      </c>
      <c r="AD7" s="66" t="s">
        <v>1924</v>
      </c>
      <c r="AE7" s="6" t="str">
        <f>VLOOKUP(B7,label!A:G,5,FALSE)</f>
        <v>amountOriginalCurrency</v>
      </c>
    </row>
    <row r="8" spans="1:40" ht="19" customHeight="1">
      <c r="A8" s="6">
        <v>8</v>
      </c>
      <c r="B8" s="41" t="s">
        <v>1322</v>
      </c>
      <c r="C8" s="6">
        <v>3</v>
      </c>
      <c r="D8" s="6" t="str">
        <f>VLOOKUP(B8,label!A:E,4,FALSE)</f>
        <v>cor</v>
      </c>
      <c r="E8" s="44" t="str">
        <f>VLOOKUP(B8,label!A:E,5,FALSE)</f>
        <v>postingDate</v>
      </c>
      <c r="F8" s="39" t="s">
        <v>4510</v>
      </c>
      <c r="G8" s="68" t="s">
        <v>1931</v>
      </c>
      <c r="H8" s="89" t="str">
        <f>VLOOKUP(G8,'EN mapping'!B:D,3,FALSE)</f>
        <v>0..1</v>
      </c>
      <c r="U8" s="38" t="str">
        <f>IF(2=C8,B8,IF(1&lt;C8,U7,""))</f>
        <v>corG-2</v>
      </c>
      <c r="V8" s="37" t="str">
        <f>IF(3=C8,B8,IF(2&lt;C8,V7,""))</f>
        <v>cor-43</v>
      </c>
      <c r="W8" s="37" t="str">
        <f>IF(4=C8,B8,IF(3&lt;C8,W7,""))</f>
        <v/>
      </c>
      <c r="X8" s="38" t="str">
        <f>IF(5=C8,B8,IF(4&lt;C8,X7,""))</f>
        <v/>
      </c>
      <c r="Y8" s="37" t="str">
        <f>IF(6=C8,B8,IF(5&lt;C8,Y7,""))</f>
        <v/>
      </c>
      <c r="Z8" s="68" t="s">
        <v>1931</v>
      </c>
      <c r="AA8" s="66" t="s">
        <v>1916</v>
      </c>
      <c r="AB8" s="66" t="s">
        <v>1932</v>
      </c>
      <c r="AC8" s="6" t="str">
        <f>VLOOKUP(B8,label!A:G,6,FALSE)</f>
        <v>postingDateItemType</v>
      </c>
      <c r="AD8" s="66" t="s">
        <v>1921</v>
      </c>
      <c r="AE8" s="6" t="str">
        <f>VLOOKUP(B8,label!A:G,5,FALSE)</f>
        <v>postingDate</v>
      </c>
    </row>
    <row r="9" spans="1:40" ht="19" customHeight="1">
      <c r="A9" s="6">
        <v>9</v>
      </c>
      <c r="B9" s="6" t="s">
        <v>3700</v>
      </c>
      <c r="C9" s="6">
        <f>VLOOKUP(B9,label!A:G,3,FALSE)</f>
        <v>1</v>
      </c>
      <c r="D9" s="6" t="str">
        <f>VLOOKUP(B9,label!A:E,4,FALSE)</f>
        <v>cen</v>
      </c>
      <c r="E9" s="44" t="str">
        <f>VLOOKUP(B9,label!A:E,5,FALSE)</f>
        <v>valueAddedTaxPointDateCode</v>
      </c>
      <c r="F9" s="39" t="s">
        <v>4511</v>
      </c>
      <c r="G9" s="68" t="s">
        <v>1933</v>
      </c>
      <c r="H9" s="89" t="str">
        <f>VLOOKUP(G9,'EN mapping'!B:D,3,FALSE)</f>
        <v>0..1</v>
      </c>
      <c r="U9" s="38" t="str">
        <f>IF(2=C9,B9,IF(1&lt;C9,U8,""))</f>
        <v/>
      </c>
      <c r="V9" s="37" t="str">
        <f>IF(3=C9,B9,IF(2&lt;C9,V8,""))</f>
        <v/>
      </c>
      <c r="W9" s="37" t="str">
        <f>IF(4=C9,B9,IF(3&lt;C9,W8,""))</f>
        <v/>
      </c>
      <c r="X9" s="38" t="str">
        <f>IF(5=C9,B9,IF(4&lt;C9,X8,""))</f>
        <v/>
      </c>
      <c r="Y9" s="37" t="str">
        <f>IF(6=C9,B9,IF(5&lt;C9,Y8,""))</f>
        <v/>
      </c>
      <c r="Z9" s="68" t="s">
        <v>1933</v>
      </c>
      <c r="AA9" s="66" t="s">
        <v>1916</v>
      </c>
      <c r="AB9" s="66" t="s">
        <v>1934</v>
      </c>
      <c r="AC9" s="6" t="str">
        <f>VLOOKUP(B9,label!A:G,6,FALSE)</f>
        <v>codeItemType</v>
      </c>
      <c r="AD9" s="66" t="s">
        <v>1924</v>
      </c>
      <c r="AE9" s="6" t="str">
        <f>VLOOKUP(B9,label!A:G,5,FALSE)</f>
        <v>valueAddedTaxPointDateCode</v>
      </c>
    </row>
    <row r="10" spans="1:40" ht="19" customHeight="1">
      <c r="A10" s="6">
        <v>10</v>
      </c>
      <c r="B10" s="6" t="s">
        <v>3646</v>
      </c>
      <c r="C10" s="42">
        <f>VLOOKUP(B10,label!A:G,3,FALSE)</f>
        <v>3</v>
      </c>
      <c r="D10" s="42" t="str">
        <f>VLOOKUP(B10,label!A:E,4,FALSE)</f>
        <v>cen</v>
      </c>
      <c r="E10" s="45" t="str">
        <f>VLOOKUP(B10,label!A:E,5,FALSE)</f>
        <v>PAYMENT_INSTRUCTIONS</v>
      </c>
      <c r="F10" s="39" t="s">
        <v>4401</v>
      </c>
      <c r="G10" s="69" t="s">
        <v>2124</v>
      </c>
      <c r="H10" s="89" t="str">
        <f>VLOOKUP(G10,'EN mapping'!B:D,3,FALSE)</f>
        <v>0..1</v>
      </c>
      <c r="U10" s="38" t="str">
        <f>IF(2=C10,B10,IF(1&lt;C10,U9,""))</f>
        <v/>
      </c>
      <c r="V10" s="37" t="str">
        <f>IF(3=C10,B10,IF(2&lt;C10,V9,""))</f>
        <v>cenG-16</v>
      </c>
      <c r="W10" s="37" t="str">
        <f>IF(4=C10,B10,IF(3&lt;C10,W9,""))</f>
        <v/>
      </c>
      <c r="X10" s="38" t="str">
        <f>IF(5=C10,B10,IF(4&lt;C10,X9,""))</f>
        <v/>
      </c>
      <c r="Y10" s="37" t="str">
        <f>IF(6=C10,B10,IF(5&lt;C10,Y9,""))</f>
        <v/>
      </c>
      <c r="Z10" s="69" t="s">
        <v>2124</v>
      </c>
      <c r="AA10" s="66" t="s">
        <v>1916</v>
      </c>
      <c r="AB10" s="70" t="s">
        <v>2125</v>
      </c>
      <c r="AC10" s="6" t="str">
        <f>VLOOKUP(B10,label!A:G,6,FALSE)</f>
        <v>_</v>
      </c>
      <c r="AD10" s="70"/>
      <c r="AE10" s="6" t="str">
        <f>VLOOKUP(B10,label!A:G,5,FALSE)</f>
        <v>PAYMENT_INSTRUCTIONS</v>
      </c>
    </row>
    <row r="11" spans="1:40" ht="19" customHeight="1">
      <c r="A11" s="6">
        <v>11</v>
      </c>
      <c r="B11" s="6" t="s">
        <v>3666</v>
      </c>
      <c r="C11" s="6">
        <f>VLOOKUP(B11,label!A:G,3,FALSE)</f>
        <v>4</v>
      </c>
      <c r="D11" s="6" t="str">
        <f>VLOOKUP(B11,label!A:E,4,FALSE)</f>
        <v>cen</v>
      </c>
      <c r="E11" s="46" t="str">
        <f>VLOOKUP(B11,label!A:E,5,FALSE)</f>
        <v>PaymentMeansText</v>
      </c>
      <c r="F11" s="39" t="s">
        <v>4402</v>
      </c>
      <c r="G11" s="34" t="s">
        <v>2128</v>
      </c>
      <c r="H11" s="89" t="str">
        <f>VLOOKUP(G11,'EN mapping'!B:D,3,FALSE)</f>
        <v>0..1</v>
      </c>
      <c r="U11" s="38" t="str">
        <f>IF(2=C11,B11,IF(1&lt;C11,U10,""))</f>
        <v/>
      </c>
      <c r="V11" s="37" t="str">
        <f>IF(3=C11,B11,IF(2&lt;C11,V10,""))</f>
        <v>cenG-16</v>
      </c>
      <c r="W11" s="37" t="str">
        <f>IF(4=C11,B11,IF(3&lt;C11,W10,""))</f>
        <v>cen-82</v>
      </c>
      <c r="X11" s="38" t="str">
        <f>IF(5=C11,B11,IF(4&lt;C11,X10,""))</f>
        <v/>
      </c>
      <c r="Y11" s="37" t="str">
        <f>IF(6=C11,B11,IF(5&lt;C11,Y10,""))</f>
        <v/>
      </c>
      <c r="Z11" s="34" t="s">
        <v>2128</v>
      </c>
      <c r="AA11" s="66" t="s">
        <v>1961</v>
      </c>
      <c r="AB11" s="66" t="s">
        <v>2129</v>
      </c>
      <c r="AC11" s="6" t="str">
        <f>VLOOKUP(B11,label!A:G,6,FALSE)</f>
        <v>textItemType</v>
      </c>
      <c r="AD11" s="66" t="s">
        <v>1938</v>
      </c>
      <c r="AE11" s="6" t="str">
        <f>VLOOKUP(B11,label!A:G,5,FALSE)</f>
        <v>PaymentMeansText</v>
      </c>
    </row>
    <row r="12" spans="1:40" ht="19" customHeight="1">
      <c r="A12" s="6">
        <v>12</v>
      </c>
      <c r="B12" s="6" t="s">
        <v>3667</v>
      </c>
      <c r="C12" s="6">
        <f>VLOOKUP(B12,label!A:G,3,FALSE)</f>
        <v>4</v>
      </c>
      <c r="D12" s="6" t="str">
        <f>VLOOKUP(B12,label!A:E,4,FALSE)</f>
        <v>cen</v>
      </c>
      <c r="E12" s="46" t="str">
        <f>VLOOKUP(B12,label!A:E,5,FALSE)</f>
        <v>RemittanceInformation</v>
      </c>
      <c r="F12" s="39" t="s">
        <v>4403</v>
      </c>
      <c r="G12" s="34" t="s">
        <v>2130</v>
      </c>
      <c r="H12" s="89" t="str">
        <f>VLOOKUP(G12,'EN mapping'!B:D,3,FALSE)</f>
        <v>0..1</v>
      </c>
      <c r="U12" s="38" t="str">
        <f>IF(2=C12,B12,IF(1&lt;C12,U11,""))</f>
        <v/>
      </c>
      <c r="V12" s="37" t="str">
        <f>IF(3=C12,B12,IF(2&lt;C12,V11,""))</f>
        <v>cenG-16</v>
      </c>
      <c r="W12" s="37" t="str">
        <f>IF(4=C12,B12,IF(3&lt;C12,W11,""))</f>
        <v>cen-83</v>
      </c>
      <c r="X12" s="38" t="str">
        <f>IF(5=C12,B12,IF(4&lt;C12,X11,""))</f>
        <v/>
      </c>
      <c r="Y12" s="37" t="str">
        <f>IF(6=C12,B12,IF(5&lt;C12,Y11,""))</f>
        <v/>
      </c>
      <c r="Z12" s="34" t="s">
        <v>2130</v>
      </c>
      <c r="AA12" s="66" t="s">
        <v>1961</v>
      </c>
      <c r="AB12" s="66" t="s">
        <v>2131</v>
      </c>
      <c r="AC12" s="6" t="str">
        <f>VLOOKUP(B12,label!A:G,6,FALSE)</f>
        <v>textItemType</v>
      </c>
      <c r="AD12" s="66" t="s">
        <v>1938</v>
      </c>
      <c r="AE12" s="6" t="str">
        <f>VLOOKUP(B12,label!A:G,5,FALSE)</f>
        <v>RemittanceInformation</v>
      </c>
    </row>
    <row r="13" spans="1:40" ht="19" customHeight="1">
      <c r="A13" s="6">
        <v>13</v>
      </c>
      <c r="B13" s="6" t="s">
        <v>3647</v>
      </c>
      <c r="C13" s="6">
        <f>VLOOKUP(B13,label!A:G,3,FALSE)</f>
        <v>4</v>
      </c>
      <c r="D13" s="6" t="str">
        <f>VLOOKUP(B13,label!A:E,4,FALSE)</f>
        <v>cen</v>
      </c>
      <c r="E13" s="46" t="str">
        <f>VLOOKUP(B13,label!A:E,5,FALSE)</f>
        <v>CREDIT_TRANSFER</v>
      </c>
      <c r="F13" s="39" t="s">
        <v>4404</v>
      </c>
      <c r="G13" s="69" t="s">
        <v>2132</v>
      </c>
      <c r="H13" s="89" t="str">
        <f>VLOOKUP(G13,'EN mapping'!B:D,3,FALSE)</f>
        <v>0..n</v>
      </c>
      <c r="U13" s="38" t="str">
        <f>IF(2=C13,B13,IF(1&lt;C13,U12,""))</f>
        <v/>
      </c>
      <c r="V13" s="37" t="str">
        <f>IF(3=C13,B13,IF(2&lt;C13,V12,""))</f>
        <v>cenG-16</v>
      </c>
      <c r="W13" s="37" t="str">
        <f>IF(4=C13,B13,IF(3&lt;C13,W12,""))</f>
        <v>cenG-17</v>
      </c>
      <c r="X13" s="38" t="str">
        <f>IF(5=C13,B13,IF(4&lt;C13,X12,""))</f>
        <v/>
      </c>
      <c r="Y13" s="37" t="str">
        <f>IF(6=C13,B13,IF(5&lt;C13,Y12,""))</f>
        <v/>
      </c>
      <c r="Z13" s="69" t="s">
        <v>2132</v>
      </c>
      <c r="AA13" s="66" t="s">
        <v>1961</v>
      </c>
      <c r="AB13" s="70" t="s">
        <v>2133</v>
      </c>
      <c r="AC13" s="6" t="str">
        <f>VLOOKUP(B13,label!A:G,6,FALSE)</f>
        <v>_</v>
      </c>
      <c r="AD13" s="70"/>
      <c r="AE13" s="6" t="str">
        <f>VLOOKUP(B13,label!A:G,5,FALSE)</f>
        <v>CREDIT_TRANSFER</v>
      </c>
    </row>
    <row r="14" spans="1:40" ht="19" customHeight="1">
      <c r="A14" s="6">
        <v>14</v>
      </c>
      <c r="B14" s="6" t="s">
        <v>3668</v>
      </c>
      <c r="C14" s="6">
        <f>VLOOKUP(B14,label!A:G,3,FALSE)</f>
        <v>5</v>
      </c>
      <c r="D14" s="6" t="str">
        <f>VLOOKUP(B14,label!A:E,4,FALSE)</f>
        <v>cen</v>
      </c>
      <c r="E14" s="47" t="str">
        <f>VLOOKUP(B14,label!A:E,5,FALSE)</f>
        <v>PaymentAccountIdentifier</v>
      </c>
      <c r="F14" s="39" t="s">
        <v>4405</v>
      </c>
      <c r="G14" s="34" t="s">
        <v>2134</v>
      </c>
      <c r="H14" s="89" t="str">
        <f>VLOOKUP(G14,'EN mapping'!B:D,3,FALSE)</f>
        <v>1..1</v>
      </c>
      <c r="U14" s="38" t="str">
        <f>IF(2=C14,B14,IF(1&lt;C14,U13,""))</f>
        <v/>
      </c>
      <c r="V14" s="37" t="str">
        <f>IF(3=C14,B14,IF(2&lt;C14,V13,""))</f>
        <v>cenG-16</v>
      </c>
      <c r="W14" s="37" t="str">
        <f>IF(4=C14,B14,IF(3&lt;C14,W13,""))</f>
        <v>cenG-17</v>
      </c>
      <c r="X14" s="38" t="str">
        <f>IF(5=C14,B14,IF(4&lt;C14,X13,""))</f>
        <v>cen-84</v>
      </c>
      <c r="Y14" s="37" t="str">
        <f>IF(6=C14,B14,IF(5&lt;C14,Y13,""))</f>
        <v/>
      </c>
      <c r="Z14" s="34" t="s">
        <v>2134</v>
      </c>
      <c r="AA14" s="66" t="s">
        <v>2000</v>
      </c>
      <c r="AB14" s="66" t="s">
        <v>2135</v>
      </c>
      <c r="AC14" s="6" t="str">
        <f>VLOOKUP(B14,label!A:G,6,FALSE)</f>
        <v>identifierItemType</v>
      </c>
      <c r="AD14" s="66" t="s">
        <v>1918</v>
      </c>
      <c r="AE14" s="6" t="str">
        <f>VLOOKUP(B14,label!A:G,5,FALSE)</f>
        <v>PaymentAccountIdentifier</v>
      </c>
    </row>
    <row r="15" spans="1:40" ht="19" customHeight="1">
      <c r="A15" s="6">
        <v>15</v>
      </c>
      <c r="B15" s="6" t="s">
        <v>3669</v>
      </c>
      <c r="C15" s="6">
        <f>VLOOKUP(B15,label!A:G,3,FALSE)</f>
        <v>5</v>
      </c>
      <c r="D15" s="6" t="str">
        <f>VLOOKUP(B15,label!A:E,4,FALSE)</f>
        <v>cen</v>
      </c>
      <c r="E15" s="47" t="str">
        <f>VLOOKUP(B15,label!A:E,5,FALSE)</f>
        <v>PaymentAccountName</v>
      </c>
      <c r="F15" s="39" t="s">
        <v>4406</v>
      </c>
      <c r="G15" s="34" t="s">
        <v>2136</v>
      </c>
      <c r="H15" s="89" t="str">
        <f>VLOOKUP(G15,'EN mapping'!B:D,3,FALSE)</f>
        <v>0..1</v>
      </c>
      <c r="U15" s="38" t="str">
        <f>IF(2=C15,B15,IF(1&lt;C15,U14,""))</f>
        <v/>
      </c>
      <c r="V15" s="37" t="str">
        <f>IF(3=C15,B15,IF(2&lt;C15,V14,""))</f>
        <v>cenG-16</v>
      </c>
      <c r="W15" s="37" t="str">
        <f>IF(4=C15,B15,IF(3&lt;C15,W14,""))</f>
        <v>cenG-17</v>
      </c>
      <c r="X15" s="38" t="str">
        <f>IF(5=C15,B15,IF(4&lt;C15,X14,""))</f>
        <v>cen-85</v>
      </c>
      <c r="Y15" s="37" t="str">
        <f>IF(6=C15,B15,IF(5&lt;C15,Y14,""))</f>
        <v/>
      </c>
      <c r="Z15" s="34" t="s">
        <v>2136</v>
      </c>
      <c r="AA15" s="66" t="s">
        <v>2000</v>
      </c>
      <c r="AB15" s="66" t="s">
        <v>2137</v>
      </c>
      <c r="AC15" s="6" t="str">
        <f>VLOOKUP(B15,label!A:G,6,FALSE)</f>
        <v>textItemType</v>
      </c>
      <c r="AD15" s="66" t="s">
        <v>1938</v>
      </c>
      <c r="AE15" s="6" t="str">
        <f>VLOOKUP(B15,label!A:G,5,FALSE)</f>
        <v>PaymentAccountName</v>
      </c>
    </row>
    <row r="16" spans="1:40" ht="19" customHeight="1">
      <c r="A16" s="6">
        <v>16</v>
      </c>
      <c r="B16" s="6" t="s">
        <v>3670</v>
      </c>
      <c r="C16" s="6">
        <f>VLOOKUP(B16,label!A:G,3,FALSE)</f>
        <v>5</v>
      </c>
      <c r="D16" s="6" t="str">
        <f>VLOOKUP(B16,label!A:E,4,FALSE)</f>
        <v>cen</v>
      </c>
      <c r="E16" s="47" t="str">
        <f>VLOOKUP(B16,label!A:E,5,FALSE)</f>
        <v>PaymentServiceProviderIdentifier</v>
      </c>
      <c r="F16" s="39" t="s">
        <v>4407</v>
      </c>
      <c r="G16" s="34" t="s">
        <v>2138</v>
      </c>
      <c r="H16" s="89" t="str">
        <f>VLOOKUP(G16,'EN mapping'!B:D,3,FALSE)</f>
        <v>0..1</v>
      </c>
      <c r="U16" s="38" t="str">
        <f>IF(2=C16,B16,IF(1&lt;C16,U15,""))</f>
        <v/>
      </c>
      <c r="V16" s="37" t="str">
        <f>IF(3=C16,B16,IF(2&lt;C16,V15,""))</f>
        <v>cenG-16</v>
      </c>
      <c r="W16" s="37" t="str">
        <f>IF(4=C16,B16,IF(3&lt;C16,W15,""))</f>
        <v>cenG-17</v>
      </c>
      <c r="X16" s="38" t="str">
        <f>IF(5=C16,B16,IF(4&lt;C16,X15,""))</f>
        <v>cen-86</v>
      </c>
      <c r="Y16" s="37" t="str">
        <f>IF(6=C16,B16,IF(5&lt;C16,Y15,""))</f>
        <v/>
      </c>
      <c r="Z16" s="34" t="s">
        <v>2138</v>
      </c>
      <c r="AA16" s="66" t="s">
        <v>2000</v>
      </c>
      <c r="AB16" s="66" t="s">
        <v>2139</v>
      </c>
      <c r="AC16" s="6" t="str">
        <f>VLOOKUP(B16,label!A:G,6,FALSE)</f>
        <v>identifierItemType</v>
      </c>
      <c r="AD16" s="66" t="s">
        <v>1918</v>
      </c>
      <c r="AE16" s="6" t="str">
        <f>VLOOKUP(B16,label!A:G,5,FALSE)</f>
        <v>PaymentServiceProviderIdentifier</v>
      </c>
    </row>
    <row r="17" spans="1:40" ht="19" customHeight="1">
      <c r="A17" s="6">
        <v>17</v>
      </c>
      <c r="B17" s="6" t="s">
        <v>3648</v>
      </c>
      <c r="C17" s="6">
        <f>VLOOKUP(B17,label!A:G,3,FALSE)</f>
        <v>4</v>
      </c>
      <c r="D17" s="6" t="str">
        <f>VLOOKUP(B17,label!A:E,4,FALSE)</f>
        <v>cen</v>
      </c>
      <c r="E17" s="46" t="str">
        <f>VLOOKUP(B17,label!A:E,5,FALSE)</f>
        <v>PAYMENT_CARD_INFORMATION</v>
      </c>
      <c r="F17" s="39" t="s">
        <v>4408</v>
      </c>
      <c r="G17" s="69" t="s">
        <v>2140</v>
      </c>
      <c r="H17" s="89" t="str">
        <f>VLOOKUP(G17,'EN mapping'!B:D,3,FALSE)</f>
        <v>0..1</v>
      </c>
      <c r="U17" s="38" t="str">
        <f>IF(2=C17,B17,IF(1&lt;C17,U16,""))</f>
        <v/>
      </c>
      <c r="V17" s="37" t="str">
        <f>IF(3=C17,B17,IF(2&lt;C17,V16,""))</f>
        <v>cenG-16</v>
      </c>
      <c r="W17" s="37" t="str">
        <f>IF(4=C17,B17,IF(3&lt;C17,W16,""))</f>
        <v>cenG-18</v>
      </c>
      <c r="X17" s="38" t="str">
        <f>IF(5=C17,B17,IF(4&lt;C17,X16,""))</f>
        <v/>
      </c>
      <c r="Y17" s="37" t="str">
        <f>IF(6=C17,B17,IF(5&lt;C17,Y16,""))</f>
        <v/>
      </c>
      <c r="Z17" s="69" t="s">
        <v>2140</v>
      </c>
      <c r="AA17" s="66" t="s">
        <v>1961</v>
      </c>
      <c r="AB17" s="70" t="s">
        <v>2141</v>
      </c>
      <c r="AC17" s="6" t="str">
        <f>VLOOKUP(B17,label!A:G,6,FALSE)</f>
        <v>_</v>
      </c>
      <c r="AD17" s="70"/>
      <c r="AE17" s="6" t="str">
        <f>VLOOKUP(B17,label!A:G,5,FALSE)</f>
        <v>PAYMENT_CARD_INFORMATION</v>
      </c>
    </row>
    <row r="18" spans="1:40" ht="19" customHeight="1">
      <c r="A18" s="6">
        <v>18</v>
      </c>
      <c r="B18" s="6" t="s">
        <v>3671</v>
      </c>
      <c r="C18" s="6">
        <f>VLOOKUP(B18,label!A:G,3,FALSE)</f>
        <v>5</v>
      </c>
      <c r="D18" s="6" t="str">
        <f>VLOOKUP(B18,label!A:E,4,FALSE)</f>
        <v>cen</v>
      </c>
      <c r="E18" s="47" t="str">
        <f>VLOOKUP(B18,label!A:E,5,FALSE)</f>
        <v>PaymentCardPrimaryAccountNumber</v>
      </c>
      <c r="F18" s="39" t="s">
        <v>4409</v>
      </c>
      <c r="G18" s="34" t="s">
        <v>2142</v>
      </c>
      <c r="H18" s="89" t="str">
        <f>VLOOKUP(G18,'EN mapping'!B:D,3,FALSE)</f>
        <v>1..1</v>
      </c>
      <c r="U18" s="38" t="str">
        <f>IF(2=C18,B18,IF(1&lt;C18,U17,""))</f>
        <v/>
      </c>
      <c r="V18" s="37" t="str">
        <f>IF(3=C18,B18,IF(2&lt;C18,V17,""))</f>
        <v>cenG-16</v>
      </c>
      <c r="W18" s="37" t="str">
        <f>IF(4=C18,B18,IF(3&lt;C18,W17,""))</f>
        <v>cenG-18</v>
      </c>
      <c r="X18" s="38" t="str">
        <f>IF(5=C18,B18,IF(4&lt;C18,X17,""))</f>
        <v>cen-87</v>
      </c>
      <c r="Y18" s="37" t="str">
        <f>IF(6=C18,B18,IF(5&lt;C18,Y17,""))</f>
        <v/>
      </c>
      <c r="Z18" s="34" t="s">
        <v>2142</v>
      </c>
      <c r="AA18" s="66" t="s">
        <v>2000</v>
      </c>
      <c r="AB18" s="66" t="s">
        <v>2143</v>
      </c>
      <c r="AC18" s="6" t="str">
        <f>VLOOKUP(B18,label!A:G,6,FALSE)</f>
        <v>textItemType</v>
      </c>
      <c r="AD18" s="66" t="s">
        <v>1938</v>
      </c>
      <c r="AE18" s="6" t="str">
        <f>VLOOKUP(B18,label!A:G,5,FALSE)</f>
        <v>PaymentCardPrimaryAccountNumber</v>
      </c>
    </row>
    <row r="19" spans="1:40" ht="19" customHeight="1">
      <c r="A19" s="6">
        <v>19</v>
      </c>
      <c r="B19" s="6" t="s">
        <v>3672</v>
      </c>
      <c r="C19" s="6">
        <f>VLOOKUP(B19,label!A:G,3,FALSE)</f>
        <v>5</v>
      </c>
      <c r="D19" s="6" t="str">
        <f>VLOOKUP(B19,label!A:E,4,FALSE)</f>
        <v>cen</v>
      </c>
      <c r="E19" s="47" t="str">
        <f>VLOOKUP(B19,label!A:E,5,FALSE)</f>
        <v>PaymentCardHolderName</v>
      </c>
      <c r="F19" s="39" t="s">
        <v>4410</v>
      </c>
      <c r="G19" s="34" t="s">
        <v>2144</v>
      </c>
      <c r="H19" s="89" t="str">
        <f>VLOOKUP(G19,'EN mapping'!B:D,3,FALSE)</f>
        <v>0..1</v>
      </c>
      <c r="U19" s="38" t="str">
        <f>IF(2=C19,B19,IF(1&lt;C19,U18,""))</f>
        <v/>
      </c>
      <c r="V19" s="37" t="str">
        <f>IF(3=C19,B19,IF(2&lt;C19,V18,""))</f>
        <v>cenG-16</v>
      </c>
      <c r="W19" s="37" t="str">
        <f>IF(4=C19,B19,IF(3&lt;C19,W18,""))</f>
        <v>cenG-18</v>
      </c>
      <c r="X19" s="38" t="str">
        <f>IF(5=C19,B19,IF(4&lt;C19,X18,""))</f>
        <v>cen-88</v>
      </c>
      <c r="Y19" s="37" t="str">
        <f>IF(6=C19,B19,IF(5&lt;C19,Y18,""))</f>
        <v/>
      </c>
      <c r="Z19" s="34" t="s">
        <v>2144</v>
      </c>
      <c r="AA19" s="66" t="s">
        <v>2000</v>
      </c>
      <c r="AB19" s="66" t="s">
        <v>2145</v>
      </c>
      <c r="AC19" s="6" t="str">
        <f>VLOOKUP(B19,label!A:G,6,FALSE)</f>
        <v>textItemType</v>
      </c>
      <c r="AD19" s="66" t="s">
        <v>1938</v>
      </c>
      <c r="AE19" s="6" t="str">
        <f>VLOOKUP(B19,label!A:G,5,FALSE)</f>
        <v>PaymentCardHolderName</v>
      </c>
    </row>
    <row r="20" spans="1:40" ht="19" customHeight="1">
      <c r="A20" s="6">
        <v>20</v>
      </c>
      <c r="B20" s="6" t="s">
        <v>3649</v>
      </c>
      <c r="C20" s="6">
        <f>VLOOKUP(B20,label!A:G,3,FALSE)</f>
        <v>4</v>
      </c>
      <c r="D20" s="6" t="str">
        <f>VLOOKUP(B20,label!A:E,4,FALSE)</f>
        <v>cen</v>
      </c>
      <c r="E20" s="46" t="str">
        <f>VLOOKUP(B20,label!A:E,5,FALSE)</f>
        <v>DIRECT_DEBIT</v>
      </c>
      <c r="F20" s="39" t="s">
        <v>4411</v>
      </c>
      <c r="G20" s="69" t="s">
        <v>2146</v>
      </c>
      <c r="H20" s="89" t="str">
        <f>VLOOKUP(G20,'EN mapping'!B:D,3,FALSE)</f>
        <v>0..1</v>
      </c>
      <c r="U20" s="38" t="str">
        <f>IF(2=C20,B20,IF(1&lt;C20,U19,""))</f>
        <v/>
      </c>
      <c r="V20" s="37" t="str">
        <f>IF(3=C20,B20,IF(2&lt;C20,V19,""))</f>
        <v>cenG-16</v>
      </c>
      <c r="W20" s="37" t="str">
        <f>IF(4=C20,B20,IF(3&lt;C20,W19,""))</f>
        <v>cenG-19</v>
      </c>
      <c r="X20" s="38" t="str">
        <f>IF(5=C20,B20,IF(4&lt;C20,X19,""))</f>
        <v/>
      </c>
      <c r="Y20" s="37" t="str">
        <f>IF(6=C20,B20,IF(5&lt;C20,Y19,""))</f>
        <v/>
      </c>
      <c r="Z20" s="69" t="s">
        <v>2146</v>
      </c>
      <c r="AA20" s="66" t="s">
        <v>1961</v>
      </c>
      <c r="AB20" s="70" t="s">
        <v>2147</v>
      </c>
      <c r="AC20" s="6" t="str">
        <f>VLOOKUP(B20,label!A:G,6,FALSE)</f>
        <v>_</v>
      </c>
      <c r="AD20" s="70"/>
      <c r="AE20" s="6" t="str">
        <f>VLOOKUP(B20,label!A:G,5,FALSE)</f>
        <v>DIRECT_DEBIT</v>
      </c>
    </row>
    <row r="21" spans="1:40" ht="19" customHeight="1">
      <c r="A21" s="6">
        <v>21</v>
      </c>
      <c r="B21" s="6" t="s">
        <v>3673</v>
      </c>
      <c r="C21" s="6">
        <f>VLOOKUP(B21,label!A:G,3,FALSE)</f>
        <v>5</v>
      </c>
      <c r="D21" s="6" t="str">
        <f>VLOOKUP(B21,label!A:E,4,FALSE)</f>
        <v>cen</v>
      </c>
      <c r="E21" s="47" t="str">
        <f>VLOOKUP(B21,label!A:E,5,FALSE)</f>
        <v>MandateReferenceIdentifier</v>
      </c>
      <c r="F21" s="39" t="s">
        <v>4412</v>
      </c>
      <c r="G21" s="34" t="s">
        <v>2148</v>
      </c>
      <c r="H21" s="89" t="str">
        <f>VLOOKUP(G21,'EN mapping'!B:D,3,FALSE)</f>
        <v>0..1</v>
      </c>
      <c r="U21" s="38" t="str">
        <f>IF(2=C21,B21,IF(1&lt;C21,U20,""))</f>
        <v/>
      </c>
      <c r="V21" s="37" t="str">
        <f>IF(3=C21,B21,IF(2&lt;C21,V20,""))</f>
        <v>cenG-16</v>
      </c>
      <c r="W21" s="37" t="str">
        <f>IF(4=C21,B21,IF(3&lt;C21,W20,""))</f>
        <v>cenG-19</v>
      </c>
      <c r="X21" s="38" t="str">
        <f>IF(5=C21,B21,IF(4&lt;C21,X20,""))</f>
        <v>cen-89</v>
      </c>
      <c r="Y21" s="37" t="str">
        <f>IF(6=C21,B21,IF(5&lt;C21,Y20,""))</f>
        <v/>
      </c>
      <c r="Z21" s="34" t="s">
        <v>2148</v>
      </c>
      <c r="AA21" s="66" t="s">
        <v>2000</v>
      </c>
      <c r="AB21" s="66" t="s">
        <v>2149</v>
      </c>
      <c r="AC21" s="6" t="str">
        <f>VLOOKUP(B21,label!A:G,6,FALSE)</f>
        <v>identifierItemType</v>
      </c>
      <c r="AD21" s="66" t="s">
        <v>1918</v>
      </c>
      <c r="AE21" s="6" t="str">
        <f>VLOOKUP(B21,label!A:G,5,FALSE)</f>
        <v>MandateReferenceIdentifier</v>
      </c>
    </row>
    <row r="22" spans="1:40" ht="19" customHeight="1">
      <c r="A22" s="6">
        <v>22</v>
      </c>
      <c r="B22" s="6" t="s">
        <v>3674</v>
      </c>
      <c r="C22" s="6">
        <f>VLOOKUP(B22,label!A:G,3,FALSE)</f>
        <v>5</v>
      </c>
      <c r="D22" s="6" t="str">
        <f>VLOOKUP(B22,label!A:E,4,FALSE)</f>
        <v>cen</v>
      </c>
      <c r="E22" s="47" t="str">
        <f>VLOOKUP(B22,label!A:E,5,FALSE)</f>
        <v>BankAssignedCreditorIdentifier</v>
      </c>
      <c r="F22" s="39" t="s">
        <v>4413</v>
      </c>
      <c r="G22" s="34" t="s">
        <v>2150</v>
      </c>
      <c r="H22" s="89" t="str">
        <f>VLOOKUP(G22,'EN mapping'!B:D,3,FALSE)</f>
        <v>0..1</v>
      </c>
      <c r="U22" s="38" t="str">
        <f>IF(2=C22,B22,IF(1&lt;C22,U21,""))</f>
        <v/>
      </c>
      <c r="V22" s="37" t="str">
        <f>IF(3=C22,B22,IF(2&lt;C22,V21,""))</f>
        <v>cenG-16</v>
      </c>
      <c r="W22" s="37" t="str">
        <f>IF(4=C22,B22,IF(3&lt;C22,W21,""))</f>
        <v>cenG-19</v>
      </c>
      <c r="X22" s="38" t="str">
        <f>IF(5=C22,B22,IF(4&lt;C22,X21,""))</f>
        <v>cen-90</v>
      </c>
      <c r="Y22" s="37" t="str">
        <f>IF(6=C22,B22,IF(5&lt;C22,Y21,""))</f>
        <v/>
      </c>
      <c r="Z22" s="34" t="s">
        <v>2150</v>
      </c>
      <c r="AA22" s="66" t="s">
        <v>2000</v>
      </c>
      <c r="AB22" s="66" t="s">
        <v>2151</v>
      </c>
      <c r="AC22" s="6" t="str">
        <f>VLOOKUP(B22,label!A:G,6,FALSE)</f>
        <v>identifierItemType</v>
      </c>
      <c r="AD22" s="66" t="s">
        <v>1918</v>
      </c>
      <c r="AE22" s="6" t="str">
        <f>VLOOKUP(B22,label!A:G,5,FALSE)</f>
        <v>BankAssignedCreditorIdentifier</v>
      </c>
    </row>
    <row r="23" spans="1:40" ht="19" customHeight="1">
      <c r="A23" s="6">
        <v>23</v>
      </c>
      <c r="B23" s="6" t="s">
        <v>3675</v>
      </c>
      <c r="C23" s="6">
        <f>VLOOKUP(B23,label!A:G,3,FALSE)</f>
        <v>5</v>
      </c>
      <c r="D23" s="6" t="str">
        <f>VLOOKUP(B23,label!A:E,4,FALSE)</f>
        <v>cen</v>
      </c>
      <c r="E23" s="47" t="str">
        <f>VLOOKUP(B23,label!A:E,5,FALSE)</f>
        <v>DebitedAccountIdentifier</v>
      </c>
      <c r="F23" s="39" t="s">
        <v>4414</v>
      </c>
      <c r="G23" s="34" t="s">
        <v>2152</v>
      </c>
      <c r="H23" s="89" t="str">
        <f>VLOOKUP(G23,'EN mapping'!B:D,3,FALSE)</f>
        <v>0..1</v>
      </c>
      <c r="U23" s="38" t="str">
        <f>IF(2=C23,B23,IF(1&lt;C23,U22,""))</f>
        <v/>
      </c>
      <c r="V23" s="37" t="str">
        <f>IF(3=C23,B23,IF(2&lt;C23,V22,""))</f>
        <v>cenG-16</v>
      </c>
      <c r="W23" s="37" t="str">
        <f>IF(4=C23,B23,IF(3&lt;C23,W22,""))</f>
        <v>cenG-19</v>
      </c>
      <c r="X23" s="38" t="str">
        <f>IF(5=C23,B23,IF(4&lt;C23,X22,""))</f>
        <v>cen-91</v>
      </c>
      <c r="Y23" s="37" t="str">
        <f>IF(6=C23,B23,IF(5&lt;C23,Y22,""))</f>
        <v/>
      </c>
      <c r="Z23" s="34" t="s">
        <v>2152</v>
      </c>
      <c r="AA23" s="66" t="s">
        <v>2000</v>
      </c>
      <c r="AB23" s="66" t="s">
        <v>2153</v>
      </c>
      <c r="AC23" s="6" t="str">
        <f>VLOOKUP(B23,label!A:G,6,FALSE)</f>
        <v>identifierItemType</v>
      </c>
      <c r="AD23" s="66" t="s">
        <v>1918</v>
      </c>
      <c r="AE23" s="6" t="str">
        <f>VLOOKUP(B23,label!A:G,5,FALSE)</f>
        <v>DebitedAccountIdentifier</v>
      </c>
    </row>
    <row r="24" spans="1:40" ht="19" customHeight="1">
      <c r="A24" s="6">
        <v>24</v>
      </c>
      <c r="B24" s="6" t="s">
        <v>3645</v>
      </c>
      <c r="C24" s="42">
        <v>3</v>
      </c>
      <c r="D24" s="42" t="str">
        <f>VLOOKUP(B24,label!A:E,4,FALSE)</f>
        <v>cen</v>
      </c>
      <c r="E24" s="48" t="str">
        <f>VLOOKUP(B24,label!A:E,5,FALSE)</f>
        <v>precedingInvoiceReference</v>
      </c>
      <c r="F24" s="39" t="s">
        <v>4415</v>
      </c>
      <c r="G24" s="69" t="s">
        <v>1971</v>
      </c>
      <c r="H24" s="89" t="str">
        <f>VLOOKUP(G24,'EN mapping'!B:D,3,FALSE)</f>
        <v>0..n</v>
      </c>
      <c r="U24" s="38" t="str">
        <f>IF(2=C24,B24,IF(1&lt;C24,U23,""))</f>
        <v/>
      </c>
      <c r="V24" s="37" t="str">
        <f>IF(3=C24,B24,IF(2&lt;C24,V23,""))</f>
        <v>cenG-3</v>
      </c>
      <c r="W24" s="37" t="str">
        <f>IF(4=C24,B24,IF(3&lt;C24,W23,""))</f>
        <v/>
      </c>
      <c r="X24" s="38" t="str">
        <f>IF(5=C24,B24,IF(4&lt;C24,X23,""))</f>
        <v/>
      </c>
      <c r="Y24" s="37" t="str">
        <f>IF(6=C24,B24,IF(5&lt;C24,Y23,""))</f>
        <v/>
      </c>
      <c r="Z24" s="69" t="s">
        <v>1971</v>
      </c>
      <c r="AA24" s="66" t="s">
        <v>1916</v>
      </c>
      <c r="AB24" s="70" t="s">
        <v>3881</v>
      </c>
      <c r="AC24" s="6" t="str">
        <f>VLOOKUP(B24,label!A:G,6,FALSE)</f>
        <v/>
      </c>
      <c r="AD24" s="70"/>
    </row>
    <row r="25" spans="1:40" ht="19" customHeight="1">
      <c r="A25" s="6">
        <v>25</v>
      </c>
      <c r="B25" s="67" t="s">
        <v>3510</v>
      </c>
      <c r="C25" s="6">
        <f>VLOOKUP(B25,label!A:G,3,FALSE)</f>
        <v>4</v>
      </c>
      <c r="D25" s="6" t="str">
        <f>VLOOKUP(B25,label!A:E,4,FALSE)</f>
        <v>taf</v>
      </c>
      <c r="E25" s="46" t="str">
        <f>VLOOKUP(B25,label!A:E,5,FALSE)</f>
        <v>originatingDocumentStructure</v>
      </c>
      <c r="F25" s="39" t="s">
        <v>4512</v>
      </c>
      <c r="G25" s="71" t="s">
        <v>40</v>
      </c>
      <c r="H25" s="89"/>
      <c r="U25" s="38" t="str">
        <f>IF(2=C25,B25,IF(1&lt;C25,U24,""))</f>
        <v/>
      </c>
      <c r="V25" s="37" t="str">
        <f>IF(3=C25,B25,IF(2&lt;C25,V24,""))</f>
        <v>cenG-3</v>
      </c>
      <c r="W25" s="37" t="str">
        <f>IF(4=C25,B25,IF(3&lt;C25,W24,""))</f>
        <v>tafG-1</v>
      </c>
      <c r="X25" s="38" t="str">
        <f>IF(5=C25,B25,IF(4&lt;C25,X24,""))</f>
        <v/>
      </c>
      <c r="Y25" s="37" t="str">
        <f>IF(6=C25,B25,IF(5&lt;C25,Y24,""))</f>
        <v/>
      </c>
      <c r="Z25" s="71"/>
      <c r="AA25" s="66"/>
      <c r="AB25" s="66" t="str">
        <f>VLOOKUP(B25,label!A:G,7,FALSE)</f>
        <v>Originating Document  - Heading</v>
      </c>
      <c r="AC25" s="6" t="str">
        <f>VLOOKUP(B25,label!A:G,6,FALSE)</f>
        <v>_</v>
      </c>
      <c r="AD25" s="66"/>
      <c r="AE25" s="6" t="str">
        <f>VLOOKUP(B25,label!A:G,5,FALSE)</f>
        <v>originatingDocumentStructure</v>
      </c>
    </row>
    <row r="26" spans="1:40" ht="19" customHeight="1">
      <c r="A26" s="6">
        <v>26</v>
      </c>
      <c r="B26" s="41" t="s">
        <v>1495</v>
      </c>
      <c r="C26" s="6">
        <f>VLOOKUP(B26,label!A:G,3,FALSE)</f>
        <v>5</v>
      </c>
      <c r="D26" s="6" t="str">
        <f>VLOOKUP(B26,label!A:E,4,FALSE)</f>
        <v>taf</v>
      </c>
      <c r="E26" s="47" t="str">
        <f>VLOOKUP(B26,label!A:E,5,FALSE)</f>
        <v>originatingDocumentType</v>
      </c>
      <c r="F26" s="39" t="s">
        <v>4513</v>
      </c>
      <c r="G26" s="71"/>
      <c r="H26" s="89"/>
      <c r="U26" s="38" t="str">
        <f>IF(2=C26,B26,IF(1&lt;C26,U25,""))</f>
        <v/>
      </c>
      <c r="V26" s="37" t="str">
        <f>IF(3=C26,B26,IF(2&lt;C26,V25,""))</f>
        <v>cenG-3</v>
      </c>
      <c r="W26" s="37" t="str">
        <f>IF(4=C26,B26,IF(3&lt;C26,W25,""))</f>
        <v>tafG-1</v>
      </c>
      <c r="X26" s="38" t="str">
        <f>IF(5=C26,B26,IF(4&lt;C26,X25,""))</f>
        <v>taf-4</v>
      </c>
      <c r="Y26" s="37" t="str">
        <f>IF(6=C26,B26,IF(5&lt;C26,Y25,""))</f>
        <v/>
      </c>
      <c r="Z26" s="71"/>
      <c r="AA26" s="66"/>
      <c r="AB26" s="66" t="str">
        <f>VLOOKUP(B26,label!A:E,5,FALSE)</f>
        <v>originatingDocumentType</v>
      </c>
      <c r="AC26" s="6" t="str">
        <f>VLOOKUP(B26,label!A:G,6,FALSE)</f>
        <v>gl-gen:documentTypeItemType</v>
      </c>
      <c r="AD26" s="66"/>
      <c r="AE26" s="6" t="str">
        <f>VLOOKUP(B26,label!A:G,5,FALSE)</f>
        <v>originatingDocumentType</v>
      </c>
      <c r="AK26" s="66" t="s">
        <v>3622</v>
      </c>
      <c r="AL26" s="66" t="s">
        <v>3623</v>
      </c>
      <c r="AM26" s="66" t="s">
        <v>3624</v>
      </c>
      <c r="AN26" s="66" t="s">
        <v>3625</v>
      </c>
    </row>
    <row r="27" spans="1:40" ht="19" customHeight="1">
      <c r="A27" s="6">
        <v>27</v>
      </c>
      <c r="B27" s="6" t="s">
        <v>2343</v>
      </c>
      <c r="C27" s="6">
        <f>VLOOKUP(B27,label!A:G,3,FALSE)</f>
        <v>5</v>
      </c>
      <c r="D27" s="6" t="str">
        <f>VLOOKUP(B27,label!A:E,4,FALSE)</f>
        <v>taf</v>
      </c>
      <c r="E27" s="47" t="str">
        <f>VLOOKUP(B27,label!A:E,5,FALSE)</f>
        <v>originatingDocumentNumber</v>
      </c>
      <c r="F27" s="39" t="s">
        <v>4514</v>
      </c>
      <c r="G27" s="34" t="s">
        <v>4567</v>
      </c>
      <c r="H27" s="89" t="str">
        <f>VLOOKUP(MID(G27,1,FIND(" ",G27,1)-1),'EN mapping'!B:D,3,FALSE)</f>
        <v>1..1</v>
      </c>
      <c r="U27" s="38" t="str">
        <f>IF(2=C27,B27,IF(1&lt;C27,U26,""))</f>
        <v/>
      </c>
      <c r="V27" s="37" t="str">
        <f>IF(3=C27,B27,IF(2&lt;C27,V26,""))</f>
        <v>cenG-3</v>
      </c>
      <c r="W27" s="37" t="str">
        <f>IF(4=C27,B27,IF(3&lt;C27,W26,""))</f>
        <v>tafG-1</v>
      </c>
      <c r="X27" s="38" t="str">
        <f>IF(5=C27,B27,IF(4&lt;C27,X26,""))</f>
        <v>taf-5</v>
      </c>
      <c r="Y27" s="37" t="str">
        <f>IF(6=C27,B27,IF(5&lt;C27,Y26,""))</f>
        <v/>
      </c>
      <c r="Z27" s="34" t="s">
        <v>1973</v>
      </c>
      <c r="AA27" s="66" t="s">
        <v>1916</v>
      </c>
      <c r="AB27" s="66" t="s">
        <v>3626</v>
      </c>
      <c r="AC27" s="6" t="str">
        <f>VLOOKUP(B27,label!A:G,6,FALSE)</f>
        <v>originatingDocumentNumberItemType</v>
      </c>
      <c r="AD27" s="66" t="s">
        <v>1941</v>
      </c>
      <c r="AE27" s="6" t="str">
        <f>VLOOKUP(B27,label!A:G,5,FALSE)</f>
        <v>originatingDocumentNumber</v>
      </c>
      <c r="AK27" s="34" t="s">
        <v>1940</v>
      </c>
      <c r="AL27" s="34" t="s">
        <v>1943</v>
      </c>
      <c r="AM27" s="34" t="s">
        <v>1945</v>
      </c>
      <c r="AN27" s="34" t="s">
        <v>1947</v>
      </c>
    </row>
    <row r="28" spans="1:40" ht="19" customHeight="1">
      <c r="A28" s="6">
        <v>28</v>
      </c>
      <c r="B28" s="67" t="s">
        <v>1497</v>
      </c>
      <c r="C28" s="6">
        <f>VLOOKUP(B28,label!A:G,3,FALSE)</f>
        <v>5</v>
      </c>
      <c r="D28" s="6" t="str">
        <f>VLOOKUP(B28,label!A:E,4,FALSE)</f>
        <v>taf</v>
      </c>
      <c r="E28" s="47" t="str">
        <f>VLOOKUP(B28,label!A:E,5,FALSE)</f>
        <v>originatingDocumentDate</v>
      </c>
      <c r="F28" s="39" t="s">
        <v>4515</v>
      </c>
      <c r="G28" s="34" t="s">
        <v>1975</v>
      </c>
      <c r="H28" s="89" t="str">
        <f>VLOOKUP(G28,'EN mapping'!B:D,3,FALSE)</f>
        <v>0..1</v>
      </c>
      <c r="U28" s="38" t="str">
        <f>IF(2=C28,B28,IF(1&lt;C28,U27,""))</f>
        <v/>
      </c>
      <c r="V28" s="37" t="str">
        <f>IF(3=C28,B28,IF(2&lt;C28,V27,""))</f>
        <v>cenG-3</v>
      </c>
      <c r="W28" s="37" t="str">
        <f>IF(4=C28,B28,IF(3&lt;C28,W27,""))</f>
        <v>tafG-1</v>
      </c>
      <c r="X28" s="38" t="str">
        <f>IF(5=C28,B28,IF(4&lt;C28,X27,""))</f>
        <v>taf-6</v>
      </c>
      <c r="Y28" s="37" t="str">
        <f>IF(6=C28,B28,IF(5&lt;C28,Y27,""))</f>
        <v/>
      </c>
      <c r="Z28" s="34" t="s">
        <v>1975</v>
      </c>
      <c r="AA28" s="66" t="s">
        <v>1961</v>
      </c>
      <c r="AB28" s="66" t="s">
        <v>1976</v>
      </c>
      <c r="AC28" s="6" t="str">
        <f>VLOOKUP(B28,label!A:G,6,FALSE)</f>
        <v>originatingDocumentDateItemType</v>
      </c>
      <c r="AD28" s="66" t="s">
        <v>1921</v>
      </c>
      <c r="AE28" s="6" t="str">
        <f>VLOOKUP(B28,label!A:G,5,FALSE)</f>
        <v>originatingDocumentDate</v>
      </c>
    </row>
    <row r="29" spans="1:40" ht="19" customHeight="1">
      <c r="A29" s="6">
        <v>29</v>
      </c>
      <c r="B29" s="67" t="s">
        <v>1496</v>
      </c>
      <c r="C29" s="6">
        <f>VLOOKUP(B29,label!A:G,3,FALSE)</f>
        <v>5</v>
      </c>
      <c r="D29" s="6" t="str">
        <f>VLOOKUP(B29,label!A:E,4,FALSE)</f>
        <v>taf</v>
      </c>
      <c r="E29" s="47" t="str">
        <f>VLOOKUP(B29,label!A:E,5,FALSE)</f>
        <v>originatingDocumentNumber</v>
      </c>
      <c r="F29" s="39" t="s">
        <v>4514</v>
      </c>
      <c r="G29" s="34" t="s">
        <v>2253</v>
      </c>
      <c r="H29" s="89" t="str">
        <f>VLOOKUP(G29,'EN mapping'!B:D,3,FALSE)</f>
        <v>0..1</v>
      </c>
      <c r="U29" s="38" t="str">
        <f>IF(2=C29,B29,IF(1&lt;C29,U28,""))</f>
        <v/>
      </c>
      <c r="V29" s="37" t="str">
        <f>IF(3=C29,B29,IF(2&lt;C29,V28,""))</f>
        <v>cenG-3</v>
      </c>
      <c r="W29" s="37" t="str">
        <f>IF(4=C29,B29,IF(3&lt;C29,W28,""))</f>
        <v>tafG-1</v>
      </c>
      <c r="X29" s="38" t="str">
        <f>IF(5=C29,B29,IF(4&lt;C29,X28,""))</f>
        <v>taf-5</v>
      </c>
      <c r="Y29" s="37" t="str">
        <f>IF(6=C29,B29,IF(5&lt;C29,Y28,""))</f>
        <v/>
      </c>
      <c r="Z29" s="34" t="s">
        <v>2253</v>
      </c>
      <c r="AA29" s="66" t="s">
        <v>1961</v>
      </c>
      <c r="AB29" s="66" t="s">
        <v>2254</v>
      </c>
      <c r="AC29" s="6" t="str">
        <f>VLOOKUP(B29,label!A:G,6,FALSE)</f>
        <v>originatingDocumentNumberItemType</v>
      </c>
      <c r="AD29" s="66" t="s">
        <v>1941</v>
      </c>
      <c r="AE29" s="6" t="str">
        <f>VLOOKUP(B29,label!A:G,5,FALSE)</f>
        <v>originatingDocumentNumber</v>
      </c>
    </row>
    <row r="30" spans="1:40" ht="19" customHeight="1">
      <c r="A30" s="6">
        <v>30</v>
      </c>
      <c r="B30" s="6" t="s">
        <v>3701</v>
      </c>
      <c r="C30" s="72">
        <f>VLOOKUP(B30,label!A:G,3,FALSE)</f>
        <v>1</v>
      </c>
      <c r="D30" s="72" t="str">
        <f>VLOOKUP(B30,label!A:E,4,FALSE)</f>
        <v>cen</v>
      </c>
      <c r="E30" s="49" t="str">
        <f>VLOOKUP(B30,label!A:E,5,FALSE)</f>
        <v>invoicedObjectIdentifier</v>
      </c>
      <c r="F30" s="39" t="s">
        <v>4516</v>
      </c>
      <c r="G30" s="34" t="s">
        <v>1949</v>
      </c>
      <c r="H30" s="89" t="str">
        <f>VLOOKUP(G30,'EN mapping'!B:D,3,FALSE)</f>
        <v>0..1</v>
      </c>
      <c r="U30" s="38" t="str">
        <f>IF(2=C30,B30,IF(1&lt;C30,U29,""))</f>
        <v/>
      </c>
      <c r="V30" s="37" t="str">
        <f>IF(3=C30,B30,IF(2&lt;C30,V29,""))</f>
        <v/>
      </c>
      <c r="W30" s="37" t="str">
        <f>IF(4=C30,B30,IF(3&lt;C30,W29,""))</f>
        <v/>
      </c>
      <c r="X30" s="38" t="str">
        <f>IF(5=C30,B30,IF(4&lt;C30,X29,""))</f>
        <v/>
      </c>
      <c r="Y30" s="37" t="str">
        <f>IF(6=C30,B30,IF(5&lt;C30,Y29,""))</f>
        <v/>
      </c>
      <c r="Z30" s="34" t="s">
        <v>1949</v>
      </c>
      <c r="AA30" s="66" t="s">
        <v>1916</v>
      </c>
      <c r="AB30" s="66" t="s">
        <v>1950</v>
      </c>
      <c r="AC30" s="6" t="str">
        <f>VLOOKUP(B30,label!A:G,6,FALSE)</f>
        <v>identifierItemType</v>
      </c>
      <c r="AD30" s="66" t="s">
        <v>1918</v>
      </c>
      <c r="AE30" s="6" t="str">
        <f>VLOOKUP(B30,label!A:G,5,FALSE)</f>
        <v>invoicedObjectIdentifier</v>
      </c>
    </row>
    <row r="31" spans="1:40" ht="19" customHeight="1">
      <c r="A31" s="6">
        <v>31</v>
      </c>
      <c r="B31" s="6" t="s">
        <v>3643</v>
      </c>
      <c r="C31" s="42">
        <f>VLOOKUP(B31,label!A:G,3,FALSE)</f>
        <v>1</v>
      </c>
      <c r="D31" s="42" t="str">
        <f>VLOOKUP(B31,label!A:E,4,FALSE)</f>
        <v>cen</v>
      </c>
      <c r="E31" s="48" t="str">
        <f>VLOOKUP(B31,label!A:E,5,FALSE)</f>
        <v>invoiceNote</v>
      </c>
      <c r="F31" s="39" t="s">
        <v>4416</v>
      </c>
      <c r="G31" s="69" t="s">
        <v>1957</v>
      </c>
      <c r="H31" s="89" t="str">
        <f>VLOOKUP(G31,'EN mapping'!B:D,3,FALSE)</f>
        <v>0..n</v>
      </c>
      <c r="U31" s="38" t="str">
        <f>IF(2=C31,B31,IF(1&lt;C31,U30,""))</f>
        <v/>
      </c>
      <c r="V31" s="37" t="str">
        <f>IF(3=C31,B31,IF(2&lt;C31,V30,""))</f>
        <v/>
      </c>
      <c r="W31" s="37" t="str">
        <f>IF(4=C31,B31,IF(3&lt;C31,W30,""))</f>
        <v/>
      </c>
      <c r="X31" s="38" t="str">
        <f>IF(5=C31,B31,IF(4&lt;C31,X30,""))</f>
        <v/>
      </c>
      <c r="Y31" s="37" t="str">
        <f>IF(6=C31,B31,IF(5&lt;C31,Y30,""))</f>
        <v/>
      </c>
      <c r="Z31" s="69" t="s">
        <v>1957</v>
      </c>
      <c r="AA31" s="66" t="s">
        <v>1916</v>
      </c>
      <c r="AB31" s="70" t="s">
        <v>1959</v>
      </c>
      <c r="AC31" s="6" t="str">
        <f>VLOOKUP(B31,label!A:G,6,FALSE)</f>
        <v/>
      </c>
      <c r="AD31" s="70"/>
      <c r="AE31" s="6" t="str">
        <f>VLOOKUP(B31,label!A:G,5,FALSE)</f>
        <v>invoiceNote</v>
      </c>
    </row>
    <row r="32" spans="1:40" ht="19" customHeight="1">
      <c r="A32" s="6">
        <v>32</v>
      </c>
      <c r="B32" s="6" t="s">
        <v>3660</v>
      </c>
      <c r="C32" s="6">
        <f>VLOOKUP(B32,label!A:G,3,FALSE)</f>
        <v>2</v>
      </c>
      <c r="D32" s="6" t="str">
        <f>VLOOKUP(B32,label!A:E,4,FALSE)</f>
        <v>cen</v>
      </c>
      <c r="E32" s="46" t="str">
        <f>VLOOKUP(B32,label!A:E,5,FALSE)</f>
        <v>invoiceNoteSubjectCode</v>
      </c>
      <c r="F32" s="39" t="s">
        <v>4417</v>
      </c>
      <c r="G32" s="34" t="s">
        <v>1960</v>
      </c>
      <c r="H32" s="89" t="str">
        <f>VLOOKUP(G32,'EN mapping'!B:D,3,FALSE)</f>
        <v>0..1</v>
      </c>
      <c r="U32" s="38" t="str">
        <f>IF(2=C32,B32,IF(1&lt;C32,U31,""))</f>
        <v>cen-21</v>
      </c>
      <c r="V32" s="37" t="str">
        <f>IF(3=C32,B32,IF(2&lt;C32,V31,""))</f>
        <v/>
      </c>
      <c r="W32" s="37" t="str">
        <f>IF(4=C32,B32,IF(3&lt;C32,W31,""))</f>
        <v/>
      </c>
      <c r="X32" s="38" t="str">
        <f>IF(5=C32,B32,IF(4&lt;C32,X31,""))</f>
        <v/>
      </c>
      <c r="Y32" s="37" t="str">
        <f>IF(6=C32,B32,IF(5&lt;C32,Y31,""))</f>
        <v/>
      </c>
      <c r="Z32" s="34" t="s">
        <v>1960</v>
      </c>
      <c r="AA32" s="66" t="s">
        <v>1961</v>
      </c>
      <c r="AB32" s="66" t="s">
        <v>1962</v>
      </c>
      <c r="AC32" s="6" t="str">
        <f>VLOOKUP(B32,label!A:G,6,FALSE)</f>
        <v>codeItemType</v>
      </c>
      <c r="AD32" s="66" t="s">
        <v>1924</v>
      </c>
      <c r="AE32" s="6" t="str">
        <f>VLOOKUP(B32,label!A:G,5,FALSE)</f>
        <v>invoiceNoteSubjectCode</v>
      </c>
    </row>
    <row r="33" spans="1:36" ht="19" customHeight="1">
      <c r="A33" s="6">
        <v>33</v>
      </c>
      <c r="B33" s="41" t="s">
        <v>1144</v>
      </c>
      <c r="C33" s="6">
        <f>VLOOKUP(B33,label!A:G,3,FALSE)</f>
        <v>3</v>
      </c>
      <c r="D33" s="6" t="str">
        <f>VLOOKUP(B33,label!A:E,4,FALSE)</f>
        <v>cor</v>
      </c>
      <c r="E33" s="44" t="str">
        <f>VLOOKUP(B33,label!A:E,5,FALSE)</f>
        <v>entriesComment</v>
      </c>
      <c r="F33" s="39" t="s">
        <v>4400</v>
      </c>
      <c r="G33" s="34" t="s">
        <v>1963</v>
      </c>
      <c r="H33" s="89" t="str">
        <f>VLOOKUP(G33,'EN mapping'!B:D,3,FALSE)</f>
        <v>1..1</v>
      </c>
      <c r="U33" s="38" t="str">
        <f>IF(2=C33,B33,IF(1&lt;C33,U32,""))</f>
        <v>cen-21</v>
      </c>
      <c r="V33" s="37" t="str">
        <f>IF(3=C33,B33,IF(2&lt;C33,V32,""))</f>
        <v>cor-7</v>
      </c>
      <c r="W33" s="37" t="str">
        <f>IF(4=C33,B33,IF(3&lt;C33,W32,""))</f>
        <v/>
      </c>
      <c r="X33" s="38" t="str">
        <f>IF(5=C33,B33,IF(4&lt;C33,X32,""))</f>
        <v/>
      </c>
      <c r="Y33" s="37" t="str">
        <f>IF(6=C33,B33,IF(5&lt;C33,Y32,""))</f>
        <v/>
      </c>
      <c r="Z33" s="34" t="s">
        <v>1963</v>
      </c>
      <c r="AA33" s="66" t="s">
        <v>1961</v>
      </c>
      <c r="AB33" s="66" t="s">
        <v>1964</v>
      </c>
      <c r="AC33" s="6" t="str">
        <f>VLOOKUP(B33,label!A:G,6,FALSE)</f>
        <v>entriesCommentItemType</v>
      </c>
      <c r="AD33" s="66" t="s">
        <v>1938</v>
      </c>
      <c r="AE33" s="6" t="str">
        <f>VLOOKUP(B33,label!A:G,5,FALSE)</f>
        <v>entriesComment</v>
      </c>
    </row>
    <row r="34" spans="1:36" ht="19" customHeight="1">
      <c r="A34" s="6">
        <v>34</v>
      </c>
      <c r="B34" s="6" t="s">
        <v>3644</v>
      </c>
      <c r="C34" s="73">
        <f>VLOOKUP(B34,label!A:G,3,FALSE)</f>
        <v>1</v>
      </c>
      <c r="D34" s="73" t="str">
        <f>VLOOKUP(B34,label!A:E,4,FALSE)</f>
        <v>cen</v>
      </c>
      <c r="E34" s="50" t="str">
        <f>VLOOKUP(B34,label!A:E,5,FALSE)</f>
        <v>processControl</v>
      </c>
      <c r="F34" s="39" t="s">
        <v>4418</v>
      </c>
      <c r="G34" s="69" t="s">
        <v>1965</v>
      </c>
      <c r="H34" s="89" t="str">
        <f>VLOOKUP(G34,'EN mapping'!B:D,3,FALSE)</f>
        <v>1..1</v>
      </c>
      <c r="U34" s="38" t="str">
        <f>IF(2=C34,B34,IF(1&lt;C34,U33,""))</f>
        <v/>
      </c>
      <c r="V34" s="37" t="str">
        <f>IF(3=C34,B34,IF(2&lt;C34,V33,""))</f>
        <v/>
      </c>
      <c r="W34" s="37" t="str">
        <f>IF(4=C34,B34,IF(3&lt;C34,W33,""))</f>
        <v/>
      </c>
      <c r="X34" s="38" t="str">
        <f>IF(5=C34,B34,IF(4&lt;C34,X33,""))</f>
        <v/>
      </c>
      <c r="Y34" s="37" t="str">
        <f>IF(6=C34,B34,IF(5&lt;C34,Y33,""))</f>
        <v/>
      </c>
      <c r="Z34" s="69" t="s">
        <v>1965</v>
      </c>
      <c r="AA34" s="66" t="s">
        <v>1916</v>
      </c>
      <c r="AB34" s="70" t="s">
        <v>1966</v>
      </c>
      <c r="AC34" s="6" t="str">
        <f>VLOOKUP(B34,label!A:G,6,FALSE)</f>
        <v/>
      </c>
      <c r="AD34" s="70"/>
      <c r="AE34" s="6" t="str">
        <f>VLOOKUP(B34,label!A:G,5,FALSE)</f>
        <v>processControl</v>
      </c>
    </row>
    <row r="35" spans="1:36" ht="19" customHeight="1">
      <c r="A35" s="6">
        <v>35</v>
      </c>
      <c r="B35" s="6" t="s">
        <v>3662</v>
      </c>
      <c r="C35" s="6">
        <f>VLOOKUP(B35,label!A:G,3,FALSE)</f>
        <v>2</v>
      </c>
      <c r="D35" s="6" t="str">
        <f>VLOOKUP(B35,label!A:E,4,FALSE)</f>
        <v>cen</v>
      </c>
      <c r="E35" s="46" t="str">
        <f>VLOOKUP(B35,label!A:E,5,FALSE)</f>
        <v>businessProcessType</v>
      </c>
      <c r="F35" s="39" t="s">
        <v>4419</v>
      </c>
      <c r="G35" s="34" t="s">
        <v>1967</v>
      </c>
      <c r="H35" s="89" t="str">
        <f>VLOOKUP(G35,'EN mapping'!B:D,3,FALSE)</f>
        <v>0..1</v>
      </c>
      <c r="U35" s="38" t="str">
        <f>IF(2=C35,B35,IF(1&lt;C35,U34,""))</f>
        <v>cen-23</v>
      </c>
      <c r="V35" s="37" t="str">
        <f>IF(3=C35,B35,IF(2&lt;C35,V34,""))</f>
        <v/>
      </c>
      <c r="W35" s="37" t="str">
        <f>IF(4=C35,B35,IF(3&lt;C35,W34,""))</f>
        <v/>
      </c>
      <c r="X35" s="38" t="str">
        <f>IF(5=C35,B35,IF(4&lt;C35,X34,""))</f>
        <v/>
      </c>
      <c r="Y35" s="37" t="str">
        <f>IF(6=C35,B35,IF(5&lt;C35,Y34,""))</f>
        <v/>
      </c>
      <c r="Z35" s="34" t="s">
        <v>1967</v>
      </c>
      <c r="AA35" s="66" t="s">
        <v>1961</v>
      </c>
      <c r="AB35" s="66" t="s">
        <v>1968</v>
      </c>
      <c r="AC35" s="6" t="str">
        <f>VLOOKUP(B35,label!A:G,6,FALSE)</f>
        <v>textItemType</v>
      </c>
      <c r="AD35" s="66" t="s">
        <v>1938</v>
      </c>
      <c r="AE35" s="6" t="str">
        <f>VLOOKUP(B35,label!A:G,5,FALSE)</f>
        <v>businessProcessType</v>
      </c>
    </row>
    <row r="36" spans="1:36" ht="19" customHeight="1">
      <c r="A36" s="6">
        <v>36</v>
      </c>
      <c r="B36" s="6" t="s">
        <v>3663</v>
      </c>
      <c r="C36" s="6">
        <f>VLOOKUP(B36,label!A:G,3,FALSE)</f>
        <v>2</v>
      </c>
      <c r="D36" s="6" t="str">
        <f>VLOOKUP(B36,label!A:E,4,FALSE)</f>
        <v>cen</v>
      </c>
      <c r="E36" s="46" t="str">
        <f>VLOOKUP(B36,label!A:E,5,FALSE)</f>
        <v>specificationIdentifier</v>
      </c>
      <c r="F36" s="39" t="s">
        <v>4420</v>
      </c>
      <c r="G36" s="34" t="s">
        <v>1969</v>
      </c>
      <c r="H36" s="89" t="str">
        <f>VLOOKUP(G36,'EN mapping'!B:D,3,FALSE)</f>
        <v>1..1</v>
      </c>
      <c r="U36" s="38" t="str">
        <f>IF(2=C36,B36,IF(1&lt;C36,U35,""))</f>
        <v>cen-24</v>
      </c>
      <c r="V36" s="37" t="str">
        <f>IF(3=C36,B36,IF(2&lt;C36,V35,""))</f>
        <v/>
      </c>
      <c r="W36" s="37" t="str">
        <f>IF(4=C36,B36,IF(3&lt;C36,W35,""))</f>
        <v/>
      </c>
      <c r="X36" s="38" t="str">
        <f>IF(5=C36,B36,IF(4&lt;C36,X35,""))</f>
        <v/>
      </c>
      <c r="Y36" s="37" t="str">
        <f>IF(6=C36,B36,IF(5&lt;C36,Y35,""))</f>
        <v/>
      </c>
      <c r="Z36" s="34" t="s">
        <v>1969</v>
      </c>
      <c r="AA36" s="66" t="s">
        <v>1961</v>
      </c>
      <c r="AB36" s="66" t="s">
        <v>1970</v>
      </c>
      <c r="AC36" s="6" t="str">
        <f>VLOOKUP(B36,label!A:G,6,FALSE)</f>
        <v>identifierItemType</v>
      </c>
      <c r="AD36" s="66" t="s">
        <v>1918</v>
      </c>
      <c r="AE36" s="6" t="str">
        <f>VLOOKUP(B36,label!A:G,5,FALSE)</f>
        <v>specificationIdentifier</v>
      </c>
    </row>
    <row r="37" spans="1:36" ht="19" customHeight="1">
      <c r="A37" s="6">
        <v>37</v>
      </c>
      <c r="B37" s="67" t="s">
        <v>1495</v>
      </c>
      <c r="C37" s="6">
        <f>VLOOKUP(B37,label!A:G,3,FALSE)</f>
        <v>5</v>
      </c>
      <c r="D37" s="6" t="str">
        <f>VLOOKUP(B37,label!A:E,4,FALSE)</f>
        <v>taf</v>
      </c>
      <c r="E37" s="47" t="str">
        <f>VLOOKUP(B37,label!A:E,5,FALSE)</f>
        <v>originatingDocumentType</v>
      </c>
      <c r="F37" s="39" t="s">
        <v>4517</v>
      </c>
      <c r="G37" s="34" t="s">
        <v>2255</v>
      </c>
      <c r="H37" s="89" t="str">
        <f>VLOOKUP(G37,'EN mapping'!B:D,3,FALSE)</f>
        <v>0..1</v>
      </c>
      <c r="U37" s="38" t="str">
        <f>IF(2=C37,B37,IF(1&lt;C37,U36,""))</f>
        <v>cen-24</v>
      </c>
      <c r="V37" s="37" t="str">
        <f>IF(3=C37,B37,IF(2&lt;C37,V36,""))</f>
        <v/>
      </c>
      <c r="W37" s="37" t="str">
        <f>IF(4=C37,B37,IF(3&lt;C37,W36,""))</f>
        <v/>
      </c>
      <c r="X37" s="38" t="str">
        <f>IF(5=C37,B37,IF(4&lt;C37,X36,""))</f>
        <v>taf-4</v>
      </c>
      <c r="Y37" s="37" t="str">
        <f>IF(6=C37,B37,IF(5&lt;C37,Y36,""))</f>
        <v/>
      </c>
      <c r="Z37" s="34" t="s">
        <v>2255</v>
      </c>
      <c r="AA37" s="66" t="s">
        <v>1961</v>
      </c>
      <c r="AB37" s="66" t="s">
        <v>2256</v>
      </c>
      <c r="AC37" s="6" t="str">
        <f>VLOOKUP(B37,label!A:G,6,FALSE)</f>
        <v>gl-gen:documentTypeItemType</v>
      </c>
      <c r="AD37" s="66" t="s">
        <v>1938</v>
      </c>
      <c r="AE37" s="6" t="str">
        <f>VLOOKUP(B37,label!A:G,5,FALSE)</f>
        <v>originatingDocumentType</v>
      </c>
    </row>
    <row r="38" spans="1:36" ht="19" customHeight="1">
      <c r="A38" s="6">
        <v>38</v>
      </c>
      <c r="B38" s="6" t="s">
        <v>3654</v>
      </c>
      <c r="C38" s="73">
        <f>VLOOKUP(B38,label!A:G,3,FALSE)</f>
        <v>3</v>
      </c>
      <c r="D38" s="73" t="str">
        <f>VLOOKUP(B38,label!A:E,4,FALSE)</f>
        <v>cen</v>
      </c>
      <c r="E38" s="50" t="str">
        <f>VLOOKUP(B38,label!A:E,5,FALSE)</f>
        <v>ADDITIONAL_SUPPORTING_DOCUMENTS</v>
      </c>
      <c r="F38" s="39" t="s">
        <v>4518</v>
      </c>
      <c r="G38" s="69" t="s">
        <v>2222</v>
      </c>
      <c r="H38" s="89" t="str">
        <f>VLOOKUP(G38,'EN mapping'!B:D,3,FALSE)</f>
        <v>0..n</v>
      </c>
      <c r="U38" s="38" t="str">
        <f>IF(2=C38,B38,IF(1&lt;C38,U37,""))</f>
        <v>cen-24</v>
      </c>
      <c r="V38" s="37" t="str">
        <f>IF(3=C38,B38,IF(2&lt;C38,V37,""))</f>
        <v>cenG-24</v>
      </c>
      <c r="W38" s="37" t="str">
        <f>IF(4=C38,B38,IF(3&lt;C38,W37,""))</f>
        <v/>
      </c>
      <c r="X38" s="38" t="str">
        <f>IF(5=C38,B38,IF(4&lt;C38,X37,""))</f>
        <v/>
      </c>
      <c r="Y38" s="37" t="str">
        <f>IF(6=C38,B38,IF(5&lt;C38,Y37,""))</f>
        <v/>
      </c>
      <c r="Z38" s="69" t="s">
        <v>2222</v>
      </c>
      <c r="AA38" s="66" t="s">
        <v>1916</v>
      </c>
      <c r="AB38" s="70" t="s">
        <v>2223</v>
      </c>
      <c r="AC38" s="6" t="str">
        <f>VLOOKUP(B38,label!A:G,6,FALSE)</f>
        <v>_</v>
      </c>
      <c r="AD38" s="70"/>
      <c r="AE38" s="6" t="str">
        <f>VLOOKUP(B38,label!A:G,5,FALSE)</f>
        <v>ADDITIONAL_SUPPORTING_DOCUMENTS</v>
      </c>
    </row>
    <row r="39" spans="1:36" ht="19" customHeight="1">
      <c r="A39" s="6">
        <v>39</v>
      </c>
      <c r="B39" s="6" t="s">
        <v>3694</v>
      </c>
      <c r="C39" s="6">
        <f>VLOOKUP(B39,label!A:G,3,FALSE)</f>
        <v>4</v>
      </c>
      <c r="D39" s="6" t="str">
        <f>VLOOKUP(B39,label!A:E,4,FALSE)</f>
        <v>cen</v>
      </c>
      <c r="E39" s="46" t="str">
        <f>VLOOKUP(B39,label!A:E,5,FALSE)</f>
        <v>SupportingDocumentReference</v>
      </c>
      <c r="F39" s="39" t="s">
        <v>4519</v>
      </c>
      <c r="G39" s="34" t="s">
        <v>2224</v>
      </c>
      <c r="H39" s="89" t="str">
        <f>VLOOKUP(G39,'EN mapping'!B:D,3,FALSE)</f>
        <v>1..1</v>
      </c>
      <c r="U39" s="38" t="str">
        <f>IF(2=C39,B39,IF(1&lt;C39,U38,""))</f>
        <v>cen-24</v>
      </c>
      <c r="V39" s="37" t="str">
        <f>IF(3=C39,B39,IF(2&lt;C39,V38,""))</f>
        <v>cenG-24</v>
      </c>
      <c r="W39" s="37" t="str">
        <f>IF(4=C39,B39,IF(3&lt;C39,W38,""))</f>
        <v>cen-122</v>
      </c>
      <c r="X39" s="38" t="str">
        <f>IF(5=C39,B39,IF(4&lt;C39,X38,""))</f>
        <v/>
      </c>
      <c r="Y39" s="37" t="str">
        <f>IF(6=C39,B39,IF(5&lt;C39,Y38,""))</f>
        <v/>
      </c>
      <c r="Z39" s="34" t="s">
        <v>2224</v>
      </c>
      <c r="AA39" s="66" t="s">
        <v>1961</v>
      </c>
      <c r="AB39" s="66" t="s">
        <v>2225</v>
      </c>
      <c r="AC39" s="6" t="str">
        <f>VLOOKUP(B39,label!A:G,6,FALSE)</f>
        <v>documentReferenceItemType</v>
      </c>
      <c r="AD39" s="66" t="s">
        <v>1941</v>
      </c>
      <c r="AE39" s="6" t="str">
        <f>VLOOKUP(B39,label!A:G,5,FALSE)</f>
        <v>SupportingDocumentReference</v>
      </c>
    </row>
    <row r="40" spans="1:36" ht="19" customHeight="1">
      <c r="A40" s="6">
        <v>40</v>
      </c>
      <c r="B40" s="6" t="s">
        <v>3695</v>
      </c>
      <c r="C40" s="6">
        <f>VLOOKUP(B40,label!A:G,3,FALSE)</f>
        <v>4</v>
      </c>
      <c r="D40" s="6" t="str">
        <f>VLOOKUP(B40,label!A:E,4,FALSE)</f>
        <v>cen</v>
      </c>
      <c r="E40" s="46" t="str">
        <f>VLOOKUP(B40,label!A:E,5,FALSE)</f>
        <v>SupportingDocumentDescription</v>
      </c>
      <c r="F40" s="39" t="s">
        <v>4520</v>
      </c>
      <c r="G40" s="34" t="s">
        <v>2226</v>
      </c>
      <c r="H40" s="89" t="str">
        <f>VLOOKUP(G40,'EN mapping'!B:D,3,FALSE)</f>
        <v>0..1</v>
      </c>
      <c r="U40" s="38" t="str">
        <f>IF(2=C40,B40,IF(1&lt;C40,U39,""))</f>
        <v>cen-24</v>
      </c>
      <c r="V40" s="37" t="str">
        <f>IF(3=C40,B40,IF(2&lt;C40,V39,""))</f>
        <v>cenG-24</v>
      </c>
      <c r="W40" s="37" t="str">
        <f>IF(4=C40,B40,IF(3&lt;C40,W39,""))</f>
        <v>cen-123</v>
      </c>
      <c r="X40" s="38" t="str">
        <f>IF(5=C40,B40,IF(4&lt;C40,X39,""))</f>
        <v/>
      </c>
      <c r="Y40" s="37" t="str">
        <f>IF(6=C40,B40,IF(5&lt;C40,Y39,""))</f>
        <v/>
      </c>
      <c r="Z40" s="34" t="s">
        <v>2226</v>
      </c>
      <c r="AA40" s="66" t="s">
        <v>1961</v>
      </c>
      <c r="AB40" s="66" t="s">
        <v>2227</v>
      </c>
      <c r="AC40" s="6" t="str">
        <f>VLOOKUP(B40,label!A:G,6,FALSE)</f>
        <v>textItemType</v>
      </c>
      <c r="AD40" s="66" t="s">
        <v>1938</v>
      </c>
      <c r="AE40" s="6" t="str">
        <f>VLOOKUP(B40,label!A:G,5,FALSE)</f>
        <v>SupportingDocumentDescription</v>
      </c>
    </row>
    <row r="41" spans="1:36" ht="19" customHeight="1">
      <c r="A41" s="6">
        <v>41</v>
      </c>
      <c r="B41" s="6" t="s">
        <v>3696</v>
      </c>
      <c r="C41" s="6">
        <f>VLOOKUP(B41,label!A:G,3,FALSE)</f>
        <v>4</v>
      </c>
      <c r="D41" s="6" t="str">
        <f>VLOOKUP(B41,label!A:E,4,FALSE)</f>
        <v>cen</v>
      </c>
      <c r="E41" s="46" t="str">
        <f>VLOOKUP(B41,label!A:E,5,FALSE)</f>
        <v>ExternalDocumentLocation</v>
      </c>
      <c r="F41" s="39" t="s">
        <v>4521</v>
      </c>
      <c r="G41" s="34" t="s">
        <v>2228</v>
      </c>
      <c r="H41" s="89" t="str">
        <f>VLOOKUP(G41,'EN mapping'!B:D,3,FALSE)</f>
        <v>0..1</v>
      </c>
      <c r="U41" s="38" t="str">
        <f>IF(2=C41,B41,IF(1&lt;C41,U40,""))</f>
        <v>cen-24</v>
      </c>
      <c r="V41" s="37" t="str">
        <f>IF(3=C41,B41,IF(2&lt;C41,V40,""))</f>
        <v>cenG-24</v>
      </c>
      <c r="W41" s="37" t="str">
        <f>IF(4=C41,B41,IF(3&lt;C41,W40,""))</f>
        <v>cen-124</v>
      </c>
      <c r="X41" s="38" t="str">
        <f>IF(5=C41,B41,IF(4&lt;C41,X40,""))</f>
        <v/>
      </c>
      <c r="Y41" s="37" t="str">
        <f>IF(6=C41,B41,IF(5&lt;C41,Y40,""))</f>
        <v/>
      </c>
      <c r="Z41" s="34" t="s">
        <v>2228</v>
      </c>
      <c r="AA41" s="66" t="s">
        <v>1961</v>
      </c>
      <c r="AB41" s="66" t="s">
        <v>2229</v>
      </c>
      <c r="AC41" s="6" t="str">
        <f>VLOOKUP(B41,label!A:G,6,FALSE)</f>
        <v>textItemType</v>
      </c>
      <c r="AD41" s="66" t="s">
        <v>1938</v>
      </c>
      <c r="AE41" s="6" t="str">
        <f>VLOOKUP(B41,label!A:G,5,FALSE)</f>
        <v>ExternalDocumentLocation</v>
      </c>
    </row>
    <row r="42" spans="1:36" ht="19" customHeight="1">
      <c r="A42" s="6">
        <v>42</v>
      </c>
      <c r="B42" s="6" t="s">
        <v>3697</v>
      </c>
      <c r="C42" s="6">
        <f>VLOOKUP(B42,label!A:G,3,FALSE)</f>
        <v>4</v>
      </c>
      <c r="D42" s="6" t="str">
        <f>VLOOKUP(B42,label!A:E,4,FALSE)</f>
        <v>cen</v>
      </c>
      <c r="E42" s="46" t="str">
        <f>VLOOKUP(B42,label!A:E,5,FALSE)</f>
        <v>AttachedDocument</v>
      </c>
      <c r="F42" s="39" t="s">
        <v>4522</v>
      </c>
      <c r="G42" s="34" t="s">
        <v>2230</v>
      </c>
      <c r="H42" s="89" t="str">
        <f>VLOOKUP(G42,'EN mapping'!B:D,3,FALSE)</f>
        <v>0..1</v>
      </c>
      <c r="U42" s="38" t="str">
        <f>IF(2=C42,B42,IF(1&lt;C42,U41,""))</f>
        <v>cen-24</v>
      </c>
      <c r="V42" s="37" t="str">
        <f>IF(3=C42,B42,IF(2&lt;C42,V41,""))</f>
        <v>cenG-24</v>
      </c>
      <c r="W42" s="37" t="str">
        <f>IF(4=C42,B42,IF(3&lt;C42,W41,""))</f>
        <v>cen-125</v>
      </c>
      <c r="X42" s="38" t="str">
        <f>IF(5=C42,B42,IF(4&lt;C42,X41,""))</f>
        <v/>
      </c>
      <c r="Y42" s="37" t="str">
        <f>IF(6=C42,B42,IF(5&lt;C42,Y41,""))</f>
        <v/>
      </c>
      <c r="Z42" s="34" t="s">
        <v>2230</v>
      </c>
      <c r="AA42" s="66" t="s">
        <v>1961</v>
      </c>
      <c r="AB42" s="66" t="s">
        <v>2232</v>
      </c>
      <c r="AC42" s="6" t="str">
        <f>VLOOKUP(B42,label!A:G,6,FALSE)</f>
        <v>binaryobjectItemType</v>
      </c>
      <c r="AD42" s="66" t="s">
        <v>2231</v>
      </c>
      <c r="AE42" s="6" t="str">
        <f>VLOOKUP(B42,label!A:G,5,FALSE)</f>
        <v>AttachedDocument</v>
      </c>
    </row>
    <row r="43" spans="1:36" ht="19" customHeight="1">
      <c r="A43" s="6">
        <v>43</v>
      </c>
      <c r="B43" s="6" t="s">
        <v>3716</v>
      </c>
      <c r="C43" s="6">
        <f>VLOOKUP(B43,label!A:G,3,FALSE)</f>
        <v>4</v>
      </c>
      <c r="D43" s="6" t="str">
        <f>VLOOKUP(B43,label!A:E,4,FALSE)</f>
        <v>cen</v>
      </c>
      <c r="E43" s="46" t="str">
        <f>VLOOKUP(B43,label!A:E,5,FALSE)</f>
        <v>AttachedDocumentMimeCode</v>
      </c>
      <c r="F43" s="39" t="s">
        <v>4523</v>
      </c>
      <c r="G43" s="34" t="s">
        <v>2233</v>
      </c>
      <c r="H43" s="89" t="str">
        <f>VLOOKUP(G43,'EN mapping'!B:D,3,FALSE)</f>
        <v>1..1</v>
      </c>
      <c r="U43" s="38" t="str">
        <f>IF(2=C43,B43,IF(1&lt;C43,U42,""))</f>
        <v>cen-24</v>
      </c>
      <c r="V43" s="37" t="str">
        <f>IF(3=C43,B43,IF(2&lt;C43,V42,""))</f>
        <v>cenG-24</v>
      </c>
      <c r="W43" s="37" t="str">
        <f>IF(4=C43,B43,IF(3&lt;C43,W42,""))</f>
        <v>cen-125A</v>
      </c>
      <c r="X43" s="38" t="str">
        <f>IF(5=C43,B43,IF(4&lt;C43,X42,""))</f>
        <v/>
      </c>
      <c r="Y43" s="37" t="str">
        <f>IF(6=C43,B43,IF(5&lt;C43,Y42,""))</f>
        <v/>
      </c>
      <c r="Z43" s="34" t="s">
        <v>2233</v>
      </c>
      <c r="AA43" s="66" t="s">
        <v>1961</v>
      </c>
      <c r="AB43" s="66" t="s">
        <v>2234</v>
      </c>
      <c r="AC43" s="6" t="str">
        <f>VLOOKUP(B43,label!A:G,6,FALSE)</f>
        <v>textItemType</v>
      </c>
      <c r="AD43" s="66"/>
      <c r="AE43" s="6" t="str">
        <f>VLOOKUP(B43,label!A:G,5,FALSE)</f>
        <v>AttachedDocumentMimeCode</v>
      </c>
    </row>
    <row r="44" spans="1:36" ht="19" customHeight="1">
      <c r="A44" s="6">
        <v>44</v>
      </c>
      <c r="B44" s="6" t="s">
        <v>3717</v>
      </c>
      <c r="C44" s="6">
        <f>VLOOKUP(B44,label!A:G,3,FALSE)</f>
        <v>4</v>
      </c>
      <c r="D44" s="6" t="str">
        <f>VLOOKUP(B44,label!A:E,4,FALSE)</f>
        <v>cen</v>
      </c>
      <c r="E44" s="46" t="str">
        <f>VLOOKUP(B44,label!A:E,5,FALSE)</f>
        <v>AttachedDocumentFilename</v>
      </c>
      <c r="F44" s="39" t="s">
        <v>4524</v>
      </c>
      <c r="G44" s="34" t="s">
        <v>2235</v>
      </c>
      <c r="H44" s="89" t="str">
        <f>VLOOKUP(G44,'EN mapping'!B:D,3,FALSE)</f>
        <v>1..1</v>
      </c>
      <c r="U44" s="38" t="str">
        <f>IF(2=C44,B44,IF(1&lt;C44,U43,""))</f>
        <v>cen-24</v>
      </c>
      <c r="V44" s="37" t="str">
        <f>IF(3=C44,B44,IF(2&lt;C44,V43,""))</f>
        <v>cenG-24</v>
      </c>
      <c r="W44" s="37" t="str">
        <f>IF(4=C44,B44,IF(3&lt;C44,W43,""))</f>
        <v>cen-125B</v>
      </c>
      <c r="X44" s="38" t="str">
        <f>IF(5=C44,B44,IF(4&lt;C44,X43,""))</f>
        <v/>
      </c>
      <c r="Y44" s="37" t="str">
        <f>IF(6=C44,B44,IF(5&lt;C44,Y43,""))</f>
        <v/>
      </c>
      <c r="Z44" s="34" t="s">
        <v>2235</v>
      </c>
      <c r="AA44" s="66" t="s">
        <v>1961</v>
      </c>
      <c r="AB44" s="66" t="s">
        <v>2236</v>
      </c>
      <c r="AC44" s="6" t="str">
        <f>VLOOKUP(B44,label!A:G,6,FALSE)</f>
        <v>textItemType</v>
      </c>
      <c r="AD44" s="66"/>
      <c r="AE44" s="6" t="str">
        <f>VLOOKUP(B44,label!A:G,5,FALSE)</f>
        <v>AttachedDocumentFilename</v>
      </c>
    </row>
    <row r="45" spans="1:36" ht="19" customHeight="1">
      <c r="A45" s="6">
        <v>45</v>
      </c>
      <c r="B45" s="41" t="s">
        <v>797</v>
      </c>
      <c r="C45" s="73">
        <f>VLOOKUP(B45,label!A:G,3,FALSE)</f>
        <v>2</v>
      </c>
      <c r="D45" s="73" t="str">
        <f>VLOOKUP(B45,label!A:E,4,FALSE)</f>
        <v>cor</v>
      </c>
      <c r="E45" s="51" t="str">
        <f>VLOOKUP(B45,label!A:E,5,FALSE)</f>
        <v>entityInformation</v>
      </c>
      <c r="F45" s="39" t="s">
        <v>4397</v>
      </c>
      <c r="G45" s="63" t="s">
        <v>40</v>
      </c>
      <c r="H45" s="89"/>
      <c r="U45" s="38" t="str">
        <f>IF(2=C45,B45,IF(1&lt;C45,U44,""))</f>
        <v>corG-3</v>
      </c>
      <c r="V45" s="37" t="str">
        <f>IF(3=C45,B45,IF(2&lt;C45,V44,""))</f>
        <v/>
      </c>
      <c r="W45" s="37" t="str">
        <f>IF(4=C45,B45,IF(3&lt;C45,W44,""))</f>
        <v/>
      </c>
      <c r="X45" s="38" t="str">
        <f>IF(5=C45,B45,IF(4&lt;C45,X44,""))</f>
        <v/>
      </c>
      <c r="Y45" s="37" t="str">
        <f>IF(6=C45,B45,IF(5&lt;C45,Y44,""))</f>
        <v/>
      </c>
      <c r="Z45" s="63"/>
      <c r="AA45" s="63"/>
      <c r="AB45" s="64"/>
      <c r="AC45" s="65" t="str">
        <f>VLOOKUP(B45,label!A:G,6,FALSE)</f>
        <v>_</v>
      </c>
      <c r="AD45" s="64"/>
      <c r="AE45" s="6" t="str">
        <f>VLOOKUP(B45,label!A:G,5,FALSE)</f>
        <v>entityInformation</v>
      </c>
    </row>
    <row r="46" spans="1:36" ht="19" customHeight="1">
      <c r="A46" s="6">
        <v>46</v>
      </c>
      <c r="B46" s="67" t="s">
        <v>823</v>
      </c>
      <c r="C46" s="74">
        <v>3</v>
      </c>
      <c r="D46" s="74" t="str">
        <f>VLOOKUP(B46,label!A:E,4,FALSE)</f>
        <v>cor</v>
      </c>
      <c r="E46" s="52" t="str">
        <f>VLOOKUP(B46,label!A:E,5,FALSE)</f>
        <v>identifierReference</v>
      </c>
      <c r="F46" s="39" t="s">
        <v>4421</v>
      </c>
      <c r="G46" s="75" t="s">
        <v>4568</v>
      </c>
      <c r="H46" s="89" t="str">
        <f>VLOOKUP(MID(G46,1,FIND(" ",G46,1)-1),'EN mapping'!B:D,3,FALSE)</f>
        <v>1..1</v>
      </c>
      <c r="I46" s="34" t="s">
        <v>1977</v>
      </c>
      <c r="L46" s="34" t="s">
        <v>2071</v>
      </c>
      <c r="N46" s="34" t="s">
        <v>2021</v>
      </c>
      <c r="Q46" s="34" t="s">
        <v>2061</v>
      </c>
      <c r="R46" s="34" t="s">
        <v>2093</v>
      </c>
      <c r="U46" s="38" t="str">
        <f>IF(2=C46,B46,IF(1&lt;C46,U45,""))</f>
        <v>corG-3</v>
      </c>
      <c r="V46" s="37" t="str">
        <f>IF(3=C46,B46,IF(2&lt;C46,V45,""))</f>
        <v>corG-9</v>
      </c>
      <c r="W46" s="37" t="str">
        <f>IF(4=C46,B46,IF(3&lt;C46,W45,""))</f>
        <v/>
      </c>
      <c r="X46" s="38" t="str">
        <f>IF(5=C46,B46,IF(4&lt;C46,X45,""))</f>
        <v/>
      </c>
      <c r="Y46" s="37" t="str">
        <f>IF(6=C46,B46,IF(5&lt;C46,Y45,""))</f>
        <v/>
      </c>
      <c r="AA46" s="66"/>
      <c r="AB46" s="70"/>
      <c r="AC46" s="6" t="str">
        <f>VLOOKUP(B46,label!A:G,6,FALSE)</f>
        <v>_</v>
      </c>
      <c r="AD46" s="70"/>
      <c r="AE46" s="6" t="str">
        <f>VLOOKUP(B46,label!A:G,5,FALSE)</f>
        <v>identifierReference</v>
      </c>
      <c r="AF46" s="69" t="s">
        <v>1977</v>
      </c>
      <c r="AG46" s="69" t="s">
        <v>2071</v>
      </c>
      <c r="AH46" s="69" t="s">
        <v>2021</v>
      </c>
      <c r="AI46" s="69" t="s">
        <v>2061</v>
      </c>
      <c r="AJ46" s="69" t="s">
        <v>2093</v>
      </c>
    </row>
    <row r="47" spans="1:36" ht="19" customHeight="1">
      <c r="A47" s="6">
        <v>47</v>
      </c>
      <c r="B47" s="67" t="s">
        <v>1347</v>
      </c>
      <c r="C47" s="6">
        <v>4</v>
      </c>
      <c r="D47" s="6" t="str">
        <f>VLOOKUP(B47,label!A:E,4,FALSE)</f>
        <v>cor</v>
      </c>
      <c r="E47" s="46" t="str">
        <f>VLOOKUP(B47,label!A:E,5,FALSE)</f>
        <v>identifierType</v>
      </c>
      <c r="F47" s="39" t="s">
        <v>4426</v>
      </c>
      <c r="H47" s="89"/>
      <c r="I47" s="76" t="s">
        <v>1978</v>
      </c>
      <c r="L47" s="76" t="s">
        <v>4592</v>
      </c>
      <c r="N47" s="76" t="s">
        <v>2022</v>
      </c>
      <c r="Q47" s="76" t="s">
        <v>2062</v>
      </c>
      <c r="R47" s="34" t="s">
        <v>4593</v>
      </c>
      <c r="U47" s="38" t="str">
        <f>IF(2=C47,B47,IF(1&lt;C47,U46,""))</f>
        <v>corG-3</v>
      </c>
      <c r="V47" s="37" t="str">
        <f>IF(3=C47,B47,IF(2&lt;C47,V46,""))</f>
        <v>corG-9</v>
      </c>
      <c r="W47" s="37" t="str">
        <f>IF(4=C47,B47,IF(3&lt;C47,W46,""))</f>
        <v>cor-51</v>
      </c>
      <c r="X47" s="38" t="str">
        <f>IF(5=C47,B47,IF(4&lt;C47,X46,""))</f>
        <v/>
      </c>
      <c r="Y47" s="37" t="str">
        <f>IF(6=C47,B47,IF(5&lt;C47,Y46,""))</f>
        <v/>
      </c>
      <c r="Z47" s="71"/>
      <c r="AA47" s="77"/>
      <c r="AB47" s="77"/>
      <c r="AC47" s="6" t="str">
        <f>VLOOKUP(B47,label!A:G,6,FALSE)</f>
        <v>gl-gen:identifierTypeItemType</v>
      </c>
      <c r="AD47" s="77"/>
      <c r="AE47" s="6" t="str">
        <f>VLOOKUP(B47,label!A:G,5,FALSE)</f>
        <v>identifierType</v>
      </c>
      <c r="AF47" s="70" t="s">
        <v>1978</v>
      </c>
      <c r="AG47" s="70" t="s">
        <v>3607</v>
      </c>
      <c r="AH47" s="70" t="s">
        <v>2022</v>
      </c>
      <c r="AI47" s="70" t="s">
        <v>2062</v>
      </c>
      <c r="AJ47" s="70" t="s">
        <v>2094</v>
      </c>
    </row>
    <row r="48" spans="1:36" ht="19" customHeight="1">
      <c r="A48" s="6">
        <v>48</v>
      </c>
      <c r="B48" s="67" t="s">
        <v>3521</v>
      </c>
      <c r="C48" s="6">
        <v>4</v>
      </c>
      <c r="D48" s="6" t="str">
        <f>VLOOKUP(B48,label!A:E,4,FALSE)</f>
        <v>cor</v>
      </c>
      <c r="E48" s="46" t="str">
        <f>VLOOKUP(B48,label!A:E,5,FALSE)</f>
        <v>identifierCode</v>
      </c>
      <c r="F48" s="39" t="s">
        <v>4422</v>
      </c>
      <c r="G48" s="6" t="s">
        <v>4569</v>
      </c>
      <c r="H48" s="89" t="str">
        <f>VLOOKUP(MID(G48,1,FIND(" ",G48,1)-1),'EN mapping'!B:D,3,FALSE)</f>
        <v>0..n</v>
      </c>
      <c r="I48" s="34" t="s">
        <v>1983</v>
      </c>
      <c r="N48" s="34" t="s">
        <v>2026</v>
      </c>
      <c r="Q48" s="34" t="s">
        <v>2065</v>
      </c>
      <c r="U48" s="38" t="str">
        <f>IF(2=C48,B48,IF(1&lt;C48,U47,""))</f>
        <v>corG-3</v>
      </c>
      <c r="V48" s="37" t="str">
        <f>IF(3=C48,B48,IF(2&lt;C48,V47,""))</f>
        <v>corG-9</v>
      </c>
      <c r="W48" s="37" t="str">
        <f>IF(4=C48,B48,IF(3&lt;C48,W47,""))</f>
        <v>cor-44</v>
      </c>
      <c r="X48" s="38" t="str">
        <f>IF(5=C48,B48,IF(4&lt;C48,X47,""))</f>
        <v/>
      </c>
      <c r="Y48" s="37" t="str">
        <f>IF(6=C48,B48,IF(5&lt;C48,Y47,""))</f>
        <v/>
      </c>
      <c r="AA48" s="66" t="s">
        <v>1961</v>
      </c>
      <c r="AB48" s="66" t="s">
        <v>3609</v>
      </c>
      <c r="AC48" s="6" t="str">
        <f>VLOOKUP(B48,label!A:G,6,FALSE)</f>
        <v>identifierCodeItemType</v>
      </c>
      <c r="AD48" s="66" t="s">
        <v>1918</v>
      </c>
      <c r="AE48" s="6" t="str">
        <f>VLOOKUP(B48,label!A:G,5,FALSE)</f>
        <v>identifierCode</v>
      </c>
      <c r="AF48" s="34" t="s">
        <v>1983</v>
      </c>
      <c r="AH48" s="34" t="s">
        <v>2026</v>
      </c>
      <c r="AI48" s="34" t="s">
        <v>2065</v>
      </c>
    </row>
    <row r="49" spans="1:36" ht="19" customHeight="1">
      <c r="A49" s="6">
        <v>49</v>
      </c>
      <c r="B49" s="67" t="s">
        <v>1341</v>
      </c>
      <c r="C49" s="6">
        <v>4</v>
      </c>
      <c r="D49" s="6" t="str">
        <f>VLOOKUP(B49,label!A:E,4,FALSE)</f>
        <v>cor</v>
      </c>
      <c r="E49" s="46" t="str">
        <f>VLOOKUP(B49,label!A:E,5,FALSE)</f>
        <v>identifierAuthorityCode</v>
      </c>
      <c r="F49" s="39" t="s">
        <v>4525</v>
      </c>
      <c r="G49" s="6" t="s">
        <v>4570</v>
      </c>
      <c r="H49" s="89" t="str">
        <f>VLOOKUP(MID(G49,1,FIND(" ",G49,1)-1),'EN mapping'!B:D,3,FALSE)</f>
        <v>0..1</v>
      </c>
      <c r="I49" s="34" t="s">
        <v>1986</v>
      </c>
      <c r="N49" s="34" t="s">
        <v>2029</v>
      </c>
      <c r="Q49" s="34" t="s">
        <v>2068</v>
      </c>
      <c r="U49" s="38" t="str">
        <f>IF(2=C49,B49,IF(1&lt;C49,U48,""))</f>
        <v>corG-3</v>
      </c>
      <c r="V49" s="37" t="str">
        <f>IF(3=C49,B49,IF(2&lt;C49,V48,""))</f>
        <v>corG-9</v>
      </c>
      <c r="W49" s="37" t="str">
        <f>IF(4=C49,B49,IF(3&lt;C49,W48,""))</f>
        <v>cor-45</v>
      </c>
      <c r="X49" s="38" t="str">
        <f>IF(5=C49,B49,IF(4&lt;C49,X48,""))</f>
        <v/>
      </c>
      <c r="Y49" s="37" t="str">
        <f>IF(6=C49,B49,IF(5&lt;C49,Y48,""))</f>
        <v/>
      </c>
      <c r="AA49" s="66" t="s">
        <v>1961</v>
      </c>
      <c r="AB49" s="66" t="s">
        <v>3610</v>
      </c>
      <c r="AC49" s="6" t="str">
        <f>VLOOKUP(B49,label!A:G,6,FALSE)</f>
        <v>identifierAuthorityCodeItemType</v>
      </c>
      <c r="AD49" s="66" t="s">
        <v>1918</v>
      </c>
      <c r="AE49" s="6" t="str">
        <f>VLOOKUP(B49,label!A:G,5,FALSE)</f>
        <v>identifierAuthorityCode</v>
      </c>
      <c r="AF49" s="34" t="s">
        <v>1986</v>
      </c>
      <c r="AH49" s="34" t="s">
        <v>2029</v>
      </c>
      <c r="AI49" s="34" t="s">
        <v>2068</v>
      </c>
    </row>
    <row r="50" spans="1:36" ht="19" customHeight="1">
      <c r="A50" s="6">
        <v>50</v>
      </c>
      <c r="B50" s="67" t="s">
        <v>1341</v>
      </c>
      <c r="C50" s="6">
        <v>4</v>
      </c>
      <c r="D50" s="6" t="str">
        <f>VLOOKUP(B50,label!A:E,4,FALSE)</f>
        <v>cor</v>
      </c>
      <c r="E50" s="46" t="str">
        <f>VLOOKUP(B50,label!A:E,5,FALSE)</f>
        <v>identifierAuthorityCode</v>
      </c>
      <c r="F50" s="39" t="s">
        <v>4525</v>
      </c>
      <c r="G50" s="6" t="s">
        <v>4571</v>
      </c>
      <c r="H50" s="89" t="str">
        <f>VLOOKUP(MID(G50,1,FIND(" ",G50,1)-1),'EN mapping'!B:D,3,FALSE)</f>
        <v>0..1</v>
      </c>
      <c r="I50" s="34" t="s">
        <v>1989</v>
      </c>
      <c r="L50" s="34" t="s">
        <v>2075</v>
      </c>
      <c r="N50" s="34" t="s">
        <v>2032</v>
      </c>
      <c r="U50" s="38" t="str">
        <f>IF(2=C50,B50,IF(1&lt;C50,U49,""))</f>
        <v>corG-3</v>
      </c>
      <c r="V50" s="37" t="str">
        <f>IF(3=C50,B50,IF(2&lt;C50,V49,""))</f>
        <v>corG-9</v>
      </c>
      <c r="W50" s="37" t="str">
        <f>IF(4=C50,B50,IF(3&lt;C50,W49,""))</f>
        <v>cor-45</v>
      </c>
      <c r="X50" s="38" t="str">
        <f>IF(5=C50,B50,IF(4&lt;C50,X49,""))</f>
        <v/>
      </c>
      <c r="Y50" s="37" t="str">
        <f>IF(6=C50,B50,IF(5&lt;C50,Y49,""))</f>
        <v/>
      </c>
      <c r="AA50" s="66" t="s">
        <v>1961</v>
      </c>
      <c r="AB50" s="66" t="s">
        <v>3628</v>
      </c>
      <c r="AC50" s="6" t="str">
        <f>VLOOKUP(B50,label!A:G,6,FALSE)</f>
        <v>identifierAuthorityCodeItemType</v>
      </c>
      <c r="AD50" s="66" t="s">
        <v>1918</v>
      </c>
      <c r="AE50" s="6" t="str">
        <f>VLOOKUP(B50,label!A:G,5,FALSE)</f>
        <v>identifierAuthorityCode</v>
      </c>
      <c r="AF50" s="34" t="s">
        <v>1989</v>
      </c>
      <c r="AG50" s="34" t="s">
        <v>2075</v>
      </c>
      <c r="AH50" s="34" t="s">
        <v>2032</v>
      </c>
    </row>
    <row r="51" spans="1:36" ht="19" customHeight="1">
      <c r="A51" s="6">
        <v>51</v>
      </c>
      <c r="B51" s="67" t="s">
        <v>3627</v>
      </c>
      <c r="C51" s="6">
        <v>4</v>
      </c>
      <c r="D51" s="6" t="str">
        <f>VLOOKUP(B51,label!A:E,4,FALSE)</f>
        <v>cor</v>
      </c>
      <c r="E51" s="46" t="str">
        <f>VLOOKUP(B51,label!A:E,5,FALSE)</f>
        <v>identifierAuthorityCode</v>
      </c>
      <c r="F51" s="39" t="s">
        <v>4525</v>
      </c>
      <c r="G51" s="6" t="s">
        <v>4572</v>
      </c>
      <c r="H51" s="89" t="str">
        <f>VLOOKUP(G51,'EN mapping'!B:D,3,FALSE)</f>
        <v>0..1</v>
      </c>
      <c r="I51" s="34" t="s">
        <v>1991</v>
      </c>
      <c r="U51" s="38" t="str">
        <f>IF(2=C51,B51,IF(1&lt;C51,U50,""))</f>
        <v>corG-3</v>
      </c>
      <c r="V51" s="37" t="str">
        <f>IF(3=C51,B51,IF(2&lt;C51,V50,""))</f>
        <v>corG-9</v>
      </c>
      <c r="W51" s="37" t="str">
        <f>IF(4=C51,B51,IF(3&lt;C51,W50,""))</f>
        <v>cor-45</v>
      </c>
      <c r="X51" s="38" t="str">
        <f>IF(5=C51,B51,IF(4&lt;C51,X50,""))</f>
        <v/>
      </c>
      <c r="Y51" s="37" t="str">
        <f>IF(6=C51,B51,IF(5&lt;C51,Y50,""))</f>
        <v/>
      </c>
      <c r="AA51" s="66" t="s">
        <v>1961</v>
      </c>
      <c r="AB51" s="66" t="s">
        <v>1992</v>
      </c>
      <c r="AC51" s="6" t="str">
        <f>VLOOKUP(B51,label!A:G,6,FALSE)</f>
        <v>identifierAuthorityCodeItemType</v>
      </c>
      <c r="AD51" s="66" t="s">
        <v>1918</v>
      </c>
      <c r="AE51" s="6" t="str">
        <f>VLOOKUP(B51,label!A:G,5,FALSE)</f>
        <v>identifierAuthorityCode</v>
      </c>
      <c r="AF51" s="34" t="s">
        <v>1991</v>
      </c>
    </row>
    <row r="52" spans="1:36" ht="19" customHeight="1">
      <c r="A52" s="6">
        <v>52</v>
      </c>
      <c r="B52" s="67" t="s">
        <v>1342</v>
      </c>
      <c r="C52" s="6">
        <v>4</v>
      </c>
      <c r="D52" s="6" t="str">
        <f>VLOOKUP(B52,label!A:E,4,FALSE)</f>
        <v>cor</v>
      </c>
      <c r="E52" s="46" t="str">
        <f>VLOOKUP(B52,label!A:E,5,FALSE)</f>
        <v>identifierAuthority</v>
      </c>
      <c r="F52" s="39" t="s">
        <v>4526</v>
      </c>
      <c r="G52" s="6" t="s">
        <v>4573</v>
      </c>
      <c r="H52" s="89" t="str">
        <f>VLOOKUP(MID(G52,1,FIND(" ",G52,1)-1),'EN mapping'!B:D,3,FALSE)</f>
        <v>0..1</v>
      </c>
      <c r="I52" s="34" t="s">
        <v>1988</v>
      </c>
      <c r="N52" s="34" t="s">
        <v>2031</v>
      </c>
      <c r="Q52" s="34" t="s">
        <v>2070</v>
      </c>
      <c r="U52" s="38" t="str">
        <f>IF(2=C52,B52,IF(1&lt;C52,U51,""))</f>
        <v>corG-3</v>
      </c>
      <c r="V52" s="37" t="str">
        <f>IF(3=C52,B52,IF(2&lt;C52,V51,""))</f>
        <v>corG-9</v>
      </c>
      <c r="W52" s="37" t="str">
        <f>IF(4=C52,B52,IF(3&lt;C52,W51,""))</f>
        <v>cor-46</v>
      </c>
      <c r="X52" s="38" t="str">
        <f>IF(5=C52,B52,IF(4&lt;C52,X51,""))</f>
        <v/>
      </c>
      <c r="Y52" s="37" t="str">
        <f>IF(6=C52,B52,IF(5&lt;C52,Y51,""))</f>
        <v/>
      </c>
      <c r="AA52" s="66" t="s">
        <v>1961</v>
      </c>
      <c r="AB52" s="66" t="s">
        <v>3609</v>
      </c>
      <c r="AC52" s="6" t="str">
        <f>VLOOKUP(B52,label!A:G,6,FALSE)</f>
        <v>identifierAuthorityItemType</v>
      </c>
      <c r="AD52" s="66"/>
      <c r="AE52" s="6" t="str">
        <f>VLOOKUP(B52,label!A:G,5,FALSE)</f>
        <v>identifierAuthority</v>
      </c>
      <c r="AF52" s="34" t="s">
        <v>1988</v>
      </c>
      <c r="AH52" s="34" t="s">
        <v>2031</v>
      </c>
      <c r="AI52" s="34" t="s">
        <v>2070</v>
      </c>
    </row>
    <row r="53" spans="1:36" ht="19" customHeight="1">
      <c r="A53" s="6">
        <v>53</v>
      </c>
      <c r="B53" s="67" t="s">
        <v>1346</v>
      </c>
      <c r="C53" s="6">
        <v>4</v>
      </c>
      <c r="D53" s="6" t="str">
        <f>VLOOKUP(B53,label!A:E,4,FALSE)</f>
        <v>cor</v>
      </c>
      <c r="E53" s="46" t="str">
        <f>VLOOKUP(B53,label!A:E,5,FALSE)</f>
        <v>identifierDescription</v>
      </c>
      <c r="F53" s="39" t="s">
        <v>4425</v>
      </c>
      <c r="G53" s="6" t="s">
        <v>4574</v>
      </c>
      <c r="H53" s="89" t="str">
        <f>VLOOKUP(MID(G53,1,FIND(" ",G53,1)-1),'EN mapping'!B:D,3,FALSE)</f>
        <v>1..1</v>
      </c>
      <c r="I53" s="34" t="s">
        <v>1979</v>
      </c>
      <c r="L53" s="34" t="s">
        <v>2073</v>
      </c>
      <c r="N53" s="34" t="s">
        <v>2023</v>
      </c>
      <c r="Q53" s="34" t="s">
        <v>2063</v>
      </c>
      <c r="R53" s="34" t="s">
        <v>2095</v>
      </c>
      <c r="U53" s="38" t="str">
        <f>IF(2=C53,B53,IF(1&lt;C53,U52,""))</f>
        <v>corG-3</v>
      </c>
      <c r="V53" s="37" t="str">
        <f>IF(3=C53,B53,IF(2&lt;C53,V52,""))</f>
        <v>corG-9</v>
      </c>
      <c r="W53" s="37" t="str">
        <f>IF(4=C53,B53,IF(3&lt;C53,W52,""))</f>
        <v>cor-50</v>
      </c>
      <c r="X53" s="38" t="str">
        <f>IF(5=C53,B53,IF(4&lt;C53,X52,""))</f>
        <v/>
      </c>
      <c r="Y53" s="37" t="str">
        <f>IF(6=C53,B53,IF(5&lt;C53,Y52,""))</f>
        <v/>
      </c>
      <c r="AA53" s="66" t="s">
        <v>1961</v>
      </c>
      <c r="AB53" s="66" t="s">
        <v>3509</v>
      </c>
      <c r="AC53" s="6" t="str">
        <f>VLOOKUP(B53,label!A:G,6,FALSE)</f>
        <v>identifierDescriptionItemType</v>
      </c>
      <c r="AD53" s="66" t="s">
        <v>1938</v>
      </c>
      <c r="AE53" s="6" t="str">
        <f>VLOOKUP(B53,label!A:G,5,FALSE)</f>
        <v>identifierDescription</v>
      </c>
      <c r="AF53" s="34" t="s">
        <v>1979</v>
      </c>
      <c r="AG53" s="34" t="s">
        <v>2073</v>
      </c>
      <c r="AH53" s="34" t="s">
        <v>2023</v>
      </c>
      <c r="AI53" s="34" t="s">
        <v>2063</v>
      </c>
      <c r="AJ53" s="34" t="s">
        <v>2095</v>
      </c>
    </row>
    <row r="54" spans="1:36" ht="19" customHeight="1">
      <c r="A54" s="6">
        <v>54</v>
      </c>
      <c r="B54" s="6" t="s">
        <v>3788</v>
      </c>
      <c r="C54" s="6">
        <f>VLOOKUP(B54,label!A:G,3,FALSE)</f>
        <v>2</v>
      </c>
      <c r="D54" s="6" t="str">
        <f>VLOOKUP(B54,label!A:E,4,FALSE)</f>
        <v>cen</v>
      </c>
      <c r="E54" s="46" t="str">
        <f>VLOOKUP(B54,label!A:E,5,FALSE)</f>
        <v>sellerTradingName</v>
      </c>
      <c r="F54" s="39" t="s">
        <v>4423</v>
      </c>
      <c r="G54" s="6" t="s">
        <v>4575</v>
      </c>
      <c r="H54" s="89" t="str">
        <f>VLOOKUP(MID(G54,1,FIND(" ",G54,1)-1),'EN mapping'!B:D,3,FALSE)</f>
        <v>0..1</v>
      </c>
      <c r="I54" s="34" t="s">
        <v>1981</v>
      </c>
      <c r="N54" s="34" t="s">
        <v>3955</v>
      </c>
      <c r="U54" s="38" t="str">
        <f>IF(2=C54,B54,IF(1&lt;C54,U53,""))</f>
        <v>cen-28</v>
      </c>
      <c r="V54" s="37" t="str">
        <f>IF(3=C54,B54,IF(2&lt;C54,V53,""))</f>
        <v/>
      </c>
      <c r="W54" s="37" t="str">
        <f>IF(4=C54,B54,IF(3&lt;C54,W53,""))</f>
        <v/>
      </c>
      <c r="X54" s="38" t="str">
        <f>IF(5=C54,B54,IF(4&lt;C54,X53,""))</f>
        <v/>
      </c>
      <c r="Y54" s="37" t="str">
        <f>IF(6=C54,B54,IF(5&lt;C54,Y53,""))</f>
        <v/>
      </c>
      <c r="AA54" s="66" t="s">
        <v>1961</v>
      </c>
      <c r="AB54" s="66" t="s">
        <v>3621</v>
      </c>
      <c r="AC54" s="6" t="str">
        <f>VLOOKUP(B54,label!A:G,6,FALSE)</f>
        <v>textItemType</v>
      </c>
      <c r="AD54" s="66" t="s">
        <v>1938</v>
      </c>
      <c r="AE54" s="6" t="str">
        <f>VLOOKUP(B54,label!A:G,5,FALSE)</f>
        <v>sellerTradingName</v>
      </c>
      <c r="AF54" s="34" t="s">
        <v>1981</v>
      </c>
      <c r="AH54" s="34" t="s">
        <v>3525</v>
      </c>
    </row>
    <row r="55" spans="1:36" ht="19" customHeight="1">
      <c r="A55" s="6">
        <v>55</v>
      </c>
      <c r="B55" s="6" t="s">
        <v>3665</v>
      </c>
      <c r="C55" s="6">
        <f>VLOOKUP(B55,label!A:G,3,FALSE)</f>
        <v>2</v>
      </c>
      <c r="D55" s="6" t="str">
        <f>VLOOKUP(B55,label!A:E,4,FALSE)</f>
        <v>cen</v>
      </c>
      <c r="E55" s="46" t="str">
        <f>VLOOKUP(B55,label!A:E,5,FALSE)</f>
        <v>sellerAdditionalLegalInformation</v>
      </c>
      <c r="F55" s="39" t="s">
        <v>4424</v>
      </c>
      <c r="G55" s="6" t="s">
        <v>4576</v>
      </c>
      <c r="H55" s="89" t="str">
        <f>VLOOKUP(G55,'EN mapping'!B:D,3,FALSE)</f>
        <v>0..1</v>
      </c>
      <c r="I55" s="34" t="s">
        <v>1993</v>
      </c>
      <c r="U55" s="38" t="str">
        <f>IF(2=C55,B55,IF(1&lt;C55,U54,""))</f>
        <v>cen-33</v>
      </c>
      <c r="V55" s="37" t="str">
        <f>IF(3=C55,B55,IF(2&lt;C55,V54,""))</f>
        <v/>
      </c>
      <c r="W55" s="37" t="str">
        <f>IF(4=C55,B55,IF(3&lt;C55,W54,""))</f>
        <v/>
      </c>
      <c r="X55" s="38" t="str">
        <f>IF(5=C55,B55,IF(4&lt;C55,X54,""))</f>
        <v/>
      </c>
      <c r="Y55" s="37" t="str">
        <f>IF(6=C55,B55,IF(5&lt;C55,Y54,""))</f>
        <v/>
      </c>
      <c r="AA55" s="66" t="s">
        <v>1961</v>
      </c>
      <c r="AB55" s="66" t="s">
        <v>1994</v>
      </c>
      <c r="AC55" s="6" t="str">
        <f>VLOOKUP(B55,label!A:G,6,FALSE)</f>
        <v>textItemType</v>
      </c>
      <c r="AD55" s="66" t="s">
        <v>1938</v>
      </c>
      <c r="AE55" s="6" t="str">
        <f>VLOOKUP(B55,label!A:G,5,FALSE)</f>
        <v>sellerAdditionalLegalInformation</v>
      </c>
      <c r="AF55" s="34" t="s">
        <v>1993</v>
      </c>
    </row>
    <row r="56" spans="1:36" ht="19" customHeight="1">
      <c r="A56" s="6">
        <v>56</v>
      </c>
      <c r="B56" s="67" t="s">
        <v>828</v>
      </c>
      <c r="C56" s="6">
        <v>4</v>
      </c>
      <c r="D56" s="6" t="str">
        <f>VLOOKUP(B56,label!A:E,4,FALSE)</f>
        <v>bus</v>
      </c>
      <c r="E56" s="46" t="str">
        <f>VLOOKUP(B56,label!A:E,5,FALSE)</f>
        <v>identifierAddress</v>
      </c>
      <c r="F56" s="39" t="s">
        <v>4427</v>
      </c>
      <c r="G56" s="75" t="s">
        <v>4577</v>
      </c>
      <c r="H56" s="89" t="str">
        <f>VLOOKUP(MID(G56,1,FIND(" ",G56,1)-1),'EN mapping'!B:D,3,FALSE)</f>
        <v>1..1</v>
      </c>
      <c r="J56" s="34" t="s">
        <v>1997</v>
      </c>
      <c r="M56" s="34" t="s">
        <v>2077</v>
      </c>
      <c r="O56" s="34" t="s">
        <v>2037</v>
      </c>
      <c r="R56" s="34" t="s">
        <v>2108</v>
      </c>
      <c r="U56" s="38" t="str">
        <f>IF(2=C56,B56,IF(1&lt;C56,U55,""))</f>
        <v>cen-33</v>
      </c>
      <c r="V56" s="37" t="str">
        <f>IF(3=C56,B56,IF(2&lt;C56,V55,""))</f>
        <v/>
      </c>
      <c r="W56" s="37" t="str">
        <f>IF(4=C56,B56,IF(3&lt;C56,W55,""))</f>
        <v>busG-20</v>
      </c>
      <c r="X56" s="38" t="str">
        <f>IF(5=C56,B56,IF(4&lt;C56,X55,""))</f>
        <v/>
      </c>
      <c r="Y56" s="37" t="str">
        <f>IF(6=C56,B56,IF(5&lt;C56,Y55,""))</f>
        <v/>
      </c>
      <c r="AA56" s="66" t="s">
        <v>1961</v>
      </c>
      <c r="AB56" s="70" t="s">
        <v>3608</v>
      </c>
      <c r="AC56" s="6" t="str">
        <f>VLOOKUP(B56,label!A:G,6,FALSE)</f>
        <v>_</v>
      </c>
      <c r="AD56" s="70"/>
      <c r="AE56" s="6" t="str">
        <f>VLOOKUP(B56,label!A:G,5,FALSE)</f>
        <v>identifierAddress</v>
      </c>
      <c r="AF56" s="69" t="s">
        <v>1997</v>
      </c>
      <c r="AG56" s="69" t="s">
        <v>2077</v>
      </c>
      <c r="AH56" s="69" t="s">
        <v>2037</v>
      </c>
      <c r="AJ56" s="69" t="s">
        <v>2108</v>
      </c>
    </row>
    <row r="57" spans="1:36" ht="19" customHeight="1">
      <c r="A57" s="6">
        <v>57</v>
      </c>
      <c r="B57" s="67" t="s">
        <v>1359</v>
      </c>
      <c r="C57" s="6">
        <v>5</v>
      </c>
      <c r="D57" s="6" t="str">
        <f>VLOOKUP(B57,label!A:E,4,FALSE)</f>
        <v>bus</v>
      </c>
      <c r="E57" s="47" t="str">
        <f>VLOOKUP(B57,label!A:E,5,FALSE)</f>
        <v>identifierStreet</v>
      </c>
      <c r="F57" s="39" t="s">
        <v>4428</v>
      </c>
      <c r="G57" s="6" t="s">
        <v>4578</v>
      </c>
      <c r="H57" s="89" t="str">
        <f>VLOOKUP(MID(G57,1,FIND(" ",G57,1)-1),'EN mapping'!B:D,3,FALSE)</f>
        <v>0..1</v>
      </c>
      <c r="J57" s="34" t="s">
        <v>1999</v>
      </c>
      <c r="M57" s="34" t="s">
        <v>2079</v>
      </c>
      <c r="O57" s="34" t="s">
        <v>2039</v>
      </c>
      <c r="R57" s="34" t="s">
        <v>2110</v>
      </c>
      <c r="U57" s="38" t="str">
        <f>IF(2=C57,B57,IF(1&lt;C57,U56,""))</f>
        <v>cen-33</v>
      </c>
      <c r="V57" s="37" t="str">
        <f>IF(3=C57,B57,IF(2&lt;C57,V56,""))</f>
        <v/>
      </c>
      <c r="W57" s="37" t="str">
        <f>IF(4=C57,B57,IF(3&lt;C57,W56,""))</f>
        <v>busG-20</v>
      </c>
      <c r="X57" s="38" t="str">
        <f>IF(5=C57,B57,IF(4&lt;C57,X56,""))</f>
        <v>bus-124</v>
      </c>
      <c r="Y57" s="37" t="str">
        <f>IF(6=C57,B57,IF(5&lt;C57,Y56,""))</f>
        <v/>
      </c>
      <c r="AA57" s="66" t="s">
        <v>2000</v>
      </c>
      <c r="AB57" s="66" t="s">
        <v>3611</v>
      </c>
      <c r="AC57" s="6" t="str">
        <f>VLOOKUP(B57,label!A:G,6,FALSE)</f>
        <v>identifierStreetItemType</v>
      </c>
      <c r="AD57" s="66" t="s">
        <v>1938</v>
      </c>
      <c r="AE57" s="6" t="str">
        <f>VLOOKUP(B57,label!A:G,5,FALSE)</f>
        <v>identifierStreet</v>
      </c>
      <c r="AF57" s="68" t="s">
        <v>1999</v>
      </c>
      <c r="AG57" s="34" t="s">
        <v>2079</v>
      </c>
      <c r="AH57" s="68" t="s">
        <v>2039</v>
      </c>
      <c r="AJ57" s="34" t="s">
        <v>2110</v>
      </c>
    </row>
    <row r="58" spans="1:36" ht="19" customHeight="1">
      <c r="A58" s="6">
        <v>58</v>
      </c>
      <c r="B58" s="67" t="s">
        <v>1360</v>
      </c>
      <c r="C58" s="6">
        <v>5</v>
      </c>
      <c r="D58" s="6" t="str">
        <f>VLOOKUP(B58,label!A:E,4,FALSE)</f>
        <v>bus</v>
      </c>
      <c r="E58" s="47" t="str">
        <f>VLOOKUP(B58,label!A:E,5,FALSE)</f>
        <v>identifierAddressStreet2</v>
      </c>
      <c r="F58" s="39" t="s">
        <v>4429</v>
      </c>
      <c r="G58" s="6" t="s">
        <v>4579</v>
      </c>
      <c r="H58" s="89" t="str">
        <f>VLOOKUP(MID(G58,1,FIND(" ",G58,1)-1),'EN mapping'!B:D,3,FALSE)</f>
        <v>0..1</v>
      </c>
      <c r="J58" s="34" t="s">
        <v>2002</v>
      </c>
      <c r="M58" s="34" t="s">
        <v>2081</v>
      </c>
      <c r="O58" s="34" t="s">
        <v>2041</v>
      </c>
      <c r="R58" s="34" t="s">
        <v>2112</v>
      </c>
      <c r="U58" s="38" t="str">
        <f>IF(2=C58,B58,IF(1&lt;C58,U57,""))</f>
        <v>cen-33</v>
      </c>
      <c r="V58" s="37" t="str">
        <f>IF(3=C58,B58,IF(2&lt;C58,V57,""))</f>
        <v/>
      </c>
      <c r="W58" s="37" t="str">
        <f>IF(4=C58,B58,IF(3&lt;C58,W57,""))</f>
        <v>busG-20</v>
      </c>
      <c r="X58" s="38" t="str">
        <f>IF(5=C58,B58,IF(4&lt;C58,X57,""))</f>
        <v>bus-125</v>
      </c>
      <c r="Y58" s="37" t="str">
        <f>IF(6=C58,B58,IF(5&lt;C58,Y57,""))</f>
        <v/>
      </c>
      <c r="AA58" s="66" t="s">
        <v>2000</v>
      </c>
      <c r="AB58" s="66" t="s">
        <v>3612</v>
      </c>
      <c r="AC58" s="6" t="str">
        <f>VLOOKUP(B58,label!A:G,6,FALSE)</f>
        <v>identifierAddressStreet2ItemType</v>
      </c>
      <c r="AD58" s="66" t="s">
        <v>1938</v>
      </c>
      <c r="AE58" s="6" t="str">
        <f>VLOOKUP(B58,label!A:G,5,FALSE)</f>
        <v>identifierAddressStreet2</v>
      </c>
      <c r="AF58" s="34" t="s">
        <v>2002</v>
      </c>
      <c r="AG58" s="34" t="s">
        <v>2081</v>
      </c>
      <c r="AH58" s="34" t="s">
        <v>2041</v>
      </c>
      <c r="AJ58" s="34" t="s">
        <v>2112</v>
      </c>
    </row>
    <row r="59" spans="1:36" ht="19" customHeight="1">
      <c r="A59" s="6">
        <v>59</v>
      </c>
      <c r="B59" s="6" t="s">
        <v>4358</v>
      </c>
      <c r="C59" s="6">
        <f>VLOOKUP(B59,label!A:G,3,FALSE)</f>
        <v>3</v>
      </c>
      <c r="D59" s="6" t="str">
        <f>VLOOKUP(B59,label!A:E,4,FALSE)</f>
        <v>cen</v>
      </c>
      <c r="E59" s="47" t="str">
        <f>VLOOKUP(B59,label!A:E,5,FALSE)</f>
        <v>sellerAddressLine3</v>
      </c>
      <c r="F59" s="39" t="s">
        <v>4430</v>
      </c>
      <c r="G59" s="6" t="s">
        <v>4580</v>
      </c>
      <c r="H59" s="89" t="str">
        <f>VLOOKUP(MID(G59,1,FIND(" ",G59,1)-1),'EN mapping'!B:D,3,FALSE)</f>
        <v>0..1</v>
      </c>
      <c r="J59" s="34" t="s">
        <v>3935</v>
      </c>
      <c r="M59" s="34" t="s">
        <v>2083</v>
      </c>
      <c r="O59" s="34" t="s">
        <v>2043</v>
      </c>
      <c r="R59" s="34" t="s">
        <v>2114</v>
      </c>
      <c r="U59" s="38" t="str">
        <f>IF(2=C59,B59,IF(1&lt;C59,U58,""))</f>
        <v>cen-33</v>
      </c>
      <c r="V59" s="37" t="str">
        <f>IF(3=C59,B59,IF(2&lt;C59,V58,""))</f>
        <v>cen-162</v>
      </c>
      <c r="W59" s="37" t="str">
        <f>IF(4=C59,B59,IF(3&lt;C59,W58,""))</f>
        <v/>
      </c>
      <c r="X59" s="38" t="str">
        <f>IF(5=C59,B59,IF(4&lt;C59,X58,""))</f>
        <v/>
      </c>
      <c r="Y59" s="37" t="str">
        <f>IF(6=C59,B59,IF(5&lt;C59,Y58,""))</f>
        <v/>
      </c>
      <c r="AA59" s="66" t="s">
        <v>2000</v>
      </c>
      <c r="AB59" s="66" t="s">
        <v>3620</v>
      </c>
      <c r="AC59" s="6" t="str">
        <f>VLOOKUP(B59,label!A:G,6,FALSE)</f>
        <v>textItemType</v>
      </c>
      <c r="AD59" s="66" t="s">
        <v>1938</v>
      </c>
      <c r="AE59" s="6" t="str">
        <f>VLOOKUP(B59,label!A:G,5,FALSE)</f>
        <v>sellerAddressLine3</v>
      </c>
      <c r="AF59" s="34" t="s">
        <v>3524</v>
      </c>
      <c r="AG59" s="34" t="s">
        <v>2083</v>
      </c>
      <c r="AH59" s="34" t="s">
        <v>2043</v>
      </c>
      <c r="AJ59" s="34" t="s">
        <v>2114</v>
      </c>
    </row>
    <row r="60" spans="1:36" ht="19" customHeight="1">
      <c r="A60" s="6">
        <v>60</v>
      </c>
      <c r="B60" s="67" t="s">
        <v>1361</v>
      </c>
      <c r="C60" s="6">
        <v>5</v>
      </c>
      <c r="D60" s="6" t="str">
        <f>VLOOKUP(B60,label!A:E,4,FALSE)</f>
        <v>bus</v>
      </c>
      <c r="E60" s="47" t="str">
        <f>VLOOKUP(B60,label!A:E,5,FALSE)</f>
        <v>identifierCity</v>
      </c>
      <c r="F60" s="39" t="s">
        <v>4431</v>
      </c>
      <c r="G60" s="6" t="s">
        <v>4581</v>
      </c>
      <c r="H60" s="89" t="str">
        <f>VLOOKUP(MID(G60,1,FIND(" ",G60,1)-1),'EN mapping'!B:D,3,FALSE)</f>
        <v>0..1</v>
      </c>
      <c r="J60" s="34" t="s">
        <v>2005</v>
      </c>
      <c r="M60" s="34" t="s">
        <v>2085</v>
      </c>
      <c r="O60" s="34" t="s">
        <v>2045</v>
      </c>
      <c r="R60" s="34" t="s">
        <v>2116</v>
      </c>
      <c r="U60" s="38" t="str">
        <f>IF(2=C60,B60,IF(1&lt;C60,U59,""))</f>
        <v>cen-33</v>
      </c>
      <c r="V60" s="37" t="str">
        <f>IF(3=C60,B60,IF(2&lt;C60,V59,""))</f>
        <v>cen-162</v>
      </c>
      <c r="W60" s="37" t="str">
        <f>IF(4=C60,B60,IF(3&lt;C60,W59,""))</f>
        <v/>
      </c>
      <c r="X60" s="38" t="str">
        <f>IF(5=C60,B60,IF(4&lt;C60,X59,""))</f>
        <v>bus-126</v>
      </c>
      <c r="Y60" s="37" t="str">
        <f>IF(6=C60,B60,IF(5&lt;C60,Y59,""))</f>
        <v/>
      </c>
      <c r="AA60" s="66" t="s">
        <v>2000</v>
      </c>
      <c r="AB60" s="66" t="s">
        <v>3613</v>
      </c>
      <c r="AC60" s="6" t="str">
        <f>VLOOKUP(B60,label!A:G,6,FALSE)</f>
        <v>identifierCityItemType</v>
      </c>
      <c r="AD60" s="66" t="s">
        <v>1938</v>
      </c>
      <c r="AE60" s="6" t="str">
        <f>VLOOKUP(B60,label!A:G,5,FALSE)</f>
        <v>identifierCity</v>
      </c>
      <c r="AF60" s="68" t="s">
        <v>2005</v>
      </c>
      <c r="AG60" s="34" t="s">
        <v>2085</v>
      </c>
      <c r="AH60" s="68" t="s">
        <v>2045</v>
      </c>
      <c r="AJ60" s="34" t="s">
        <v>2116</v>
      </c>
    </row>
    <row r="61" spans="1:36" ht="19" customHeight="1">
      <c r="A61" s="6">
        <v>61</v>
      </c>
      <c r="B61" s="67" t="s">
        <v>1362</v>
      </c>
      <c r="C61" s="6">
        <v>5</v>
      </c>
      <c r="D61" s="6" t="str">
        <f>VLOOKUP(B61,label!A:E,4,FALSE)</f>
        <v>bus</v>
      </c>
      <c r="E61" s="47" t="str">
        <f>VLOOKUP(B61,label!A:E,5,FALSE)</f>
        <v>identifierStateOrProvince</v>
      </c>
      <c r="F61" s="39" t="s">
        <v>4432</v>
      </c>
      <c r="G61" s="6" t="s">
        <v>4582</v>
      </c>
      <c r="H61" s="89" t="str">
        <f>VLOOKUP(MID(G61,1,FIND(" ",G61,1)-1),'EN mapping'!B:D,3,FALSE)</f>
        <v>0..1</v>
      </c>
      <c r="J61" s="34" t="s">
        <v>2009</v>
      </c>
      <c r="M61" s="34" t="s">
        <v>2089</v>
      </c>
      <c r="O61" s="34" t="s">
        <v>2049</v>
      </c>
      <c r="R61" s="34" t="s">
        <v>2120</v>
      </c>
      <c r="U61" s="38" t="str">
        <f>IF(2=C61,B61,IF(1&lt;C61,U60,""))</f>
        <v>cen-33</v>
      </c>
      <c r="V61" s="37" t="str">
        <f>IF(3=C61,B61,IF(2&lt;C61,V60,""))</f>
        <v>cen-162</v>
      </c>
      <c r="W61" s="37" t="str">
        <f>IF(4=C61,B61,IF(3&lt;C61,W60,""))</f>
        <v/>
      </c>
      <c r="X61" s="38" t="str">
        <f>IF(5=C61,B61,IF(4&lt;C61,X60,""))</f>
        <v>bus-127</v>
      </c>
      <c r="Y61" s="37" t="str">
        <f>IF(6=C61,B61,IF(5&lt;C61,Y60,""))</f>
        <v/>
      </c>
      <c r="AA61" s="66" t="s">
        <v>2000</v>
      </c>
      <c r="AB61" s="66" t="s">
        <v>3614</v>
      </c>
      <c r="AC61" s="6" t="str">
        <f>VLOOKUP(B61,label!A:G,6,FALSE)</f>
        <v>identifierStateOrProvinceItemType</v>
      </c>
      <c r="AD61" s="66" t="s">
        <v>1938</v>
      </c>
      <c r="AE61" s="6" t="str">
        <f>VLOOKUP(B61,label!A:G,5,FALSE)</f>
        <v>identifierStateOrProvince</v>
      </c>
      <c r="AF61" s="34" t="s">
        <v>2009</v>
      </c>
      <c r="AG61" s="34" t="s">
        <v>2089</v>
      </c>
      <c r="AH61" s="34" t="s">
        <v>2049</v>
      </c>
      <c r="AJ61" s="34" t="s">
        <v>2120</v>
      </c>
    </row>
    <row r="62" spans="1:36" ht="19" customHeight="1">
      <c r="A62" s="6">
        <v>62</v>
      </c>
      <c r="B62" s="67" t="s">
        <v>1363</v>
      </c>
      <c r="C62" s="6">
        <v>5</v>
      </c>
      <c r="D62" s="6" t="str">
        <f>VLOOKUP(B62,label!A:E,4,FALSE)</f>
        <v>bus</v>
      </c>
      <c r="E62" s="47" t="str">
        <f>VLOOKUP(B62,label!A:E,5,FALSE)</f>
        <v>identifierCountry</v>
      </c>
      <c r="F62" s="39" t="s">
        <v>4433</v>
      </c>
      <c r="G62" s="6" t="s">
        <v>4583</v>
      </c>
      <c r="H62" s="89" t="str">
        <f>VLOOKUP(MID(G62,1,FIND(" ",G62,1)-1),'EN mapping'!B:D,3,FALSE)</f>
        <v>1..1</v>
      </c>
      <c r="J62" s="34" t="s">
        <v>2011</v>
      </c>
      <c r="M62" s="34" t="s">
        <v>2091</v>
      </c>
      <c r="O62" s="34" t="s">
        <v>2051</v>
      </c>
      <c r="R62" s="34" t="s">
        <v>2122</v>
      </c>
      <c r="U62" s="38" t="str">
        <f>IF(2=C62,B62,IF(1&lt;C62,U61,""))</f>
        <v>cen-33</v>
      </c>
      <c r="V62" s="37" t="str">
        <f>IF(3=C62,B62,IF(2&lt;C62,V61,""))</f>
        <v>cen-162</v>
      </c>
      <c r="W62" s="37" t="str">
        <f>IF(4=C62,B62,IF(3&lt;C62,W61,""))</f>
        <v/>
      </c>
      <c r="X62" s="38" t="str">
        <f>IF(5=C62,B62,IF(4&lt;C62,X61,""))</f>
        <v>bus-128</v>
      </c>
      <c r="Y62" s="37" t="str">
        <f>IF(6=C62,B62,IF(5&lt;C62,Y61,""))</f>
        <v/>
      </c>
      <c r="AA62" s="66" t="s">
        <v>2000</v>
      </c>
      <c r="AB62" s="66" t="s">
        <v>3615</v>
      </c>
      <c r="AC62" s="6" t="str">
        <f>VLOOKUP(B62,label!A:G,6,FALSE)</f>
        <v>identifierCountryItemType</v>
      </c>
      <c r="AD62" s="66" t="s">
        <v>1924</v>
      </c>
      <c r="AE62" s="6" t="str">
        <f>VLOOKUP(B62,label!A:G,5,FALSE)</f>
        <v>identifierCountry</v>
      </c>
      <c r="AF62" s="68" t="s">
        <v>2011</v>
      </c>
      <c r="AG62" s="34" t="s">
        <v>2091</v>
      </c>
      <c r="AH62" s="68" t="s">
        <v>2051</v>
      </c>
      <c r="AJ62" s="34" t="s">
        <v>2122</v>
      </c>
    </row>
    <row r="63" spans="1:36" ht="19" customHeight="1">
      <c r="A63" s="6">
        <v>63</v>
      </c>
      <c r="B63" s="78" t="s">
        <v>1364</v>
      </c>
      <c r="C63" s="6">
        <v>5</v>
      </c>
      <c r="D63" s="6" t="str">
        <f>VLOOKUP(B63,label!A:E,4,FALSE)</f>
        <v>bus</v>
      </c>
      <c r="E63" s="47" t="str">
        <f>VLOOKUP(B63,label!A:E,5,FALSE)</f>
        <v>identifierZipOrPostalCode</v>
      </c>
      <c r="F63" s="39" t="s">
        <v>4434</v>
      </c>
      <c r="G63" s="6" t="s">
        <v>4584</v>
      </c>
      <c r="H63" s="89" t="str">
        <f>VLOOKUP(MID(G63,1,FIND(" ",G63,1)-1),'EN mapping'!B:D,3,FALSE)</f>
        <v>0..1</v>
      </c>
      <c r="J63" s="34" t="s">
        <v>2007</v>
      </c>
      <c r="M63" s="34" t="s">
        <v>2087</v>
      </c>
      <c r="O63" s="34" t="s">
        <v>2047</v>
      </c>
      <c r="R63" s="34" t="s">
        <v>2118</v>
      </c>
      <c r="U63" s="38" t="str">
        <f>IF(2=C63,B63,IF(1&lt;C63,U62,""))</f>
        <v>cen-33</v>
      </c>
      <c r="V63" s="37" t="str">
        <f>IF(3=C63,B63,IF(2&lt;C63,V62,""))</f>
        <v>cen-162</v>
      </c>
      <c r="W63" s="37" t="str">
        <f>IF(4=C63,B63,IF(3&lt;C63,W62,""))</f>
        <v/>
      </c>
      <c r="X63" s="38" t="str">
        <f>IF(5=C63,B63,IF(4&lt;C63,X62,""))</f>
        <v>bus-129</v>
      </c>
      <c r="Y63" s="37" t="str">
        <f>IF(6=C63,B63,IF(5&lt;C63,Y62,""))</f>
        <v/>
      </c>
      <c r="AA63" s="66" t="s">
        <v>2000</v>
      </c>
      <c r="AB63" s="66" t="s">
        <v>3635</v>
      </c>
      <c r="AC63" s="6" t="str">
        <f>VLOOKUP(B63,label!A:G,6,FALSE)</f>
        <v>identifierZipOrPostalCodeItemType</v>
      </c>
      <c r="AD63" s="79" t="s">
        <v>1938</v>
      </c>
      <c r="AE63" s="6" t="str">
        <f>VLOOKUP(B63,label!A:G,5,FALSE)</f>
        <v>identifierZipOrPostalCode</v>
      </c>
      <c r="AF63" s="68" t="s">
        <v>2007</v>
      </c>
      <c r="AG63" s="34" t="s">
        <v>2087</v>
      </c>
      <c r="AH63" s="68" t="s">
        <v>2047</v>
      </c>
      <c r="AJ63" s="34" t="s">
        <v>2118</v>
      </c>
    </row>
    <row r="64" spans="1:36" ht="19" customHeight="1">
      <c r="A64" s="6">
        <v>64</v>
      </c>
      <c r="B64" s="67" t="s">
        <v>1365</v>
      </c>
      <c r="C64" s="6">
        <v>5</v>
      </c>
      <c r="D64" s="6" t="str">
        <f>VLOOKUP(B64,label!A:E,4,FALSE)</f>
        <v>bus</v>
      </c>
      <c r="E64" s="47" t="str">
        <f>VLOOKUP(B64,label!A:E,5,FALSE)</f>
        <v>identifierAddressLocationIdentifier</v>
      </c>
      <c r="F64" s="39" t="s">
        <v>4435</v>
      </c>
      <c r="G64" s="6" t="s">
        <v>4585</v>
      </c>
      <c r="H64" s="89" t="str">
        <f>VLOOKUP(G64,'EN mapping'!B:D,3,FALSE)</f>
        <v>0..1</v>
      </c>
      <c r="R64" s="34" t="s">
        <v>2097</v>
      </c>
      <c r="U64" s="38" t="e">
        <f>IF(2=C64,B64,IF(1&lt;C64,#REF!,""))</f>
        <v>#REF!</v>
      </c>
      <c r="V64" s="37" t="e">
        <f>IF(3=C64,B64,IF(2&lt;C64,#REF!,""))</f>
        <v>#REF!</v>
      </c>
      <c r="W64" s="37" t="e">
        <f>IF(4=C64,B64,IF(3&lt;C64,#REF!,""))</f>
        <v>#REF!</v>
      </c>
      <c r="X64" s="38" t="str">
        <f>IF(5=C64,B64,IF(4&lt;C64,#REF!,""))</f>
        <v>bus-130</v>
      </c>
      <c r="Y64" s="37" t="str">
        <f>IF(6=C64,B64,IF(5&lt;C64,#REF!,""))</f>
        <v/>
      </c>
      <c r="AA64" s="66" t="s">
        <v>1961</v>
      </c>
      <c r="AB64" s="66" t="s">
        <v>2098</v>
      </c>
      <c r="AC64" s="6" t="str">
        <f>VLOOKUP(B64,label!A:G,6,FALSE)</f>
        <v>locationIdentifierItemType</v>
      </c>
      <c r="AD64" s="66" t="s">
        <v>1918</v>
      </c>
      <c r="AE64" s="6" t="str">
        <f>VLOOKUP(B64,label!A:G,5,FALSE)</f>
        <v>identifierAddressLocationIdentifier</v>
      </c>
      <c r="AJ64" s="34" t="s">
        <v>2097</v>
      </c>
    </row>
    <row r="65" spans="1:34" ht="19" customHeight="1">
      <c r="A65" s="6">
        <v>65</v>
      </c>
      <c r="B65" s="6" t="s">
        <v>829</v>
      </c>
      <c r="C65" s="6">
        <f>VLOOKUP(B65,label!A:G,3,FALSE)</f>
        <v>4</v>
      </c>
      <c r="D65" s="6" t="str">
        <f>VLOOKUP(B65,label!A:E,4,FALSE)</f>
        <v>cor</v>
      </c>
      <c r="E65" s="47" t="str">
        <f>VLOOKUP(B65,label!A:E,5,FALSE)</f>
        <v>identifierContactInformationStructure</v>
      </c>
      <c r="F65" s="39" t="s">
        <v>4436</v>
      </c>
      <c r="G65" s="75" t="s">
        <v>4586</v>
      </c>
      <c r="H65" s="89" t="str">
        <f>VLOOKUP(MID(G65,1,FIND(" ",G65,1)-1),'EN mapping'!B:D,3,FALSE)</f>
        <v>0..1</v>
      </c>
      <c r="K65" s="34" t="s">
        <v>2013</v>
      </c>
      <c r="P65" s="34" t="s">
        <v>2053</v>
      </c>
      <c r="U65" s="38" t="e">
        <f>IF(2=C65,B65,IF(1&lt;C65,U64,""))</f>
        <v>#REF!</v>
      </c>
      <c r="V65" s="37" t="e">
        <f>IF(3=C65,B65,IF(2&lt;C65,V64,""))</f>
        <v>#REF!</v>
      </c>
      <c r="W65" s="37" t="str">
        <f>IF(4=C65,B65,IF(3&lt;C65,W64,""))</f>
        <v>corG-14</v>
      </c>
      <c r="X65" s="38" t="str">
        <f>IF(5=C65,B65,IF(4&lt;C65,X64,""))</f>
        <v/>
      </c>
      <c r="Y65" s="37" t="str">
        <f>IF(6=C65,B65,IF(5&lt;C65,Y64,""))</f>
        <v/>
      </c>
      <c r="AA65" s="66" t="s">
        <v>1961</v>
      </c>
      <c r="AB65" s="70" t="s">
        <v>3616</v>
      </c>
      <c r="AC65" s="6" t="str">
        <f>VLOOKUP(B65,label!A:G,6,FALSE)</f>
        <v>_</v>
      </c>
      <c r="AD65" s="70"/>
      <c r="AE65" s="6" t="str">
        <f>VLOOKUP(B65,label!A:G,5,FALSE)</f>
        <v>identifierContactInformationStructure</v>
      </c>
      <c r="AF65" s="69" t="s">
        <v>2013</v>
      </c>
      <c r="AH65" s="69" t="s">
        <v>2053</v>
      </c>
    </row>
    <row r="66" spans="1:34" ht="19" customHeight="1">
      <c r="A66" s="6">
        <v>66</v>
      </c>
      <c r="B66" s="67" t="s">
        <v>1370</v>
      </c>
      <c r="C66" s="6">
        <f>VLOOKUP(B66,label!A:G,3,FALSE)</f>
        <v>5</v>
      </c>
      <c r="D66" s="6" t="str">
        <f>VLOOKUP(B66,label!A:E,4,FALSE)</f>
        <v>cor</v>
      </c>
      <c r="E66" s="53" t="str">
        <f>VLOOKUP(B66,label!A:E,5,FALSE)</f>
        <v>identifierContactAttentionLine</v>
      </c>
      <c r="F66" s="39" t="s">
        <v>4437</v>
      </c>
      <c r="G66" s="6" t="s">
        <v>4587</v>
      </c>
      <c r="H66" s="89" t="str">
        <f>VLOOKUP(MID(G66,1,FIND(" ",G66,1)-1),'EN mapping'!B:D,3,FALSE)</f>
        <v>0..1</v>
      </c>
      <c r="K66" s="34" t="s">
        <v>2015</v>
      </c>
      <c r="P66" s="34" t="s">
        <v>2055</v>
      </c>
      <c r="U66" s="38" t="e">
        <f>IF(2=C66,B66,IF(1&lt;C66,U65,""))</f>
        <v>#REF!</v>
      </c>
      <c r="V66" s="37" t="e">
        <f>IF(3=C66,B66,IF(2&lt;C66,V65,""))</f>
        <v>#REF!</v>
      </c>
      <c r="W66" s="37" t="str">
        <f>IF(4=C66,B66,IF(3&lt;C66,W65,""))</f>
        <v>corG-14</v>
      </c>
      <c r="X66" s="38" t="str">
        <f>IF(5=C66,B66,IF(4&lt;C66,X65,""))</f>
        <v>cor-63</v>
      </c>
      <c r="Y66" s="37" t="str">
        <f>IF(6=C66,B66,IF(5&lt;C66,Y65,""))</f>
        <v/>
      </c>
      <c r="AA66" s="66" t="s">
        <v>2000</v>
      </c>
      <c r="AB66" s="66" t="s">
        <v>3617</v>
      </c>
      <c r="AC66" s="6" t="str">
        <f>VLOOKUP(B66,label!A:G,6,FALSE)</f>
        <v>identifierContactAttentionLineItemType</v>
      </c>
      <c r="AD66" s="66" t="s">
        <v>1938</v>
      </c>
      <c r="AE66" s="6" t="str">
        <f>VLOOKUP(B66,label!A:G,5,FALSE)</f>
        <v>identifierContactAttentionLine</v>
      </c>
      <c r="AF66" s="34" t="s">
        <v>2015</v>
      </c>
      <c r="AH66" s="68" t="s">
        <v>2055</v>
      </c>
    </row>
    <row r="67" spans="1:34" ht="19" customHeight="1">
      <c r="A67" s="6">
        <v>67</v>
      </c>
      <c r="B67" s="67" t="s">
        <v>1373</v>
      </c>
      <c r="C67" s="6">
        <v>6</v>
      </c>
      <c r="D67" s="6" t="str">
        <f>VLOOKUP(B67,label!A:E,4,FALSE)</f>
        <v>cor</v>
      </c>
      <c r="E67" s="53" t="str">
        <f>VLOOKUP(B67,label!A:E,5,FALSE)</f>
        <v>identifierContactPhoneNumber</v>
      </c>
      <c r="F67" s="39" t="s">
        <v>4527</v>
      </c>
      <c r="G67" s="6" t="s">
        <v>4588</v>
      </c>
      <c r="H67" s="89" t="str">
        <f>VLOOKUP(MID(G67,1,FIND(" ",G67,1)-1),'EN mapping'!B:D,3,FALSE)</f>
        <v>0..1</v>
      </c>
      <c r="K67" s="34" t="s">
        <v>2017</v>
      </c>
      <c r="P67" s="34" t="s">
        <v>2057</v>
      </c>
      <c r="U67" s="38" t="e">
        <f>IF(2=C67,B67,IF(1&lt;C67,U66,""))</f>
        <v>#REF!</v>
      </c>
      <c r="V67" s="37" t="e">
        <f>IF(3=C67,B67,IF(2&lt;C67,V66,""))</f>
        <v>#REF!</v>
      </c>
      <c r="W67" s="37" t="str">
        <f>IF(4=C67,B67,IF(3&lt;C67,W66,""))</f>
        <v>corG-14</v>
      </c>
      <c r="X67" s="38" t="str">
        <f>IF(5=C67,B67,IF(4&lt;C67,X66,""))</f>
        <v>cor-63</v>
      </c>
      <c r="Y67" s="37" t="str">
        <f>IF(6=C67,B67,IF(5&lt;C67,Y66,""))</f>
        <v>cor-66</v>
      </c>
      <c r="AA67" s="66" t="s">
        <v>2000</v>
      </c>
      <c r="AB67" s="66" t="s">
        <v>3619</v>
      </c>
      <c r="AC67" s="6" t="str">
        <f>VLOOKUP(B67,label!A:G,6,FALSE)</f>
        <v>gl-gen:phoneNumberItemType</v>
      </c>
      <c r="AD67" s="66" t="s">
        <v>1938</v>
      </c>
      <c r="AE67" s="6" t="str">
        <f>VLOOKUP(B67,label!A:G,5,FALSE)</f>
        <v>identifierContactPhoneNumber</v>
      </c>
      <c r="AF67" s="34" t="s">
        <v>2017</v>
      </c>
      <c r="AH67" s="34" t="s">
        <v>2057</v>
      </c>
    </row>
    <row r="68" spans="1:34" ht="19" customHeight="1">
      <c r="A68" s="6">
        <v>68</v>
      </c>
      <c r="B68" s="34" t="s">
        <v>3789</v>
      </c>
      <c r="C68" s="6">
        <v>6</v>
      </c>
      <c r="D68" s="6" t="str">
        <f>VLOOKUP(B68,label!A:E,4,FALSE)</f>
        <v>cen</v>
      </c>
      <c r="E68" s="53" t="str">
        <f>VLOOKUP(B68,label!A:E,5,FALSE)</f>
        <v>sellerElectronicAddress</v>
      </c>
      <c r="F68" s="39" t="s">
        <v>4528</v>
      </c>
      <c r="G68" s="6" t="s">
        <v>4589</v>
      </c>
      <c r="H68" s="89" t="str">
        <f>VLOOKUP(MID(G68,1,FIND(" ",G68,1)-1),'EN mapping'!B:D,3,FALSE)</f>
        <v>0..1</v>
      </c>
      <c r="K68" s="34" t="s">
        <v>1995</v>
      </c>
      <c r="P68" s="34" t="s">
        <v>2034</v>
      </c>
      <c r="U68" s="38" t="e">
        <f>IF(2=C68,B68,IF(1&lt;C68,U67,""))</f>
        <v>#REF!</v>
      </c>
      <c r="V68" s="37" t="e">
        <f>IF(3=C68,B68,IF(2&lt;C68,V67,""))</f>
        <v>#REF!</v>
      </c>
      <c r="W68" s="37" t="str">
        <f>IF(4=C68,B68,IF(3&lt;C68,W67,""))</f>
        <v>corG-14</v>
      </c>
      <c r="X68" s="38" t="str">
        <f>IF(5=C68,B68,IF(4&lt;C68,X67,""))</f>
        <v>cor-63</v>
      </c>
      <c r="Y68" s="37" t="str">
        <f>IF(6=C68,B68,IF(5&lt;C68,Y67,""))</f>
        <v>cen-34</v>
      </c>
      <c r="AA68" s="66" t="s">
        <v>1961</v>
      </c>
      <c r="AB68" s="80" t="s">
        <v>3636</v>
      </c>
      <c r="AC68" s="6" t="str">
        <f>VLOOKUP(B68,label!A:G,6,FALSE)</f>
        <v>identifierItemType</v>
      </c>
      <c r="AD68" s="66" t="s">
        <v>2335</v>
      </c>
      <c r="AE68" s="6" t="str">
        <f>VLOOKUP(B68,label!A:G,5,FALSE)</f>
        <v>sellerElectronicAddress</v>
      </c>
      <c r="AF68" s="34" t="s">
        <v>1995</v>
      </c>
      <c r="AH68" s="34" t="s">
        <v>2034</v>
      </c>
    </row>
    <row r="69" spans="1:34" ht="19" customHeight="1">
      <c r="A69" s="6">
        <v>69</v>
      </c>
      <c r="B69" s="67" t="s">
        <v>1377</v>
      </c>
      <c r="C69" s="6">
        <v>6</v>
      </c>
      <c r="D69" s="6" t="str">
        <f>VLOOKUP(B69,label!A:E,4,FALSE)</f>
        <v>cor</v>
      </c>
      <c r="E69" s="53" t="str">
        <f>VLOOKUP(B69,label!A:E,5,FALSE)</f>
        <v>identifierContactEmailAddress</v>
      </c>
      <c r="F69" s="39" t="s">
        <v>4529</v>
      </c>
      <c r="G69" s="6" t="s">
        <v>4590</v>
      </c>
      <c r="H69" s="89" t="str">
        <f>VLOOKUP(MID(G69,1,FIND(" ",G69,1)-1),'EN mapping'!B:D,3,FALSE)</f>
        <v>0..1</v>
      </c>
      <c r="K69" s="34" t="s">
        <v>2019</v>
      </c>
      <c r="P69" s="34" t="s">
        <v>2059</v>
      </c>
      <c r="U69" s="38" t="e">
        <f>IF(2=C69,B69,IF(1&lt;C69,U68,""))</f>
        <v>#REF!</v>
      </c>
      <c r="V69" s="37" t="e">
        <f>IF(3=C69,B69,IF(2&lt;C69,V68,""))</f>
        <v>#REF!</v>
      </c>
      <c r="W69" s="37" t="str">
        <f>IF(4=C69,B69,IF(3&lt;C69,W68,""))</f>
        <v>corG-14</v>
      </c>
      <c r="X69" s="38" t="str">
        <f>IF(5=C69,B69,IF(4&lt;C69,X68,""))</f>
        <v>cor-63</v>
      </c>
      <c r="Y69" s="37" t="str">
        <f>IF(6=C69,B69,IF(5&lt;C69,Y68,""))</f>
        <v>cor-70</v>
      </c>
      <c r="AA69" s="66" t="s">
        <v>2000</v>
      </c>
      <c r="AB69" s="66" t="s">
        <v>3618</v>
      </c>
      <c r="AC69" s="6" t="str">
        <f>VLOOKUP(B69,label!A:G,6,FALSE)</f>
        <v>gl-gen:emailAddressItemType</v>
      </c>
      <c r="AD69" s="66" t="s">
        <v>1938</v>
      </c>
      <c r="AE69" s="6" t="str">
        <f>VLOOKUP(B69,label!A:G,5,FALSE)</f>
        <v>identifierContactEmailAddress</v>
      </c>
      <c r="AF69" s="34" t="s">
        <v>2019</v>
      </c>
      <c r="AH69" s="34" t="s">
        <v>2059</v>
      </c>
    </row>
    <row r="70" spans="1:34" ht="19" customHeight="1">
      <c r="A70" s="6">
        <v>70</v>
      </c>
      <c r="B70" s="67" t="s">
        <v>1182</v>
      </c>
      <c r="C70" s="6">
        <v>6</v>
      </c>
      <c r="D70" s="6" t="str">
        <f>VLOOKUP(B70,label!A:E,4,FALSE)</f>
        <v>bus</v>
      </c>
      <c r="E70" s="53" t="str">
        <f>VLOOKUP(B70,label!A:E,5,FALSE)</f>
        <v>contactAttentionLine</v>
      </c>
      <c r="F70" s="39" t="s">
        <v>4530</v>
      </c>
      <c r="G70" s="6" t="s">
        <v>4591</v>
      </c>
      <c r="H70" s="89" t="str">
        <f>VLOOKUP(G70,'EN mapping'!B:D,3,FALSE)</f>
        <v>0..1</v>
      </c>
      <c r="P70" s="34" t="s">
        <v>1937</v>
      </c>
      <c r="U70" s="38" t="e">
        <f>IF(2=C70,B70,IF(1&lt;C70,U69,""))</f>
        <v>#REF!</v>
      </c>
      <c r="V70" s="37" t="e">
        <f>IF(3=C70,B70,IF(2&lt;C70,V69,""))</f>
        <v>#REF!</v>
      </c>
      <c r="W70" s="37" t="str">
        <f>IF(4=C70,B70,IF(3&lt;C70,W69,""))</f>
        <v>corG-14</v>
      </c>
      <c r="X70" s="38" t="str">
        <f>IF(5=C70,B70,IF(4&lt;C70,X69,""))</f>
        <v>cor-63</v>
      </c>
      <c r="Y70" s="37" t="str">
        <f>IF(6=C70,B70,IF(5&lt;C70,Y69,""))</f>
        <v>bus-35</v>
      </c>
      <c r="AA70" s="66" t="s">
        <v>1916</v>
      </c>
      <c r="AB70" s="66" t="s">
        <v>1939</v>
      </c>
      <c r="AC70" s="6" t="str">
        <f>VLOOKUP(B70,label!A:G,6,FALSE)</f>
        <v>contactAttentionLineItemType</v>
      </c>
      <c r="AD70" s="66" t="s">
        <v>1938</v>
      </c>
      <c r="AE70" s="6" t="str">
        <f>VLOOKUP(B70,label!A:G,5,FALSE)</f>
        <v>contactAttentionLine</v>
      </c>
      <c r="AH70" s="34" t="s">
        <v>1937</v>
      </c>
    </row>
    <row r="71" spans="1:34" ht="19" customHeight="1">
      <c r="A71" s="6">
        <v>71</v>
      </c>
      <c r="B71" s="41" t="s">
        <v>815</v>
      </c>
      <c r="C71" s="74">
        <f>VLOOKUP(B71,label!A:G,3,FALSE)</f>
        <v>3</v>
      </c>
      <c r="D71" s="74" t="str">
        <f>VLOOKUP(B71,label!A:E,4,FALSE)</f>
        <v>bus</v>
      </c>
      <c r="E71" s="52" t="str">
        <f>VLOOKUP(B71,label!A:E,5,FALSE)</f>
        <v>reportingCalendar</v>
      </c>
      <c r="F71" s="39" t="s">
        <v>4438</v>
      </c>
      <c r="G71" s="63" t="s">
        <v>40</v>
      </c>
      <c r="H71" s="89"/>
      <c r="U71" s="38" t="e">
        <f>IF(2=C71,B71,IF(1&lt;C71,U70,""))</f>
        <v>#REF!</v>
      </c>
      <c r="V71" s="37" t="str">
        <f>IF(3=C71,B71,IF(2&lt;C71,V70,""))</f>
        <v>busG-18</v>
      </c>
      <c r="W71" s="37" t="str">
        <f>IF(4=C71,B71,IF(3&lt;C71,W70,""))</f>
        <v/>
      </c>
      <c r="X71" s="38" t="str">
        <f>IF(5=C71,B71,IF(4&lt;C71,X70,""))</f>
        <v/>
      </c>
      <c r="Y71" s="37" t="str">
        <f>IF(6=C71,B71,IF(5&lt;C71,Y70,""))</f>
        <v/>
      </c>
      <c r="Z71" s="63"/>
      <c r="AA71" s="63"/>
      <c r="AB71" s="64"/>
      <c r="AC71" s="6" t="str">
        <f>VLOOKUP(B71,label!A:G,6,FALSE)</f>
        <v>_</v>
      </c>
      <c r="AD71" s="64"/>
      <c r="AE71" s="6" t="str">
        <f>VLOOKUP(B71,label!A:G,5,FALSE)</f>
        <v>reportingCalendar</v>
      </c>
    </row>
    <row r="72" spans="1:34" ht="19" customHeight="1">
      <c r="A72" s="6">
        <v>72</v>
      </c>
      <c r="B72" s="6" t="s">
        <v>3642</v>
      </c>
      <c r="C72" s="6">
        <f>VLOOKUP(B72,label!A:G,3,FALSE)</f>
        <v>2</v>
      </c>
      <c r="D72" s="6" t="str">
        <f>VLOOKUP(B72,label!A:E,4,FALSE)</f>
        <v>cen</v>
      </c>
      <c r="E72" s="46" t="str">
        <f>VLOOKUP(B72,label!A:E,5,FALSE)</f>
        <v>invoicingPeriod</v>
      </c>
      <c r="F72" s="39" t="s">
        <v>4439</v>
      </c>
      <c r="G72" s="69" t="s">
        <v>2102</v>
      </c>
      <c r="H72" s="89" t="str">
        <f>VLOOKUP(G72,'EN mapping'!B:D,3,FALSE)</f>
        <v>0..1</v>
      </c>
      <c r="U72" s="38" t="str">
        <f>IF(2=C72,B72,IF(1&lt;C72,U71,""))</f>
        <v>cenG-14</v>
      </c>
      <c r="V72" s="37" t="str">
        <f>IF(3=C72,B72,IF(2&lt;C72,V71,""))</f>
        <v/>
      </c>
      <c r="W72" s="37" t="str">
        <f>IF(4=C72,B72,IF(3&lt;C72,W71,""))</f>
        <v/>
      </c>
      <c r="X72" s="38" t="str">
        <f>IF(5=C72,B72,IF(4&lt;C72,X71,""))</f>
        <v/>
      </c>
      <c r="Y72" s="37" t="str">
        <f>IF(6=C72,B72,IF(5&lt;C72,Y71,""))</f>
        <v/>
      </c>
      <c r="Z72" s="69" t="s">
        <v>2102</v>
      </c>
      <c r="AA72" s="66" t="s">
        <v>1961</v>
      </c>
      <c r="AB72" s="70" t="s">
        <v>2103</v>
      </c>
      <c r="AC72" s="6" t="str">
        <f>VLOOKUP(B72,label!A:G,6,FALSE)</f>
        <v/>
      </c>
      <c r="AD72" s="70"/>
      <c r="AE72" s="6" t="str">
        <f>VLOOKUP(B72,label!A:G,5,FALSE)</f>
        <v>invoicingPeriod</v>
      </c>
    </row>
    <row r="73" spans="1:34" ht="19" customHeight="1">
      <c r="A73" s="6">
        <v>73</v>
      </c>
      <c r="B73" s="67" t="s">
        <v>1145</v>
      </c>
      <c r="C73" s="6">
        <v>5</v>
      </c>
      <c r="D73" s="6" t="str">
        <f>VLOOKUP(B73,label!A:E,4,FALSE)</f>
        <v>cor</v>
      </c>
      <c r="E73" s="47" t="str">
        <f>VLOOKUP(B73,label!A:E,5,FALSE)</f>
        <v>periodCoveredStart</v>
      </c>
      <c r="F73" s="39" t="s">
        <v>4531</v>
      </c>
      <c r="G73" s="34" t="s">
        <v>2104</v>
      </c>
      <c r="H73" s="89" t="str">
        <f>VLOOKUP(G73,'EN mapping'!B:D,3,FALSE)</f>
        <v>0..1</v>
      </c>
      <c r="U73" s="38" t="str">
        <f>IF(2=C73,B73,IF(1&lt;C73,U72,""))</f>
        <v>cenG-14</v>
      </c>
      <c r="V73" s="37" t="str">
        <f>IF(3=C73,B73,IF(2&lt;C73,V72,""))</f>
        <v/>
      </c>
      <c r="W73" s="37" t="str">
        <f>IF(4=C73,B73,IF(3&lt;C73,W72,""))</f>
        <v/>
      </c>
      <c r="X73" s="38" t="str">
        <f>IF(5=C73,B73,IF(4&lt;C73,X72,""))</f>
        <v>cor-8</v>
      </c>
      <c r="Y73" s="37" t="str">
        <f>IF(6=C73,B73,IF(5&lt;C73,Y72,""))</f>
        <v/>
      </c>
      <c r="Z73" s="34" t="s">
        <v>2104</v>
      </c>
      <c r="AA73" s="66" t="s">
        <v>2000</v>
      </c>
      <c r="AB73" s="66" t="s">
        <v>2105</v>
      </c>
      <c r="AC73" s="6" t="str">
        <f>VLOOKUP(B73,label!A:G,6,FALSE)</f>
        <v>periodCoveredStartItemType</v>
      </c>
      <c r="AD73" s="66" t="s">
        <v>1921</v>
      </c>
      <c r="AE73" s="6" t="str">
        <f>VLOOKUP(B73,label!A:G,5,FALSE)</f>
        <v>periodCoveredStart</v>
      </c>
    </row>
    <row r="74" spans="1:34" ht="19" customHeight="1">
      <c r="A74" s="6">
        <v>74</v>
      </c>
      <c r="B74" s="67" t="s">
        <v>1146</v>
      </c>
      <c r="C74" s="6">
        <v>5</v>
      </c>
      <c r="D74" s="6" t="str">
        <f>VLOOKUP(B74,label!A:E,4,FALSE)</f>
        <v>cor</v>
      </c>
      <c r="E74" s="47" t="str">
        <f>VLOOKUP(B74,label!A:E,5,FALSE)</f>
        <v>periodCoveredEnd</v>
      </c>
      <c r="F74" s="39" t="s">
        <v>4532</v>
      </c>
      <c r="G74" s="34" t="s">
        <v>2106</v>
      </c>
      <c r="H74" s="89" t="str">
        <f>VLOOKUP(G74,'EN mapping'!B:D,3,FALSE)</f>
        <v>0..1</v>
      </c>
      <c r="U74" s="38" t="str">
        <f>IF(2=C74,B74,IF(1&lt;C74,U73,""))</f>
        <v>cenG-14</v>
      </c>
      <c r="V74" s="37" t="str">
        <f>IF(3=C74,B74,IF(2&lt;C74,V73,""))</f>
        <v/>
      </c>
      <c r="W74" s="37" t="str">
        <f>IF(4=C74,B74,IF(3&lt;C74,W73,""))</f>
        <v/>
      </c>
      <c r="X74" s="38" t="str">
        <f>IF(5=C74,B74,IF(4&lt;C74,X73,""))</f>
        <v>cor-9</v>
      </c>
      <c r="Y74" s="37" t="str">
        <f>IF(6=C74,B74,IF(5&lt;C74,Y73,""))</f>
        <v/>
      </c>
      <c r="Z74" s="34" t="s">
        <v>2106</v>
      </c>
      <c r="AA74" s="66" t="s">
        <v>2000</v>
      </c>
      <c r="AB74" s="66" t="s">
        <v>2107</v>
      </c>
      <c r="AC74" s="6" t="str">
        <f>VLOOKUP(B74,label!A:G,6,FALSE)</f>
        <v>periodCoveredEndItemType</v>
      </c>
      <c r="AD74" s="66" t="s">
        <v>1921</v>
      </c>
      <c r="AE74" s="6" t="str">
        <f>VLOOKUP(B74,label!A:G,5,FALSE)</f>
        <v>periodCoveredEnd</v>
      </c>
    </row>
    <row r="75" spans="1:34" ht="19" customHeight="1">
      <c r="A75" s="6">
        <v>75</v>
      </c>
      <c r="B75" s="67" t="s">
        <v>4372</v>
      </c>
      <c r="C75" s="73">
        <f>VLOOKUP(B75,label!A:G,3,FALSE)</f>
        <v>2</v>
      </c>
      <c r="D75" s="73" t="str">
        <f>VLOOKUP(B75,label!A:E,4,FALSE)</f>
        <v>cor</v>
      </c>
      <c r="E75" s="51" t="str">
        <f>VLOOKUP(B75,label!A:E,5,FALSE)</f>
        <v>entryHeader</v>
      </c>
      <c r="F75" s="39" t="s">
        <v>4398</v>
      </c>
      <c r="G75" s="6" t="s">
        <v>40</v>
      </c>
      <c r="H75" s="89"/>
      <c r="U75" s="38" t="str">
        <f>IF(2=C75,B75,IF(1&lt;C75,U74,""))</f>
        <v>corG-4</v>
      </c>
      <c r="V75" s="37" t="str">
        <f>IF(3=C75,B75,IF(2&lt;C75,V74,""))</f>
        <v/>
      </c>
      <c r="W75" s="37" t="str">
        <f>IF(4=C75,B75,IF(3&lt;C75,W74,""))</f>
        <v/>
      </c>
      <c r="X75" s="38" t="str">
        <f>IF(5=C75,B75,IF(4&lt;C75,X74,""))</f>
        <v/>
      </c>
      <c r="Y75" s="37" t="str">
        <f>IF(6=C75,B75,IF(5&lt;C75,Y74,""))</f>
        <v/>
      </c>
      <c r="AA75" s="66"/>
      <c r="AB75" s="66"/>
      <c r="AC75" s="65" t="str">
        <f>VLOOKUP(B75,label!A:G,6,FALSE)</f>
        <v>_</v>
      </c>
      <c r="AD75" s="66"/>
      <c r="AE75" s="6" t="str">
        <f>VLOOKUP(B75,label!A:G,5,FALSE)</f>
        <v>entryHeader</v>
      </c>
      <c r="AH75" s="34"/>
    </row>
    <row r="76" spans="1:34" ht="19" customHeight="1">
      <c r="A76" s="6">
        <v>76</v>
      </c>
      <c r="B76" s="6" t="s">
        <v>3650</v>
      </c>
      <c r="C76" s="73">
        <f>VLOOKUP(B76,label!A:G,3,FALSE)</f>
        <v>3</v>
      </c>
      <c r="D76" s="73" t="str">
        <f>VLOOKUP(B76,label!A:E,4,FALSE)</f>
        <v>cen</v>
      </c>
      <c r="E76" s="50" t="str">
        <f>VLOOKUP(B76,label!A:E,5,FALSE)</f>
        <v>DOCUMENT_LEVEL_ALLOWANCES</v>
      </c>
      <c r="F76" s="39" t="s">
        <v>4440</v>
      </c>
      <c r="G76" s="5" t="s">
        <v>2154</v>
      </c>
      <c r="H76" s="89" t="str">
        <f>VLOOKUP(G76,'EN mapping'!B:D,3,FALSE)</f>
        <v>0..n</v>
      </c>
      <c r="U76" s="38" t="str">
        <f>IF(2=C76,B76,IF(1&lt;C76,U75,""))</f>
        <v>corG-4</v>
      </c>
      <c r="V76" s="37" t="str">
        <f>IF(3=C76,B76,IF(2&lt;C76,V75,""))</f>
        <v>cenG-20</v>
      </c>
      <c r="W76" s="37" t="str">
        <f>IF(4=C76,B76,IF(3&lt;C76,W75,""))</f>
        <v/>
      </c>
      <c r="X76" s="38" t="str">
        <f>IF(5=C76,B76,IF(4&lt;C76,X75,""))</f>
        <v/>
      </c>
      <c r="Y76" s="37" t="str">
        <f>IF(6=C76,B76,IF(5&lt;C76,Y75,""))</f>
        <v/>
      </c>
      <c r="Z76" s="69"/>
      <c r="AA76" s="66" t="s">
        <v>1916</v>
      </c>
      <c r="AB76" s="70" t="s">
        <v>2155</v>
      </c>
      <c r="AC76" s="6" t="str">
        <f>VLOOKUP(B76,label!A:G,6,FALSE)</f>
        <v>_</v>
      </c>
      <c r="AD76" s="70"/>
      <c r="AE76" s="6" t="str">
        <f>VLOOKUP(B76,label!A:G,5,FALSE)</f>
        <v>DOCUMENT_LEVEL_ALLOWANCES</v>
      </c>
    </row>
    <row r="77" spans="1:34" ht="19" customHeight="1">
      <c r="A77" s="6">
        <v>77</v>
      </c>
      <c r="B77" s="6" t="s">
        <v>3513</v>
      </c>
      <c r="C77" s="6">
        <f>VLOOKUP(B77,label!A:G,3,FALSE)</f>
        <v>4</v>
      </c>
      <c r="D77" s="6" t="str">
        <f>VLOOKUP(B77,label!A:E,4,FALSE)</f>
        <v>cor</v>
      </c>
      <c r="E77" s="46" t="str">
        <f>VLOOKUP(B77,label!A:E,5,FALSE)</f>
        <v>amount</v>
      </c>
      <c r="F77" s="39" t="s">
        <v>4533</v>
      </c>
      <c r="G77" s="34" t="s">
        <v>2156</v>
      </c>
      <c r="H77" s="89" t="str">
        <f>VLOOKUP(G77,'EN mapping'!B:D,3,FALSE)</f>
        <v>1..1</v>
      </c>
      <c r="U77" s="38" t="str">
        <f>IF(2=C77,B77,IF(1&lt;C77,U76,""))</f>
        <v>corG-4</v>
      </c>
      <c r="V77" s="37" t="str">
        <f>IF(3=C77,B77,IF(2&lt;C77,V76,""))</f>
        <v>cenG-20</v>
      </c>
      <c r="W77" s="37" t="str">
        <f>IF(4=C77,B77,IF(3&lt;C77,W76,""))</f>
        <v>cor-40</v>
      </c>
      <c r="X77" s="38" t="str">
        <f>IF(5=C77,B77,IF(4&lt;C77,X76,""))</f>
        <v/>
      </c>
      <c r="Y77" s="37" t="str">
        <f>IF(6=C77,B77,IF(5&lt;C77,Y76,""))</f>
        <v/>
      </c>
      <c r="Z77" s="34" t="s">
        <v>2156</v>
      </c>
      <c r="AA77" s="66" t="s">
        <v>1961</v>
      </c>
      <c r="AB77" s="66" t="s">
        <v>3629</v>
      </c>
      <c r="AC77" s="6" t="str">
        <f>VLOOKUP(B77,label!A:G,6,FALSE)</f>
        <v>gl-gen:amountItemType</v>
      </c>
      <c r="AD77" s="66" t="s">
        <v>1699</v>
      </c>
      <c r="AE77" s="6" t="str">
        <f>VLOOKUP(B77,label!A:G,5,FALSE)</f>
        <v>amount</v>
      </c>
    </row>
    <row r="78" spans="1:34" ht="19" customHeight="1">
      <c r="A78" s="6">
        <v>78</v>
      </c>
      <c r="B78" s="6" t="s">
        <v>3517</v>
      </c>
      <c r="C78" s="6">
        <v>4</v>
      </c>
      <c r="D78" s="6" t="str">
        <f>VLOOKUP(B78,label!A:E,4,FALSE)</f>
        <v>cor</v>
      </c>
      <c r="E78" s="46" t="str">
        <f>VLOOKUP(B78,label!A:E,5,FALSE)</f>
        <v>taxCode</v>
      </c>
      <c r="F78" s="39" t="s">
        <v>4534</v>
      </c>
      <c r="G78" s="34" t="s">
        <v>2162</v>
      </c>
      <c r="H78" s="89" t="str">
        <f>VLOOKUP(G78,'EN mapping'!B:D,3,FALSE)</f>
        <v>1..1</v>
      </c>
      <c r="U78" s="38" t="str">
        <f>IF(2=C78,B78,IF(1&lt;C78,U77,""))</f>
        <v>corG-4</v>
      </c>
      <c r="V78" s="37" t="str">
        <f>IF(3=C78,B78,IF(2&lt;C78,V77,""))</f>
        <v>cenG-20</v>
      </c>
      <c r="W78" s="37" t="str">
        <f>IF(4=C78,B78,IF(3&lt;C78,W77,""))</f>
        <v>cor-99</v>
      </c>
      <c r="X78" s="38" t="str">
        <f>IF(5=C78,B78,IF(4&lt;C78,X77,""))</f>
        <v/>
      </c>
      <c r="Y78" s="37" t="str">
        <f>IF(6=C78,B78,IF(5&lt;C78,Y77,""))</f>
        <v/>
      </c>
      <c r="Z78" s="34" t="s">
        <v>2162</v>
      </c>
      <c r="AA78" s="66" t="s">
        <v>1961</v>
      </c>
      <c r="AB78" s="66" t="s">
        <v>2163</v>
      </c>
      <c r="AC78" s="6" t="str">
        <f>VLOOKUP(B78,label!A:G,6,FALSE)</f>
        <v>taxCodeItemType</v>
      </c>
      <c r="AD78" s="66" t="s">
        <v>1924</v>
      </c>
      <c r="AE78" s="6" t="str">
        <f>VLOOKUP(B78,label!A:G,5,FALSE)</f>
        <v>taxCode</v>
      </c>
    </row>
    <row r="79" spans="1:34" ht="19" customHeight="1">
      <c r="A79" s="6">
        <v>79</v>
      </c>
      <c r="B79" s="6" t="s">
        <v>3516</v>
      </c>
      <c r="C79" s="6">
        <v>4</v>
      </c>
      <c r="D79" s="6" t="str">
        <f>VLOOKUP(B79,label!A:E,4,FALSE)</f>
        <v>cor</v>
      </c>
      <c r="E79" s="46" t="str">
        <f>VLOOKUP(B79,label!A:E,5,FALSE)</f>
        <v>taxPercentageRate</v>
      </c>
      <c r="F79" s="39" t="s">
        <v>4535</v>
      </c>
      <c r="G79" s="34" t="s">
        <v>2164</v>
      </c>
      <c r="H79" s="89" t="str">
        <f>VLOOKUP(G79,'EN mapping'!B:D,3,FALSE)</f>
        <v>0..1</v>
      </c>
      <c r="U79" s="38" t="str">
        <f>IF(2=C79,B79,IF(1&lt;C79,U78,""))</f>
        <v>corG-4</v>
      </c>
      <c r="V79" s="37" t="str">
        <f>IF(3=C79,B79,IF(2&lt;C79,V78,""))</f>
        <v>cenG-20</v>
      </c>
      <c r="W79" s="37" t="str">
        <f>IF(4=C79,B79,IF(3&lt;C79,W78,""))</f>
        <v>cor-98</v>
      </c>
      <c r="X79" s="38" t="str">
        <f>IF(5=C79,B79,IF(4&lt;C79,X78,""))</f>
        <v/>
      </c>
      <c r="Y79" s="37" t="str">
        <f>IF(6=C79,B79,IF(5&lt;C79,Y78,""))</f>
        <v/>
      </c>
      <c r="Z79" s="34" t="s">
        <v>2164</v>
      </c>
      <c r="AA79" s="66" t="s">
        <v>1961</v>
      </c>
      <c r="AB79" s="66" t="s">
        <v>2165</v>
      </c>
      <c r="AC79" s="6" t="str">
        <f>VLOOKUP(B79,label!A:G,6,FALSE)</f>
        <v>taxPercentageRateItemType</v>
      </c>
      <c r="AD79" s="66" t="s">
        <v>2160</v>
      </c>
      <c r="AE79" s="6" t="str">
        <f>VLOOKUP(B79,label!A:G,5,FALSE)</f>
        <v>taxPercentageRate</v>
      </c>
    </row>
    <row r="80" spans="1:34" ht="19" customHeight="1">
      <c r="A80" s="6">
        <v>80</v>
      </c>
      <c r="B80" s="6" t="s">
        <v>3676</v>
      </c>
      <c r="C80" s="6">
        <f>VLOOKUP(B80,label!A:G,3,FALSE)</f>
        <v>4</v>
      </c>
      <c r="D80" s="6" t="str">
        <f>VLOOKUP(B80,label!A:E,4,FALSE)</f>
        <v>cen</v>
      </c>
      <c r="E80" s="46" t="str">
        <f>VLOOKUP(B80,label!A:E,5,FALSE)</f>
        <v>DocumentLevelAllowanceBaseAmount</v>
      </c>
      <c r="F80" s="39" t="s">
        <v>4441</v>
      </c>
      <c r="G80" s="34" t="s">
        <v>4102</v>
      </c>
      <c r="H80" s="89" t="str">
        <f>VLOOKUP(G80,'EN mapping'!B:D,3,FALSE)</f>
        <v>0..1</v>
      </c>
      <c r="U80" s="38" t="str">
        <f>IF(2=C80,B80,IF(1&lt;C80,U79,""))</f>
        <v>corG-4</v>
      </c>
      <c r="V80" s="37" t="str">
        <f>IF(3=C80,B80,IF(2&lt;C80,V79,""))</f>
        <v>cenG-20</v>
      </c>
      <c r="W80" s="37" t="str">
        <f>IF(4=C80,B80,IF(3&lt;C80,W79,""))</f>
        <v>cen-93</v>
      </c>
      <c r="X80" s="38" t="str">
        <f>IF(5=C80,B80,IF(4&lt;C80,X79,""))</f>
        <v/>
      </c>
      <c r="Y80" s="37" t="str">
        <f>IF(6=C80,B80,IF(5&lt;C80,Y79,""))</f>
        <v/>
      </c>
      <c r="Z80" s="34" t="s">
        <v>3526</v>
      </c>
      <c r="AA80" s="66" t="s">
        <v>1961</v>
      </c>
      <c r="AB80" s="66" t="s">
        <v>3631</v>
      </c>
      <c r="AC80" s="6" t="str">
        <f>VLOOKUP(B80,label!A:G,6,FALSE)</f>
        <v>amountItemType</v>
      </c>
      <c r="AD80" s="66" t="s">
        <v>1699</v>
      </c>
      <c r="AE80" s="6" t="str">
        <f>VLOOKUP(B80,label!A:G,5,FALSE)</f>
        <v>DocumentLevelAllowanceBaseAmount</v>
      </c>
    </row>
    <row r="81" spans="1:31" ht="19" customHeight="1">
      <c r="A81" s="6">
        <v>81</v>
      </c>
      <c r="B81" s="6" t="s">
        <v>3677</v>
      </c>
      <c r="C81" s="6">
        <f>VLOOKUP(B81,label!A:G,3,FALSE)</f>
        <v>4</v>
      </c>
      <c r="D81" s="6" t="str">
        <f>VLOOKUP(B81,label!A:E,4,FALSE)</f>
        <v>cen</v>
      </c>
      <c r="E81" s="46" t="str">
        <f>VLOOKUP(B81,label!A:E,5,FALSE)</f>
        <v>DocumentLevelAllowancePercentage</v>
      </c>
      <c r="F81" s="39" t="s">
        <v>4442</v>
      </c>
      <c r="G81" s="34" t="s">
        <v>2159</v>
      </c>
      <c r="H81" s="89" t="str">
        <f>VLOOKUP(G81,'EN mapping'!B:D,3,FALSE)</f>
        <v>0..1</v>
      </c>
      <c r="U81" s="38" t="str">
        <f>IF(2=C81,B81,IF(1&lt;C81,U80,""))</f>
        <v>corG-4</v>
      </c>
      <c r="V81" s="37" t="str">
        <f>IF(3=C81,B81,IF(2&lt;C81,V80,""))</f>
        <v>cenG-20</v>
      </c>
      <c r="W81" s="37" t="str">
        <f>IF(4=C81,B81,IF(3&lt;C81,W80,""))</f>
        <v>cen-94</v>
      </c>
      <c r="X81" s="38" t="str">
        <f>IF(5=C81,B81,IF(4&lt;C81,X80,""))</f>
        <v/>
      </c>
      <c r="Y81" s="37" t="str">
        <f>IF(6=C81,B81,IF(5&lt;C81,Y80,""))</f>
        <v/>
      </c>
      <c r="Z81" s="34" t="s">
        <v>2159</v>
      </c>
      <c r="AA81" s="66" t="s">
        <v>1961</v>
      </c>
      <c r="AB81" s="66" t="s">
        <v>3632</v>
      </c>
      <c r="AC81" s="6" t="str">
        <f>VLOOKUP(B81,label!A:G,6,FALSE)</f>
        <v>percentageItemType</v>
      </c>
      <c r="AD81" s="66" t="s">
        <v>2160</v>
      </c>
      <c r="AE81" s="6" t="str">
        <f>VLOOKUP(B81,label!A:G,5,FALSE)</f>
        <v>DocumentLevelAllowancePercentage</v>
      </c>
    </row>
    <row r="82" spans="1:31" ht="19" customHeight="1">
      <c r="A82" s="6">
        <v>82</v>
      </c>
      <c r="B82" s="6" t="s">
        <v>3678</v>
      </c>
      <c r="C82" s="6">
        <f>VLOOKUP(B82,label!A:G,3,FALSE)</f>
        <v>4</v>
      </c>
      <c r="D82" s="6" t="str">
        <f>VLOOKUP(B82,label!A:E,4,FALSE)</f>
        <v>cen</v>
      </c>
      <c r="E82" s="46" t="str">
        <f>VLOOKUP(B82,label!A:E,5,FALSE)</f>
        <v>DocumentLevelAllowanceReason</v>
      </c>
      <c r="F82" s="39" t="s">
        <v>4443</v>
      </c>
      <c r="G82" s="34" t="s">
        <v>2166</v>
      </c>
      <c r="H82" s="89" t="str">
        <f>VLOOKUP(G82,'EN mapping'!B:D,3,FALSE)</f>
        <v>0..1</v>
      </c>
      <c r="U82" s="38" t="str">
        <f>IF(2=C82,B82,IF(1&lt;C82,U81,""))</f>
        <v>corG-4</v>
      </c>
      <c r="V82" s="37" t="str">
        <f>IF(3=C82,B82,IF(2&lt;C82,V81,""))</f>
        <v>cenG-20</v>
      </c>
      <c r="W82" s="37" t="str">
        <f>IF(4=C82,B82,IF(3&lt;C82,W81,""))</f>
        <v>cen-97</v>
      </c>
      <c r="X82" s="38" t="str">
        <f>IF(5=C82,B82,IF(4&lt;C82,X81,""))</f>
        <v/>
      </c>
      <c r="Y82" s="37" t="str">
        <f>IF(6=C82,B82,IF(5&lt;C82,Y81,""))</f>
        <v/>
      </c>
      <c r="Z82" s="34" t="s">
        <v>2166</v>
      </c>
      <c r="AA82" s="66" t="s">
        <v>1961</v>
      </c>
      <c r="AB82" s="66" t="s">
        <v>3633</v>
      </c>
      <c r="AC82" s="6" t="str">
        <f>VLOOKUP(B82,label!A:G,6,FALSE)</f>
        <v>textItemType</v>
      </c>
      <c r="AD82" s="66" t="s">
        <v>1938</v>
      </c>
      <c r="AE82" s="6" t="str">
        <f>VLOOKUP(B82,label!A:G,5,FALSE)</f>
        <v>DocumentLevelAllowanceReason</v>
      </c>
    </row>
    <row r="83" spans="1:31" ht="19" customHeight="1">
      <c r="A83" s="6">
        <v>83</v>
      </c>
      <c r="B83" s="6" t="s">
        <v>3679</v>
      </c>
      <c r="C83" s="6">
        <f>VLOOKUP(B83,label!A:G,3,FALSE)</f>
        <v>4</v>
      </c>
      <c r="D83" s="6" t="str">
        <f>VLOOKUP(B83,label!A:E,4,FALSE)</f>
        <v>cen</v>
      </c>
      <c r="E83" s="46" t="str">
        <f>VLOOKUP(B83,label!A:E,5,FALSE)</f>
        <v>DocumentLevelAllowanceReasonCode</v>
      </c>
      <c r="F83" s="39" t="s">
        <v>4444</v>
      </c>
      <c r="G83" s="34" t="s">
        <v>2168</v>
      </c>
      <c r="H83" s="89" t="str">
        <f>VLOOKUP(G83,'EN mapping'!B:D,3,FALSE)</f>
        <v>0..1</v>
      </c>
      <c r="U83" s="38" t="str">
        <f>IF(2=C83,B83,IF(1&lt;C83,U82,""))</f>
        <v>corG-4</v>
      </c>
      <c r="V83" s="37" t="str">
        <f>IF(3=C83,B83,IF(2&lt;C83,V82,""))</f>
        <v>cenG-20</v>
      </c>
      <c r="W83" s="37" t="str">
        <f>IF(4=C83,B83,IF(3&lt;C83,W82,""))</f>
        <v>cen-98</v>
      </c>
      <c r="X83" s="38" t="str">
        <f>IF(5=C83,B83,IF(4&lt;C83,X82,""))</f>
        <v/>
      </c>
      <c r="Y83" s="37" t="str">
        <f>IF(6=C83,B83,IF(5&lt;C83,Y82,""))</f>
        <v/>
      </c>
      <c r="Z83" s="34" t="s">
        <v>2168</v>
      </c>
      <c r="AA83" s="66" t="s">
        <v>1961</v>
      </c>
      <c r="AB83" s="66" t="s">
        <v>3634</v>
      </c>
      <c r="AC83" s="6" t="str">
        <f>VLOOKUP(B83,label!A:G,6,FALSE)</f>
        <v>codeItemType</v>
      </c>
      <c r="AD83" s="66" t="s">
        <v>1924</v>
      </c>
      <c r="AE83" s="6" t="str">
        <f>VLOOKUP(B83,label!A:G,5,FALSE)</f>
        <v>DocumentLevelAllowanceReasonCode</v>
      </c>
    </row>
    <row r="84" spans="1:31" ht="19" customHeight="1">
      <c r="A84" s="6">
        <v>84</v>
      </c>
      <c r="B84" s="6" t="s">
        <v>3651</v>
      </c>
      <c r="C84" s="73">
        <f>VLOOKUP(B84,label!A:G,3,FALSE)</f>
        <v>3</v>
      </c>
      <c r="D84" s="73" t="str">
        <f>VLOOKUP(B84,label!A:E,4,FALSE)</f>
        <v>cen</v>
      </c>
      <c r="E84" s="50" t="str">
        <f>VLOOKUP(B84,label!A:E,5,FALSE)</f>
        <v>DOCUMENT_LEVEL_CHARGES</v>
      </c>
      <c r="F84" s="39" t="s">
        <v>4445</v>
      </c>
      <c r="G84" s="6" t="s">
        <v>4594</v>
      </c>
      <c r="H84" s="89" t="str">
        <f>VLOOKUP(G84,'EN mapping'!B:D,3,FALSE)</f>
        <v>0..n</v>
      </c>
      <c r="U84" s="38" t="str">
        <f>IF(2=C84,B84,IF(1&lt;C84,U83,""))</f>
        <v>corG-4</v>
      </c>
      <c r="V84" s="37" t="str">
        <f>IF(3=C84,B84,IF(2&lt;C84,V83,""))</f>
        <v>cenG-21</v>
      </c>
      <c r="W84" s="37" t="str">
        <f>IF(4=C84,B84,IF(3&lt;C84,W83,""))</f>
        <v/>
      </c>
      <c r="X84" s="38" t="str">
        <f>IF(5=C84,B84,IF(4&lt;C84,X83,""))</f>
        <v/>
      </c>
      <c r="Y84" s="37" t="str">
        <f>IF(6=C84,B84,IF(5&lt;C84,Y83,""))</f>
        <v/>
      </c>
      <c r="AA84" s="66" t="s">
        <v>1916</v>
      </c>
      <c r="AB84" s="70" t="s">
        <v>2171</v>
      </c>
      <c r="AC84" s="6" t="str">
        <f>VLOOKUP(B84,label!A:G,6,FALSE)</f>
        <v>_</v>
      </c>
      <c r="AD84" s="70"/>
      <c r="AE84" s="6" t="str">
        <f>VLOOKUP(B84,label!A:G,5,FALSE)</f>
        <v>DOCUMENT_LEVEL_CHARGES</v>
      </c>
    </row>
    <row r="85" spans="1:31" ht="19" customHeight="1">
      <c r="A85" s="6">
        <v>85</v>
      </c>
      <c r="B85" s="6" t="s">
        <v>3513</v>
      </c>
      <c r="C85" s="6">
        <f>VLOOKUP(B85,label!A:G,3,FALSE)</f>
        <v>4</v>
      </c>
      <c r="D85" s="6" t="str">
        <f>VLOOKUP(B85,label!A:E,4,FALSE)</f>
        <v>cor</v>
      </c>
      <c r="E85" s="46" t="str">
        <f>VLOOKUP(B85,label!A:E,5,FALSE)</f>
        <v>amount</v>
      </c>
      <c r="F85" s="39" t="s">
        <v>4536</v>
      </c>
      <c r="G85" s="34" t="s">
        <v>2172</v>
      </c>
      <c r="H85" s="89" t="str">
        <f>VLOOKUP(G85,'EN mapping'!B:D,3,FALSE)</f>
        <v>1..1</v>
      </c>
      <c r="U85" s="38" t="str">
        <f>IF(2=C85,B85,IF(1&lt;C85,U84,""))</f>
        <v>corG-4</v>
      </c>
      <c r="V85" s="37" t="str">
        <f>IF(3=C85,B85,IF(2&lt;C85,V84,""))</f>
        <v>cenG-21</v>
      </c>
      <c r="W85" s="37" t="str">
        <f>IF(4=C85,B85,IF(3&lt;C85,W84,""))</f>
        <v>cor-40</v>
      </c>
      <c r="X85" s="38" t="str">
        <f>IF(5=C85,B85,IF(4&lt;C85,X84,""))</f>
        <v/>
      </c>
      <c r="Y85" s="37" t="str">
        <f>IF(6=C85,B85,IF(5&lt;C85,Y84,""))</f>
        <v/>
      </c>
      <c r="Z85" s="34" t="s">
        <v>2172</v>
      </c>
      <c r="AA85" s="66" t="s">
        <v>1961</v>
      </c>
      <c r="AB85" s="66" t="s">
        <v>3629</v>
      </c>
      <c r="AC85" s="6" t="str">
        <f>VLOOKUP(B85,label!A:G,6,FALSE)</f>
        <v>gl-gen:amountItemType</v>
      </c>
      <c r="AD85" s="66" t="s">
        <v>1699</v>
      </c>
      <c r="AE85" s="6" t="str">
        <f>VLOOKUP(B85,label!A:G,5,FALSE)</f>
        <v>amount</v>
      </c>
    </row>
    <row r="86" spans="1:31" ht="19" customHeight="1">
      <c r="A86" s="6">
        <v>86</v>
      </c>
      <c r="B86" s="41" t="s">
        <v>1475</v>
      </c>
      <c r="C86" s="6">
        <v>4</v>
      </c>
      <c r="D86" s="6" t="str">
        <f>VLOOKUP(B86,label!A:E,4,FALSE)</f>
        <v>cor</v>
      </c>
      <c r="E86" s="46" t="str">
        <f>VLOOKUP(B86,label!A:E,5,FALSE)</f>
        <v>taxCode</v>
      </c>
      <c r="F86" s="39" t="s">
        <v>4537</v>
      </c>
      <c r="G86" s="34" t="s">
        <v>2178</v>
      </c>
      <c r="H86" s="89" t="str">
        <f>VLOOKUP(G86,'EN mapping'!B:D,3,FALSE)</f>
        <v>1..1</v>
      </c>
      <c r="U86" s="38" t="str">
        <f>IF(2=C86,B86,IF(1&lt;C86,U85,""))</f>
        <v>corG-4</v>
      </c>
      <c r="V86" s="37" t="str">
        <f>IF(3=C86,B86,IF(2&lt;C86,V85,""))</f>
        <v>cenG-21</v>
      </c>
      <c r="W86" s="37" t="str">
        <f>IF(4=C86,B86,IF(3&lt;C86,W85,""))</f>
        <v>cor-99</v>
      </c>
      <c r="X86" s="38" t="str">
        <f>IF(5=C86,B86,IF(4&lt;C86,X85,""))</f>
        <v/>
      </c>
      <c r="Y86" s="37" t="str">
        <f>IF(6=C86,B86,IF(5&lt;C86,Y85,""))</f>
        <v/>
      </c>
      <c r="Z86" s="34" t="s">
        <v>2178</v>
      </c>
      <c r="AA86" s="66" t="s">
        <v>1961</v>
      </c>
      <c r="AB86" s="66" t="s">
        <v>2179</v>
      </c>
      <c r="AC86" s="6" t="str">
        <f>VLOOKUP(B86,label!A:G,6,FALSE)</f>
        <v>taxCodeItemType</v>
      </c>
      <c r="AD86" s="66" t="s">
        <v>1924</v>
      </c>
      <c r="AE86" s="6" t="str">
        <f>VLOOKUP(B86,label!A:G,5,FALSE)</f>
        <v>taxCode</v>
      </c>
    </row>
    <row r="87" spans="1:31" ht="19" customHeight="1">
      <c r="A87" s="6">
        <v>87</v>
      </c>
      <c r="B87" s="41" t="s">
        <v>3516</v>
      </c>
      <c r="C87" s="6">
        <v>4</v>
      </c>
      <c r="D87" s="6" t="str">
        <f>VLOOKUP(B87,label!A:E,4,FALSE)</f>
        <v>cor</v>
      </c>
      <c r="E87" s="46" t="str">
        <f>VLOOKUP(B87,label!A:E,5,FALSE)</f>
        <v>taxPercentageRate</v>
      </c>
      <c r="F87" s="39" t="s">
        <v>4538</v>
      </c>
      <c r="G87" s="34" t="s">
        <v>2180</v>
      </c>
      <c r="H87" s="89" t="str">
        <f>VLOOKUP(G87,'EN mapping'!B:D,3,FALSE)</f>
        <v>0..1</v>
      </c>
      <c r="U87" s="38" t="str">
        <f>IF(2=C87,B87,IF(1&lt;C87,U86,""))</f>
        <v>corG-4</v>
      </c>
      <c r="V87" s="37" t="str">
        <f>IF(3=C87,B87,IF(2&lt;C87,V86,""))</f>
        <v>cenG-21</v>
      </c>
      <c r="W87" s="37" t="str">
        <f>IF(4=C87,B87,IF(3&lt;C87,W86,""))</f>
        <v>cor-98</v>
      </c>
      <c r="X87" s="38" t="str">
        <f>IF(5=C87,B87,IF(4&lt;C87,X86,""))</f>
        <v/>
      </c>
      <c r="Y87" s="37" t="str">
        <f>IF(6=C87,B87,IF(5&lt;C87,Y86,""))</f>
        <v/>
      </c>
      <c r="Z87" s="34" t="s">
        <v>2180</v>
      </c>
      <c r="AA87" s="66" t="s">
        <v>1961</v>
      </c>
      <c r="AB87" s="66" t="s">
        <v>2181</v>
      </c>
      <c r="AC87" s="6" t="str">
        <f>VLOOKUP(B87,label!A:G,6,FALSE)</f>
        <v>taxPercentageRateItemType</v>
      </c>
      <c r="AD87" s="66" t="s">
        <v>2160</v>
      </c>
      <c r="AE87" s="6" t="str">
        <f>VLOOKUP(B87,label!A:G,5,FALSE)</f>
        <v>taxPercentageRate</v>
      </c>
    </row>
    <row r="88" spans="1:31" ht="19" customHeight="1">
      <c r="A88" s="6">
        <v>88</v>
      </c>
      <c r="B88" s="6" t="s">
        <v>3680</v>
      </c>
      <c r="C88" s="6">
        <f>VLOOKUP(B88,label!A:G,3,FALSE)</f>
        <v>4</v>
      </c>
      <c r="D88" s="6" t="str">
        <f>VLOOKUP(B88,label!A:E,4,FALSE)</f>
        <v>cen</v>
      </c>
      <c r="E88" s="46" t="str">
        <f>VLOOKUP(B88,label!A:E,5,FALSE)</f>
        <v>DocumentLevelChargeBaseAmount</v>
      </c>
      <c r="F88" s="39" t="s">
        <v>4446</v>
      </c>
      <c r="G88" s="34" t="s">
        <v>2174</v>
      </c>
      <c r="H88" s="89" t="str">
        <f>VLOOKUP(G88,'EN mapping'!B:D,3,FALSE)</f>
        <v>0..1</v>
      </c>
      <c r="U88" s="38" t="str">
        <f>IF(2=C88,B88,IF(1&lt;C88,U87,""))</f>
        <v>corG-4</v>
      </c>
      <c r="V88" s="37" t="str">
        <f>IF(3=C88,B88,IF(2&lt;C88,V87,""))</f>
        <v>cenG-21</v>
      </c>
      <c r="W88" s="37" t="str">
        <f>IF(4=C88,B88,IF(3&lt;C88,W87,""))</f>
        <v>cen-100</v>
      </c>
      <c r="X88" s="38" t="str">
        <f>IF(5=C88,B88,IF(4&lt;C88,X87,""))</f>
        <v/>
      </c>
      <c r="Y88" s="37" t="str">
        <f>IF(6=C88,B88,IF(5&lt;C88,Y87,""))</f>
        <v/>
      </c>
      <c r="Z88" s="34" t="s">
        <v>2174</v>
      </c>
      <c r="AA88" s="66" t="s">
        <v>1961</v>
      </c>
      <c r="AB88" s="66" t="s">
        <v>2175</v>
      </c>
      <c r="AC88" s="6" t="str">
        <f>VLOOKUP(B88,label!A:G,6,FALSE)</f>
        <v>amountItemType</v>
      </c>
      <c r="AD88" s="66" t="s">
        <v>1699</v>
      </c>
      <c r="AE88" s="6" t="str">
        <f>VLOOKUP(B88,label!A:G,5,FALSE)</f>
        <v>DocumentLevelChargeBaseAmount</v>
      </c>
    </row>
    <row r="89" spans="1:31" ht="19" customHeight="1">
      <c r="A89" s="6">
        <v>89</v>
      </c>
      <c r="B89" s="6" t="s">
        <v>3681</v>
      </c>
      <c r="C89" s="6">
        <f>VLOOKUP(B89,label!A:G,3,FALSE)</f>
        <v>4</v>
      </c>
      <c r="D89" s="6" t="str">
        <f>VLOOKUP(B89,label!A:E,4,FALSE)</f>
        <v>cen</v>
      </c>
      <c r="E89" s="46" t="str">
        <f>VLOOKUP(B89,label!A:E,5,FALSE)</f>
        <v>DocumentLevelChargePercentage</v>
      </c>
      <c r="F89" s="39" t="s">
        <v>4447</v>
      </c>
      <c r="G89" s="34" t="s">
        <v>2176</v>
      </c>
      <c r="H89" s="89" t="str">
        <f>VLOOKUP(G89,'EN mapping'!B:D,3,FALSE)</f>
        <v>0..1</v>
      </c>
      <c r="U89" s="38" t="str">
        <f>IF(2=C89,B89,IF(1&lt;C89,U88,""))</f>
        <v>corG-4</v>
      </c>
      <c r="V89" s="37" t="str">
        <f>IF(3=C89,B89,IF(2&lt;C89,V88,""))</f>
        <v>cenG-21</v>
      </c>
      <c r="W89" s="37" t="str">
        <f>IF(4=C89,B89,IF(3&lt;C89,W88,""))</f>
        <v>cen-101</v>
      </c>
      <c r="X89" s="38" t="str">
        <f>IF(5=C89,B89,IF(4&lt;C89,X88,""))</f>
        <v/>
      </c>
      <c r="Y89" s="37" t="str">
        <f>IF(6=C89,B89,IF(5&lt;C89,Y88,""))</f>
        <v/>
      </c>
      <c r="Z89" s="34" t="s">
        <v>2176</v>
      </c>
      <c r="AA89" s="66" t="s">
        <v>1961</v>
      </c>
      <c r="AB89" s="66" t="s">
        <v>2177</v>
      </c>
      <c r="AC89" s="6" t="str">
        <f>VLOOKUP(B89,label!A:G,6,FALSE)</f>
        <v>percentageItemType</v>
      </c>
      <c r="AD89" s="66" t="s">
        <v>2160</v>
      </c>
      <c r="AE89" s="6" t="str">
        <f>VLOOKUP(B89,label!A:G,5,FALSE)</f>
        <v>DocumentLevelChargePercentage</v>
      </c>
    </row>
    <row r="90" spans="1:31" ht="19" customHeight="1">
      <c r="A90" s="6">
        <v>90</v>
      </c>
      <c r="B90" s="6" t="s">
        <v>3682</v>
      </c>
      <c r="C90" s="6">
        <f>VLOOKUP(B90,label!A:G,3,FALSE)</f>
        <v>4</v>
      </c>
      <c r="D90" s="6" t="str">
        <f>VLOOKUP(B90,label!A:E,4,FALSE)</f>
        <v>cen</v>
      </c>
      <c r="E90" s="46" t="str">
        <f>VLOOKUP(B90,label!A:E,5,FALSE)</f>
        <v>DocumentLevelChargeReason</v>
      </c>
      <c r="F90" s="39" t="s">
        <v>4448</v>
      </c>
      <c r="G90" s="34" t="s">
        <v>2182</v>
      </c>
      <c r="H90" s="89" t="str">
        <f>VLOOKUP(G90,'EN mapping'!B:D,3,FALSE)</f>
        <v>0..1</v>
      </c>
      <c r="U90" s="38" t="str">
        <f>IF(2=C90,B90,IF(1&lt;C90,U89,""))</f>
        <v>corG-4</v>
      </c>
      <c r="V90" s="37" t="str">
        <f>IF(3=C90,B90,IF(2&lt;C90,V89,""))</f>
        <v>cenG-21</v>
      </c>
      <c r="W90" s="37" t="str">
        <f>IF(4=C90,B90,IF(3&lt;C90,W89,""))</f>
        <v>cen-104</v>
      </c>
      <c r="X90" s="38" t="str">
        <f>IF(5=C90,B90,IF(4&lt;C90,X89,""))</f>
        <v/>
      </c>
      <c r="Y90" s="37" t="str">
        <f>IF(6=C90,B90,IF(5&lt;C90,Y89,""))</f>
        <v/>
      </c>
      <c r="Z90" s="34" t="s">
        <v>2182</v>
      </c>
      <c r="AA90" s="66" t="s">
        <v>1961</v>
      </c>
      <c r="AB90" s="66" t="s">
        <v>2183</v>
      </c>
      <c r="AC90" s="6" t="str">
        <f>VLOOKUP(B90,label!A:G,6,FALSE)</f>
        <v>textItemType</v>
      </c>
      <c r="AD90" s="66" t="s">
        <v>1938</v>
      </c>
      <c r="AE90" s="6" t="str">
        <f>VLOOKUP(B90,label!A:G,5,FALSE)</f>
        <v>DocumentLevelChargeReason</v>
      </c>
    </row>
    <row r="91" spans="1:31" ht="19" customHeight="1">
      <c r="A91" s="6">
        <v>91</v>
      </c>
      <c r="B91" s="6" t="s">
        <v>3683</v>
      </c>
      <c r="C91" s="6">
        <f>VLOOKUP(B91,label!A:G,3,FALSE)</f>
        <v>4</v>
      </c>
      <c r="D91" s="6" t="str">
        <f>VLOOKUP(B91,label!A:E,4,FALSE)</f>
        <v>cen</v>
      </c>
      <c r="E91" s="46" t="str">
        <f>VLOOKUP(B91,label!A:E,5,FALSE)</f>
        <v>DocumentLevelChargeReasonCode</v>
      </c>
      <c r="F91" s="39" t="s">
        <v>4449</v>
      </c>
      <c r="G91" s="34" t="s">
        <v>2184</v>
      </c>
      <c r="H91" s="89" t="str">
        <f>VLOOKUP(G91,'EN mapping'!B:D,3,FALSE)</f>
        <v>0..1</v>
      </c>
      <c r="U91" s="38" t="str">
        <f>IF(2=C91,B91,IF(1&lt;C91,U90,""))</f>
        <v>corG-4</v>
      </c>
      <c r="V91" s="37" t="str">
        <f>IF(3=C91,B91,IF(2&lt;C91,V90,""))</f>
        <v>cenG-21</v>
      </c>
      <c r="W91" s="37" t="str">
        <f>IF(4=C91,B91,IF(3&lt;C91,W90,""))</f>
        <v>cen-105</v>
      </c>
      <c r="X91" s="38" t="str">
        <f>IF(5=C91,B91,IF(4&lt;C91,X90,""))</f>
        <v/>
      </c>
      <c r="Y91" s="37" t="str">
        <f>IF(6=C91,B91,IF(5&lt;C91,Y90,""))</f>
        <v/>
      </c>
      <c r="Z91" s="34" t="s">
        <v>2184</v>
      </c>
      <c r="AA91" s="66" t="s">
        <v>1961</v>
      </c>
      <c r="AB91" s="66" t="s">
        <v>2185</v>
      </c>
      <c r="AC91" s="6" t="str">
        <f>VLOOKUP(B91,label!A:G,6,FALSE)</f>
        <v>codeItemType</v>
      </c>
      <c r="AD91" s="66" t="s">
        <v>1924</v>
      </c>
      <c r="AE91" s="6" t="str">
        <f>VLOOKUP(B91,label!A:G,5,FALSE)</f>
        <v>DocumentLevelChargeReasonCode</v>
      </c>
    </row>
    <row r="92" spans="1:31" ht="19" customHeight="1">
      <c r="A92" s="6">
        <v>92</v>
      </c>
      <c r="B92" s="6" t="s">
        <v>3652</v>
      </c>
      <c r="C92" s="73">
        <f>VLOOKUP(B92,label!A:G,3,FALSE)</f>
        <v>3</v>
      </c>
      <c r="D92" s="73" t="str">
        <f>VLOOKUP(B92,label!A:E,4,FALSE)</f>
        <v>cen</v>
      </c>
      <c r="E92" s="50" t="str">
        <f>VLOOKUP(B92,label!A:E,5,FALSE)</f>
        <v>DOCUMENT_TOTALS</v>
      </c>
      <c r="F92" s="39" t="s">
        <v>4450</v>
      </c>
      <c r="G92" s="69" t="s">
        <v>2186</v>
      </c>
      <c r="H92" s="89" t="str">
        <f>VLOOKUP(G92,'EN mapping'!B:D,3,FALSE)</f>
        <v>1..1</v>
      </c>
      <c r="U92" s="38" t="str">
        <f>IF(2=C92,B92,IF(1&lt;C92,U108,""))</f>
        <v>corG-4</v>
      </c>
      <c r="V92" s="37" t="str">
        <f>IF(3=C92,B92,IF(2&lt;C92,V108,""))</f>
        <v>cenG-22</v>
      </c>
      <c r="W92" s="37" t="str">
        <f>IF(4=C92,B92,IF(3&lt;C92,W108,""))</f>
        <v/>
      </c>
      <c r="X92" s="38" t="str">
        <f>IF(5=C92,B92,IF(4&lt;C92,X108,""))</f>
        <v/>
      </c>
      <c r="Y92" s="37" t="str">
        <f>IF(6=C92,B92,IF(5&lt;C92,Y108,""))</f>
        <v/>
      </c>
      <c r="Z92" s="69" t="s">
        <v>2186</v>
      </c>
      <c r="AA92" s="66" t="s">
        <v>1916</v>
      </c>
      <c r="AB92" s="70" t="s">
        <v>2187</v>
      </c>
      <c r="AC92" s="6" t="str">
        <f>VLOOKUP(B92,label!A:G,6,FALSE)</f>
        <v>_</v>
      </c>
      <c r="AD92" s="70"/>
      <c r="AE92" s="6" t="str">
        <f>VLOOKUP(B92,label!A:G,5,FALSE)</f>
        <v>DOCUMENT_TOTALS</v>
      </c>
    </row>
    <row r="93" spans="1:31" ht="19" customHeight="1">
      <c r="A93" s="6">
        <v>93</v>
      </c>
      <c r="B93" s="6" t="s">
        <v>4378</v>
      </c>
      <c r="C93" s="6">
        <f>VLOOKUP(B93,label!A:G,3,FALSE)</f>
        <v>4</v>
      </c>
      <c r="D93" s="6" t="str">
        <f>VLOOKUP(B93,label!A:E,4,FALSE)</f>
        <v>cen</v>
      </c>
      <c r="E93" s="46" t="str">
        <f>VLOOKUP(B93,label!A:E,5,FALSE)</f>
        <v>SumOfInvoiceLineNetAmount</v>
      </c>
      <c r="F93" s="39" t="s">
        <v>4451</v>
      </c>
      <c r="G93" s="34" t="s">
        <v>2188</v>
      </c>
      <c r="H93" s="89" t="str">
        <f>VLOOKUP(G93,'EN mapping'!B:D,3,FALSE)</f>
        <v>1..1</v>
      </c>
      <c r="U93" s="38" t="str">
        <f>IF(2=C93,B93,IF(1&lt;C93,U92,""))</f>
        <v>corG-4</v>
      </c>
      <c r="V93" s="37" t="str">
        <f>IF(3=C93,B93,IF(2&lt;C93,V92,""))</f>
        <v>cenG-22</v>
      </c>
      <c r="W93" s="37" t="str">
        <f>IF(4=C93,B93,IF(3&lt;C93,W92,""))</f>
        <v>cen-106</v>
      </c>
      <c r="X93" s="38" t="str">
        <f>IF(5=C93,B93,IF(4&lt;C93,X92,""))</f>
        <v/>
      </c>
      <c r="Y93" s="37" t="str">
        <f>IF(6=C93,B93,IF(5&lt;C93,Y92,""))</f>
        <v/>
      </c>
      <c r="Z93" s="34" t="s">
        <v>2188</v>
      </c>
      <c r="AA93" s="66" t="s">
        <v>1961</v>
      </c>
      <c r="AB93" s="66" t="s">
        <v>3629</v>
      </c>
      <c r="AC93" s="6" t="str">
        <f>VLOOKUP(B93,label!A:G,6,FALSE)</f>
        <v>amountItemType</v>
      </c>
      <c r="AD93" s="66" t="s">
        <v>1699</v>
      </c>
      <c r="AE93" s="6" t="str">
        <f>VLOOKUP(B93,label!A:G,5,FALSE)</f>
        <v>SumOfInvoiceLineNetAmount</v>
      </c>
    </row>
    <row r="94" spans="1:31" ht="19" customHeight="1">
      <c r="A94" s="6">
        <v>94</v>
      </c>
      <c r="B94" s="6" t="s">
        <v>3684</v>
      </c>
      <c r="C94" s="6">
        <f>VLOOKUP(B94,label!A:G,3,FALSE)</f>
        <v>4</v>
      </c>
      <c r="D94" s="6" t="str">
        <f>VLOOKUP(B94,label!A:E,4,FALSE)</f>
        <v>cen</v>
      </c>
      <c r="E94" s="46" t="str">
        <f>VLOOKUP(B94,label!A:E,5,FALSE)</f>
        <v>SumOfAllowancesOnDocumentLevel</v>
      </c>
      <c r="F94" s="39" t="s">
        <v>4452</v>
      </c>
      <c r="G94" s="34" t="s">
        <v>2190</v>
      </c>
      <c r="H94" s="89" t="str">
        <f>VLOOKUP(G94,'EN mapping'!B:D,3,FALSE)</f>
        <v>0..1</v>
      </c>
      <c r="U94" s="38" t="str">
        <f>IF(2=C94,B94,IF(1&lt;C94,U93,""))</f>
        <v>corG-4</v>
      </c>
      <c r="V94" s="37" t="str">
        <f>IF(3=C94,B94,IF(2&lt;C94,V93,""))</f>
        <v>cenG-22</v>
      </c>
      <c r="W94" s="37" t="str">
        <f>IF(4=C94,B94,IF(3&lt;C94,W93,""))</f>
        <v>cen-107</v>
      </c>
      <c r="X94" s="38" t="str">
        <f>IF(5=C94,B94,IF(4&lt;C94,X93,""))</f>
        <v/>
      </c>
      <c r="Y94" s="37" t="str">
        <f>IF(6=C94,B94,IF(5&lt;C94,Y93,""))</f>
        <v/>
      </c>
      <c r="Z94" s="34" t="s">
        <v>2190</v>
      </c>
      <c r="AA94" s="66" t="s">
        <v>1961</v>
      </c>
      <c r="AB94" s="66" t="s">
        <v>2191</v>
      </c>
      <c r="AC94" s="6" t="str">
        <f>VLOOKUP(B94,label!A:G,6,FALSE)</f>
        <v>amountItemType</v>
      </c>
      <c r="AD94" s="66" t="s">
        <v>1699</v>
      </c>
      <c r="AE94" s="6" t="str">
        <f>VLOOKUP(B94,label!A:G,5,FALSE)</f>
        <v>SumOfAllowancesOnDocumentLevel</v>
      </c>
    </row>
    <row r="95" spans="1:31" ht="19" customHeight="1">
      <c r="A95" s="6">
        <v>95</v>
      </c>
      <c r="B95" s="6" t="s">
        <v>3685</v>
      </c>
      <c r="C95" s="6">
        <f>VLOOKUP(B95,label!A:G,3,FALSE)</f>
        <v>4</v>
      </c>
      <c r="D95" s="6" t="str">
        <f>VLOOKUP(B95,label!A:E,4,FALSE)</f>
        <v>cen</v>
      </c>
      <c r="E95" s="46" t="str">
        <f>VLOOKUP(B95,label!A:E,5,FALSE)</f>
        <v>SumOfChargesOnDocumentLevel</v>
      </c>
      <c r="F95" s="39" t="s">
        <v>4453</v>
      </c>
      <c r="G95" s="34" t="s">
        <v>2192</v>
      </c>
      <c r="H95" s="89" t="str">
        <f>VLOOKUP(G95,'EN mapping'!B:D,3,FALSE)</f>
        <v>0..1</v>
      </c>
      <c r="U95" s="38" t="str">
        <f>IF(2=C95,B95,IF(1&lt;C95,U94,""))</f>
        <v>corG-4</v>
      </c>
      <c r="V95" s="37" t="str">
        <f>IF(3=C95,B95,IF(2&lt;C95,V94,""))</f>
        <v>cenG-22</v>
      </c>
      <c r="W95" s="37" t="str">
        <f>IF(4=C95,B95,IF(3&lt;C95,W94,""))</f>
        <v>cen-108</v>
      </c>
      <c r="X95" s="38" t="str">
        <f>IF(5=C95,B95,IF(4&lt;C95,X94,""))</f>
        <v/>
      </c>
      <c r="Y95" s="37" t="str">
        <f>IF(6=C95,B95,IF(5&lt;C95,Y94,""))</f>
        <v/>
      </c>
      <c r="Z95" s="34" t="s">
        <v>2192</v>
      </c>
      <c r="AA95" s="66" t="s">
        <v>1961</v>
      </c>
      <c r="AB95" s="66" t="s">
        <v>2193</v>
      </c>
      <c r="AC95" s="6" t="str">
        <f>VLOOKUP(B95,label!A:G,6,FALSE)</f>
        <v>amountItemType</v>
      </c>
      <c r="AD95" s="66" t="s">
        <v>1699</v>
      </c>
      <c r="AE95" s="6" t="str">
        <f>VLOOKUP(B95,label!A:G,5,FALSE)</f>
        <v>SumOfChargesOnDocumentLevel</v>
      </c>
    </row>
    <row r="96" spans="1:31" ht="19" customHeight="1">
      <c r="A96" s="6">
        <v>96</v>
      </c>
      <c r="B96" s="6" t="s">
        <v>3686</v>
      </c>
      <c r="C96" s="6">
        <f>VLOOKUP(B96,label!A:G,3,FALSE)</f>
        <v>4</v>
      </c>
      <c r="D96" s="6" t="str">
        <f>VLOOKUP(B96,label!A:E,4,FALSE)</f>
        <v>cen</v>
      </c>
      <c r="E96" s="46" t="str">
        <f>VLOOKUP(B96,label!A:E,5,FALSE)</f>
        <v>InvoiceTotalAmountWithoutVAT</v>
      </c>
      <c r="F96" s="39" t="s">
        <v>4454</v>
      </c>
      <c r="G96" s="34" t="s">
        <v>2194</v>
      </c>
      <c r="H96" s="89" t="str">
        <f>VLOOKUP(G96,'EN mapping'!B:D,3,FALSE)</f>
        <v>1..1</v>
      </c>
      <c r="U96" s="38" t="str">
        <f>IF(2=C96,B96,IF(1&lt;C96,U95,""))</f>
        <v>corG-4</v>
      </c>
      <c r="V96" s="37" t="str">
        <f>IF(3=C96,B96,IF(2&lt;C96,V95,""))</f>
        <v>cenG-22</v>
      </c>
      <c r="W96" s="37" t="str">
        <f>IF(4=C96,B96,IF(3&lt;C96,W95,""))</f>
        <v>cen-109</v>
      </c>
      <c r="X96" s="38" t="str">
        <f>IF(5=C96,B96,IF(4&lt;C96,X95,""))</f>
        <v/>
      </c>
      <c r="Y96" s="37" t="str">
        <f>IF(6=C96,B96,IF(5&lt;C96,Y95,""))</f>
        <v/>
      </c>
      <c r="Z96" s="34" t="s">
        <v>2194</v>
      </c>
      <c r="AA96" s="66" t="s">
        <v>1961</v>
      </c>
      <c r="AB96" s="66" t="s">
        <v>2195</v>
      </c>
      <c r="AC96" s="6" t="str">
        <f>VLOOKUP(B96,label!A:G,6,FALSE)</f>
        <v>amountItemType</v>
      </c>
      <c r="AD96" s="66" t="s">
        <v>1699</v>
      </c>
      <c r="AE96" s="6" t="str">
        <f>VLOOKUP(B96,label!A:G,5,FALSE)</f>
        <v>InvoiceTotalAmountWithoutVAT</v>
      </c>
    </row>
    <row r="97" spans="1:31" ht="19" customHeight="1">
      <c r="A97" s="6">
        <v>97</v>
      </c>
      <c r="B97" s="6" t="s">
        <v>3687</v>
      </c>
      <c r="C97" s="6">
        <f>VLOOKUP(B97,label!A:G,3,FALSE)</f>
        <v>4</v>
      </c>
      <c r="D97" s="6" t="str">
        <f>VLOOKUP(B97,label!A:E,4,FALSE)</f>
        <v>cen</v>
      </c>
      <c r="E97" s="46" t="str">
        <f>VLOOKUP(B97,label!A:E,5,FALSE)</f>
        <v>InvoiceTotalVATAmountInAccountingCurrency</v>
      </c>
      <c r="F97" s="39" t="s">
        <v>4455</v>
      </c>
      <c r="G97" s="34" t="s">
        <v>4153</v>
      </c>
      <c r="H97" s="89" t="str">
        <f>VLOOKUP(G97,'EN mapping'!B:D,3,FALSE)</f>
        <v>0..1</v>
      </c>
      <c r="U97" s="38" t="str">
        <f>IF(2=C97,B97,IF(1&lt;C97,U96,""))</f>
        <v>corG-4</v>
      </c>
      <c r="V97" s="37" t="str">
        <f>IF(3=C97,B97,IF(2&lt;C97,V96,""))</f>
        <v>cenG-22</v>
      </c>
      <c r="W97" s="37" t="str">
        <f>IF(4=C97,B97,IF(3&lt;C97,W96,""))</f>
        <v>cen-111</v>
      </c>
      <c r="X97" s="38" t="str">
        <f>IF(5=C97,B97,IF(4&lt;C97,X96,""))</f>
        <v/>
      </c>
      <c r="Y97" s="37" t="str">
        <f>IF(6=C97,B97,IF(5&lt;C97,Y96,""))</f>
        <v/>
      </c>
      <c r="Z97" s="34" t="s">
        <v>3527</v>
      </c>
      <c r="AA97" s="66" t="s">
        <v>1961</v>
      </c>
      <c r="AB97" s="66" t="s">
        <v>2198</v>
      </c>
      <c r="AC97" s="6" t="str">
        <f>VLOOKUP(B97,label!A:G,6,FALSE)</f>
        <v>amountItemType</v>
      </c>
      <c r="AD97" s="66" t="s">
        <v>1699</v>
      </c>
      <c r="AE97" s="6" t="str">
        <f>VLOOKUP(B97,label!A:G,5,FALSE)</f>
        <v>InvoiceTotalVATAmountInAccountingCurrency</v>
      </c>
    </row>
    <row r="98" spans="1:31" ht="19" customHeight="1">
      <c r="A98" s="6">
        <v>98</v>
      </c>
      <c r="B98" s="6" t="s">
        <v>3688</v>
      </c>
      <c r="C98" s="6">
        <f>VLOOKUP(B98,label!A:G,3,FALSE)</f>
        <v>4</v>
      </c>
      <c r="D98" s="6" t="str">
        <f>VLOOKUP(B98,label!A:E,4,FALSE)</f>
        <v>cen</v>
      </c>
      <c r="E98" s="46" t="str">
        <f>VLOOKUP(B98,label!A:E,5,FALSE)</f>
        <v>InvoiceTotalAmountWithVAT</v>
      </c>
      <c r="F98" s="39" t="s">
        <v>4456</v>
      </c>
      <c r="G98" s="34" t="s">
        <v>2199</v>
      </c>
      <c r="H98" s="89" t="str">
        <f>VLOOKUP(G98,'EN mapping'!B:D,3,FALSE)</f>
        <v>1..1</v>
      </c>
      <c r="U98" s="38" t="str">
        <f>IF(2=C98,B98,IF(1&lt;C98,U97,""))</f>
        <v>corG-4</v>
      </c>
      <c r="V98" s="37" t="str">
        <f>IF(3=C98,B98,IF(2&lt;C98,V97,""))</f>
        <v>cenG-22</v>
      </c>
      <c r="W98" s="37" t="str">
        <f>IF(4=C98,B98,IF(3&lt;C98,W97,""))</f>
        <v>cen-112</v>
      </c>
      <c r="X98" s="38" t="str">
        <f>IF(5=C98,B98,IF(4&lt;C98,X97,""))</f>
        <v/>
      </c>
      <c r="Y98" s="37" t="str">
        <f>IF(6=C98,B98,IF(5&lt;C98,Y97,""))</f>
        <v/>
      </c>
      <c r="Z98" s="34" t="s">
        <v>2199</v>
      </c>
      <c r="AA98" s="66" t="s">
        <v>1961</v>
      </c>
      <c r="AB98" s="66" t="s">
        <v>2200</v>
      </c>
      <c r="AC98" s="6" t="str">
        <f>VLOOKUP(B98,label!A:G,6,FALSE)</f>
        <v>amountItemType</v>
      </c>
      <c r="AD98" s="66" t="s">
        <v>1699</v>
      </c>
      <c r="AE98" s="6" t="str">
        <f>VLOOKUP(B98,label!A:G,5,FALSE)</f>
        <v>InvoiceTotalAmountWithVAT</v>
      </c>
    </row>
    <row r="99" spans="1:31" ht="19" customHeight="1">
      <c r="A99" s="6">
        <v>99</v>
      </c>
      <c r="B99" s="6" t="s">
        <v>3689</v>
      </c>
      <c r="C99" s="6">
        <f>VLOOKUP(B99,label!A:G,3,FALSE)</f>
        <v>4</v>
      </c>
      <c r="D99" s="6" t="str">
        <f>VLOOKUP(B99,label!A:E,4,FALSE)</f>
        <v>cen</v>
      </c>
      <c r="E99" s="46" t="str">
        <f>VLOOKUP(B99,label!A:E,5,FALSE)</f>
        <v>PaidAmount</v>
      </c>
      <c r="F99" s="39" t="s">
        <v>4457</v>
      </c>
      <c r="G99" s="34" t="s">
        <v>2201</v>
      </c>
      <c r="H99" s="89" t="str">
        <f>VLOOKUP(G99,'EN mapping'!B:D,3,FALSE)</f>
        <v>0..1</v>
      </c>
      <c r="U99" s="38" t="str">
        <f>IF(2=C99,B99,IF(1&lt;C99,U98,""))</f>
        <v>corG-4</v>
      </c>
      <c r="V99" s="37" t="str">
        <f>IF(3=C99,B99,IF(2&lt;C99,V98,""))</f>
        <v>cenG-22</v>
      </c>
      <c r="W99" s="37" t="str">
        <f>IF(4=C99,B99,IF(3&lt;C99,W98,""))</f>
        <v>cen-113</v>
      </c>
      <c r="X99" s="38" t="str">
        <f>IF(5=C99,B99,IF(4&lt;C99,X98,""))</f>
        <v/>
      </c>
      <c r="Y99" s="37" t="str">
        <f>IF(6=C99,B99,IF(5&lt;C99,Y98,""))</f>
        <v/>
      </c>
      <c r="Z99" s="34" t="s">
        <v>2201</v>
      </c>
      <c r="AA99" s="66" t="s">
        <v>1961</v>
      </c>
      <c r="AB99" s="66" t="s">
        <v>2202</v>
      </c>
      <c r="AC99" s="6" t="str">
        <f>VLOOKUP(B99,label!A:G,6,FALSE)</f>
        <v>amountItemType</v>
      </c>
      <c r="AD99" s="66" t="s">
        <v>1699</v>
      </c>
      <c r="AE99" s="6" t="str">
        <f>VLOOKUP(B99,label!A:G,5,FALSE)</f>
        <v>PaidAmount</v>
      </c>
    </row>
    <row r="100" spans="1:31" ht="19" customHeight="1">
      <c r="A100" s="6">
        <v>100</v>
      </c>
      <c r="B100" s="6" t="s">
        <v>3690</v>
      </c>
      <c r="C100" s="6">
        <f>VLOOKUP(B100,label!A:G,3,FALSE)</f>
        <v>4</v>
      </c>
      <c r="D100" s="6" t="str">
        <f>VLOOKUP(B100,label!A:E,4,FALSE)</f>
        <v>cen</v>
      </c>
      <c r="E100" s="46" t="str">
        <f>VLOOKUP(B100,label!A:E,5,FALSE)</f>
        <v>RoundingAmount</v>
      </c>
      <c r="F100" s="39" t="s">
        <v>4458</v>
      </c>
      <c r="G100" s="34" t="s">
        <v>2203</v>
      </c>
      <c r="H100" s="89" t="str">
        <f>VLOOKUP(G100,'EN mapping'!B:D,3,FALSE)</f>
        <v>0..1</v>
      </c>
      <c r="U100" s="38" t="str">
        <f>IF(2=C100,B100,IF(1&lt;C100,U99,""))</f>
        <v>corG-4</v>
      </c>
      <c r="V100" s="37" t="str">
        <f>IF(3=C100,B100,IF(2&lt;C100,V99,""))</f>
        <v>cenG-22</v>
      </c>
      <c r="W100" s="37" t="str">
        <f>IF(4=C100,B100,IF(3&lt;C100,W99,""))</f>
        <v>cen-114</v>
      </c>
      <c r="X100" s="38" t="str">
        <f>IF(5=C100,B100,IF(4&lt;C100,X99,""))</f>
        <v/>
      </c>
      <c r="Y100" s="37" t="str">
        <f>IF(6=C100,B100,IF(5&lt;C100,Y99,""))</f>
        <v/>
      </c>
      <c r="Z100" s="34" t="s">
        <v>2203</v>
      </c>
      <c r="AA100" s="66" t="s">
        <v>1961</v>
      </c>
      <c r="AB100" s="66" t="s">
        <v>2204</v>
      </c>
      <c r="AC100" s="6" t="str">
        <f>VLOOKUP(B100,label!A:G,6,FALSE)</f>
        <v>amountItemType</v>
      </c>
      <c r="AD100" s="66" t="s">
        <v>1699</v>
      </c>
      <c r="AE100" s="6" t="str">
        <f>VLOOKUP(B100,label!A:G,5,FALSE)</f>
        <v>RoundingAmount</v>
      </c>
    </row>
    <row r="101" spans="1:31" ht="19" customHeight="1">
      <c r="A101" s="6">
        <v>101</v>
      </c>
      <c r="B101" s="6" t="s">
        <v>3691</v>
      </c>
      <c r="C101" s="6">
        <f>VLOOKUP(B101,label!A:G,3,FALSE)</f>
        <v>4</v>
      </c>
      <c r="D101" s="6" t="str">
        <f>VLOOKUP(B101,label!A:E,4,FALSE)</f>
        <v>cen</v>
      </c>
      <c r="E101" s="46" t="str">
        <f>VLOOKUP(B101,label!A:E,5,FALSE)</f>
        <v>AmountDueForPayment</v>
      </c>
      <c r="F101" s="39" t="s">
        <v>4459</v>
      </c>
      <c r="G101" s="34" t="s">
        <v>2205</v>
      </c>
      <c r="H101" s="89" t="str">
        <f>VLOOKUP(G101,'EN mapping'!B:D,3,FALSE)</f>
        <v>1..1</v>
      </c>
      <c r="U101" s="38" t="str">
        <f>IF(2=C101,B101,IF(1&lt;C101,U100,""))</f>
        <v>corG-4</v>
      </c>
      <c r="V101" s="37" t="str">
        <f>IF(3=C101,B101,IF(2&lt;C101,V100,""))</f>
        <v>cenG-22</v>
      </c>
      <c r="W101" s="37" t="str">
        <f>IF(4=C101,B101,IF(3&lt;C101,W100,""))</f>
        <v>cen-115</v>
      </c>
      <c r="X101" s="38" t="str">
        <f>IF(5=C101,B101,IF(4&lt;C101,X100,""))</f>
        <v/>
      </c>
      <c r="Y101" s="37" t="str">
        <f>IF(6=C101,B101,IF(5&lt;C101,Y100,""))</f>
        <v/>
      </c>
      <c r="Z101" s="34" t="s">
        <v>2205</v>
      </c>
      <c r="AA101" s="66" t="s">
        <v>1961</v>
      </c>
      <c r="AB101" s="66" t="s">
        <v>2206</v>
      </c>
      <c r="AC101" s="6" t="str">
        <f>VLOOKUP(B101,label!A:G,6,FALSE)</f>
        <v>amountItemType</v>
      </c>
      <c r="AD101" s="66" t="s">
        <v>1699</v>
      </c>
      <c r="AE101" s="6" t="str">
        <f>VLOOKUP(B101,label!A:G,5,FALSE)</f>
        <v>AmountDueForPayment</v>
      </c>
    </row>
    <row r="102" spans="1:31" ht="19" customHeight="1">
      <c r="A102" s="6">
        <v>102</v>
      </c>
      <c r="B102" s="6" t="s">
        <v>3653</v>
      </c>
      <c r="C102" s="73">
        <f>VLOOKUP(B102,label!A:G,3,FALSE)</f>
        <v>3</v>
      </c>
      <c r="D102" s="73" t="str">
        <f>VLOOKUP(B102,label!A:E,4,FALSE)</f>
        <v>cen</v>
      </c>
      <c r="E102" s="50" t="str">
        <f>VLOOKUP(B102,label!A:E,5,FALSE)</f>
        <v>VAT_BREAKDOWN</v>
      </c>
      <c r="F102" s="39" t="s">
        <v>4460</v>
      </c>
      <c r="G102" s="69" t="s">
        <v>2207</v>
      </c>
      <c r="H102" s="89" t="str">
        <f>VLOOKUP(G102,'EN mapping'!B:D,3,FALSE)</f>
        <v>1..n</v>
      </c>
      <c r="U102" s="38" t="str">
        <f>IF(2=C102,B102,IF(1&lt;C102,U91,""))</f>
        <v>corG-4</v>
      </c>
      <c r="V102" s="37" t="str">
        <f>IF(3=C102,B102,IF(2&lt;C102,V91,""))</f>
        <v>cenG-23</v>
      </c>
      <c r="W102" s="37" t="str">
        <f>IF(4=C102,B102,IF(3&lt;C102,W91,""))</f>
        <v/>
      </c>
      <c r="X102" s="38" t="str">
        <f>IF(5=C102,B102,IF(4&lt;C102,X91,""))</f>
        <v/>
      </c>
      <c r="Y102" s="37" t="str">
        <f>IF(6=C102,B102,IF(5&lt;C102,Y91,""))</f>
        <v/>
      </c>
      <c r="Z102" s="69" t="s">
        <v>2207</v>
      </c>
      <c r="AA102" s="66" t="s">
        <v>1916</v>
      </c>
      <c r="AB102" s="70" t="s">
        <v>2209</v>
      </c>
      <c r="AC102" s="6" t="str">
        <f>VLOOKUP(B102,label!A:G,6,FALSE)</f>
        <v>_</v>
      </c>
      <c r="AD102" s="70"/>
      <c r="AE102" s="6" t="str">
        <f>VLOOKUP(B102,label!A:G,5,FALSE)</f>
        <v>VAT_BREAKDOWN</v>
      </c>
    </row>
    <row r="103" spans="1:31" ht="19" customHeight="1">
      <c r="A103" s="6">
        <v>103</v>
      </c>
      <c r="B103" s="6" t="s">
        <v>4360</v>
      </c>
      <c r="C103" s="6">
        <f>VLOOKUP(B103,label!A:G,3,FALSE)</f>
        <v>4</v>
      </c>
      <c r="D103" s="6" t="str">
        <f>VLOOKUP(B103,label!A:E,4,FALSE)</f>
        <v>cen</v>
      </c>
      <c r="E103" s="46" t="str">
        <f>VLOOKUP(B103,label!A:E,5,FALSE)</f>
        <v>VATCategoryTaxableAmount</v>
      </c>
      <c r="F103" s="39" t="s">
        <v>4461</v>
      </c>
      <c r="G103" s="68" t="s">
        <v>2210</v>
      </c>
      <c r="H103" s="89" t="str">
        <f>VLOOKUP(G103,'EN mapping'!B:D,3,FALSE)</f>
        <v>1..1</v>
      </c>
      <c r="U103" s="38" t="str">
        <f>IF(2=C103,B103,IF(1&lt;C103,U102,""))</f>
        <v>corG-4</v>
      </c>
      <c r="V103" s="37" t="str">
        <f>IF(3=C103,B103,IF(2&lt;C103,V102,""))</f>
        <v>cenG-23</v>
      </c>
      <c r="W103" s="37" t="str">
        <f>IF(4=C103,B103,IF(3&lt;C103,W102,""))</f>
        <v>cen-116</v>
      </c>
      <c r="X103" s="38" t="str">
        <f>IF(5=C103,B103,IF(4&lt;C103,X102,""))</f>
        <v/>
      </c>
      <c r="Y103" s="37" t="str">
        <f>IF(6=C103,B103,IF(5&lt;C103,Y102,""))</f>
        <v/>
      </c>
      <c r="Z103" s="68" t="s">
        <v>2210</v>
      </c>
      <c r="AA103" s="81" t="s">
        <v>1961</v>
      </c>
      <c r="AB103" s="81" t="s">
        <v>4174</v>
      </c>
      <c r="AC103" s="6" t="str">
        <f>VLOOKUP(B103,label!A:G,6,FALSE)</f>
        <v>amountItemType</v>
      </c>
      <c r="AD103" s="70" t="s">
        <v>4370</v>
      </c>
      <c r="AE103" s="6" t="str">
        <f>VLOOKUP(B103,label!A:G,5,FALSE)</f>
        <v>VATCategoryTaxableAmount</v>
      </c>
    </row>
    <row r="104" spans="1:31" ht="19" customHeight="1">
      <c r="A104" s="6">
        <v>104</v>
      </c>
      <c r="B104" s="6" t="s">
        <v>4361</v>
      </c>
      <c r="C104" s="6">
        <f>VLOOKUP(B104,label!A:G,3,FALSE)</f>
        <v>4</v>
      </c>
      <c r="D104" s="6" t="str">
        <f>VLOOKUP(B104,label!A:E,4,FALSE)</f>
        <v>cen</v>
      </c>
      <c r="E104" s="46" t="str">
        <f>VLOOKUP(B104,label!A:E,5,FALSE)</f>
        <v>VATCategoryTaxAmount</v>
      </c>
      <c r="F104" s="39" t="s">
        <v>4462</v>
      </c>
      <c r="G104" s="82" t="s">
        <v>2212</v>
      </c>
      <c r="H104" s="89" t="str">
        <f>VLOOKUP(G104,'EN mapping'!B:D,3,FALSE)</f>
        <v>1..1</v>
      </c>
      <c r="U104" s="38" t="str">
        <f>IF(2=C104,B104,IF(1&lt;C104,U103,""))</f>
        <v>corG-4</v>
      </c>
      <c r="V104" s="37" t="str">
        <f>IF(3=C104,B104,IF(2&lt;C104,V103,""))</f>
        <v>cenG-23</v>
      </c>
      <c r="W104" s="37" t="str">
        <f>IF(4=C104,B104,IF(3&lt;C104,W103,""))</f>
        <v>cen-117</v>
      </c>
      <c r="X104" s="38" t="str">
        <f>IF(5=C104,B104,IF(4&lt;C104,X103,""))</f>
        <v/>
      </c>
      <c r="Y104" s="37" t="str">
        <f>IF(6=C104,B104,IF(5&lt;C104,Y103,""))</f>
        <v/>
      </c>
      <c r="Z104" s="82" t="s">
        <v>2212</v>
      </c>
      <c r="AA104" s="81" t="s">
        <v>1961</v>
      </c>
      <c r="AB104" s="81" t="s">
        <v>4178</v>
      </c>
      <c r="AC104" s="6" t="str">
        <f>VLOOKUP(B104,label!A:G,6,FALSE)</f>
        <v>amountItemType</v>
      </c>
      <c r="AD104" s="70" t="s">
        <v>4370</v>
      </c>
      <c r="AE104" s="6" t="str">
        <f>VLOOKUP(B104,label!A:G,5,FALSE)</f>
        <v>VATCategoryTaxAmount</v>
      </c>
    </row>
    <row r="105" spans="1:31" ht="19" customHeight="1">
      <c r="A105" s="6">
        <v>105</v>
      </c>
      <c r="B105" s="6" t="s">
        <v>4362</v>
      </c>
      <c r="C105" s="6">
        <f>VLOOKUP(B105,label!A:G,3,FALSE)</f>
        <v>4</v>
      </c>
      <c r="D105" s="6" t="str">
        <f>VLOOKUP(B105,label!A:E,4,FALSE)</f>
        <v>cen</v>
      </c>
      <c r="E105" s="46" t="str">
        <f>VLOOKUP(B105,label!A:E,5,FALSE)</f>
        <v>VATCategoryCode</v>
      </c>
      <c r="F105" s="39" t="s">
        <v>4463</v>
      </c>
      <c r="G105" s="82" t="s">
        <v>2214</v>
      </c>
      <c r="H105" s="89" t="str">
        <f>VLOOKUP(G105,'EN mapping'!B:D,3,FALSE)</f>
        <v>1..1</v>
      </c>
      <c r="U105" s="38" t="str">
        <f>IF(2=C105,B105,IF(1&lt;C105,U104,""))</f>
        <v>corG-4</v>
      </c>
      <c r="V105" s="37" t="str">
        <f>IF(3=C105,B105,IF(2&lt;C105,V104,""))</f>
        <v>cenG-23</v>
      </c>
      <c r="W105" s="37" t="str">
        <f>IF(4=C105,B105,IF(3&lt;C105,W104,""))</f>
        <v>cen-118</v>
      </c>
      <c r="X105" s="38" t="str">
        <f>IF(5=C105,B105,IF(4&lt;C105,X104,""))</f>
        <v/>
      </c>
      <c r="Y105" s="37" t="str">
        <f>IF(6=C105,B105,IF(5&lt;C105,Y104,""))</f>
        <v/>
      </c>
      <c r="Z105" s="82" t="s">
        <v>4182</v>
      </c>
      <c r="AA105" s="81" t="s">
        <v>1961</v>
      </c>
      <c r="AB105" s="81" t="s">
        <v>4183</v>
      </c>
      <c r="AC105" s="6" t="str">
        <f>VLOOKUP(B105,label!A:G,6,FALSE)</f>
        <v>codeItemType</v>
      </c>
      <c r="AD105" s="70" t="s">
        <v>2335</v>
      </c>
      <c r="AE105" s="6" t="str">
        <f>VLOOKUP(B105,label!A:G,5,FALSE)</f>
        <v>VATCategoryCode</v>
      </c>
    </row>
    <row r="106" spans="1:31" ht="19" customHeight="1">
      <c r="A106" s="6">
        <v>106</v>
      </c>
      <c r="B106" s="6" t="s">
        <v>4363</v>
      </c>
      <c r="C106" s="6">
        <f>VLOOKUP(B106,label!A:G,3,FALSE)</f>
        <v>4</v>
      </c>
      <c r="D106" s="6" t="str">
        <f>VLOOKUP(B106,label!A:E,4,FALSE)</f>
        <v>cen</v>
      </c>
      <c r="E106" s="46" t="str">
        <f>VLOOKUP(B106,label!A:E,5,FALSE)</f>
        <v>VATCategoryRate</v>
      </c>
      <c r="F106" s="39" t="s">
        <v>4464</v>
      </c>
      <c r="G106" s="82" t="s">
        <v>2216</v>
      </c>
      <c r="H106" s="89" t="str">
        <f>VLOOKUP(G106,'EN mapping'!B:D,3,FALSE)</f>
        <v>0..1</v>
      </c>
      <c r="U106" s="38" t="str">
        <f>IF(2=C106,B106,IF(1&lt;C106,U105,""))</f>
        <v>corG-4</v>
      </c>
      <c r="V106" s="37" t="str">
        <f>IF(3=C106,B106,IF(2&lt;C106,V105,""))</f>
        <v>cenG-23</v>
      </c>
      <c r="W106" s="37" t="str">
        <f>IF(4=C106,B106,IF(3&lt;C106,W105,""))</f>
        <v>cen-119</v>
      </c>
      <c r="X106" s="38" t="str">
        <f>IF(5=C106,B106,IF(4&lt;C106,X105,""))</f>
        <v/>
      </c>
      <c r="Y106" s="37" t="str">
        <f>IF(6=C106,B106,IF(5&lt;C106,Y105,""))</f>
        <v/>
      </c>
      <c r="Z106" s="82" t="s">
        <v>4187</v>
      </c>
      <c r="AA106" s="81" t="s">
        <v>1961</v>
      </c>
      <c r="AB106" s="81" t="s">
        <v>4188</v>
      </c>
      <c r="AC106" s="6" t="str">
        <f>VLOOKUP(B106,label!A:G,6,FALSE)</f>
        <v>percentageItemType</v>
      </c>
      <c r="AD106" s="70" t="s">
        <v>4371</v>
      </c>
      <c r="AE106" s="6" t="str">
        <f>VLOOKUP(B106,label!A:G,5,FALSE)</f>
        <v>VATCategoryRate</v>
      </c>
    </row>
    <row r="107" spans="1:31" ht="19" customHeight="1">
      <c r="A107" s="6">
        <v>107</v>
      </c>
      <c r="B107" s="6" t="s">
        <v>3692</v>
      </c>
      <c r="C107" s="6">
        <f>VLOOKUP(B107,label!A:G,3,FALSE)</f>
        <v>4</v>
      </c>
      <c r="D107" s="6" t="str">
        <f>VLOOKUP(B107,label!A:E,4,FALSE)</f>
        <v>cen</v>
      </c>
      <c r="E107" s="46" t="str">
        <f>VLOOKUP(B107,label!A:E,5,FALSE)</f>
        <v>VATExemptionReasonText</v>
      </c>
      <c r="F107" s="39" t="s">
        <v>4465</v>
      </c>
      <c r="G107" s="34" t="s">
        <v>2218</v>
      </c>
      <c r="H107" s="89" t="str">
        <f>VLOOKUP(G107,'EN mapping'!B:D,3,FALSE)</f>
        <v>0..1</v>
      </c>
      <c r="U107" s="38" t="str">
        <f>IF(2=C107,B107,IF(1&lt;C107,U106,""))</f>
        <v>corG-4</v>
      </c>
      <c r="V107" s="37" t="str">
        <f>IF(3=C107,B107,IF(2&lt;C107,V106,""))</f>
        <v>cenG-23</v>
      </c>
      <c r="W107" s="37" t="str">
        <f>IF(4=C107,B107,IF(3&lt;C107,W106,""))</f>
        <v>cen-120</v>
      </c>
      <c r="X107" s="38" t="str">
        <f>IF(5=C107,B107,IF(4&lt;C107,X106,""))</f>
        <v/>
      </c>
      <c r="Y107" s="37" t="str">
        <f>IF(6=C107,B107,IF(5&lt;C107,Y106,""))</f>
        <v/>
      </c>
      <c r="Z107" s="34" t="s">
        <v>2218</v>
      </c>
      <c r="AA107" s="66" t="s">
        <v>1961</v>
      </c>
      <c r="AB107" s="66" t="s">
        <v>2219</v>
      </c>
      <c r="AC107" s="6" t="str">
        <f>VLOOKUP(B107,label!A:G,6,FALSE)</f>
        <v>textItemType</v>
      </c>
      <c r="AD107" s="66" t="s">
        <v>1938</v>
      </c>
      <c r="AE107" s="6" t="str">
        <f>VLOOKUP(B107,label!A:G,5,FALSE)</f>
        <v>VATExemptionReasonText</v>
      </c>
    </row>
    <row r="108" spans="1:31" ht="19" customHeight="1">
      <c r="A108" s="6">
        <v>108</v>
      </c>
      <c r="B108" s="6" t="s">
        <v>3693</v>
      </c>
      <c r="C108" s="6">
        <f>VLOOKUP(B108,label!A:G,3,FALSE)</f>
        <v>4</v>
      </c>
      <c r="D108" s="6" t="str">
        <f>VLOOKUP(B108,label!A:E,4,FALSE)</f>
        <v>cen</v>
      </c>
      <c r="E108" s="46" t="str">
        <f>VLOOKUP(B108,label!A:E,5,FALSE)</f>
        <v>VATExemptionReasonCode</v>
      </c>
      <c r="F108" s="39" t="s">
        <v>4466</v>
      </c>
      <c r="G108" s="34" t="s">
        <v>2220</v>
      </c>
      <c r="H108" s="89" t="str">
        <f>VLOOKUP(G108,'EN mapping'!B:D,3,FALSE)</f>
        <v>0..1</v>
      </c>
      <c r="U108" s="38" t="str">
        <f>IF(2=C108,B108,IF(1&lt;C108,U107,""))</f>
        <v>corG-4</v>
      </c>
      <c r="V108" s="37" t="str">
        <f>IF(3=C108,B108,IF(2&lt;C108,V107,""))</f>
        <v>cenG-23</v>
      </c>
      <c r="W108" s="37" t="str">
        <f>IF(4=C108,B108,IF(3&lt;C108,W107,""))</f>
        <v>cen-121</v>
      </c>
      <c r="X108" s="38" t="str">
        <f>IF(5=C108,B108,IF(4&lt;C108,X107,""))</f>
        <v/>
      </c>
      <c r="Y108" s="37" t="str">
        <f>IF(6=C108,B108,IF(5&lt;C108,Y107,""))</f>
        <v/>
      </c>
      <c r="Z108" s="34" t="s">
        <v>2220</v>
      </c>
      <c r="AA108" s="66" t="s">
        <v>1961</v>
      </c>
      <c r="AB108" s="66" t="s">
        <v>2221</v>
      </c>
      <c r="AC108" s="6" t="str">
        <f>VLOOKUP(B108,label!A:G,6,FALSE)</f>
        <v>codeItemType</v>
      </c>
      <c r="AD108" s="66" t="s">
        <v>1924</v>
      </c>
      <c r="AE108" s="6" t="str">
        <f>VLOOKUP(B108,label!A:G,5,FALSE)</f>
        <v>VATExemptionReasonCode</v>
      </c>
    </row>
    <row r="109" spans="1:31" ht="19" customHeight="1">
      <c r="A109" s="6">
        <v>109</v>
      </c>
      <c r="B109" s="41" t="s">
        <v>818</v>
      </c>
      <c r="C109" s="73">
        <f>VLOOKUP(B109,label!A:G,3,FALSE)</f>
        <v>3</v>
      </c>
      <c r="D109" s="73" t="str">
        <f>VLOOKUP(B109,label!A:E,4,FALSE)</f>
        <v>cor</v>
      </c>
      <c r="E109" s="50" t="str">
        <f>VLOOKUP(B109,label!A:E,5,FALSE)</f>
        <v>entryDetail</v>
      </c>
      <c r="F109" s="39" t="s">
        <v>4467</v>
      </c>
      <c r="G109" s="69" t="s">
        <v>2237</v>
      </c>
      <c r="H109" s="89" t="str">
        <f>VLOOKUP(G109,'EN mapping'!B:D,3,FALSE)</f>
        <v>1..n</v>
      </c>
      <c r="U109" s="38" t="str">
        <f>IF(2=C109,B109,IF(1&lt;C109,U101,""))</f>
        <v>corG-4</v>
      </c>
      <c r="V109" s="37" t="str">
        <f>IF(3=C109,B109,IF(2&lt;C109,V101,""))</f>
        <v>corG-5</v>
      </c>
      <c r="W109" s="37" t="str">
        <f>IF(4=C109,B109,IF(3&lt;C109,W101,""))</f>
        <v/>
      </c>
      <c r="X109" s="38" t="str">
        <f>IF(5=C109,B109,IF(4&lt;C109,X101,""))</f>
        <v/>
      </c>
      <c r="Y109" s="37" t="str">
        <f>IF(6=C109,B109,IF(5&lt;C109,Y101,""))</f>
        <v/>
      </c>
      <c r="Z109" s="69" t="s">
        <v>2237</v>
      </c>
      <c r="AA109" s="66" t="s">
        <v>1916</v>
      </c>
      <c r="AB109" s="70" t="s">
        <v>2238</v>
      </c>
      <c r="AC109" s="65" t="str">
        <f>VLOOKUP(B109,label!A:G,6,FALSE)</f>
        <v>_</v>
      </c>
      <c r="AD109" s="70"/>
      <c r="AE109" s="6" t="str">
        <f>VLOOKUP(B109,label!A:G,5,FALSE)</f>
        <v>entryDetail</v>
      </c>
    </row>
    <row r="110" spans="1:31" ht="19" customHeight="1">
      <c r="A110" s="6">
        <v>110</v>
      </c>
      <c r="B110" s="41" t="s">
        <v>3523</v>
      </c>
      <c r="C110" s="6">
        <f>VLOOKUP(B110,label!A:G,3,FALSE)</f>
        <v>4</v>
      </c>
      <c r="D110" s="6" t="str">
        <f>VLOOKUP(B110,label!A:E,4,FALSE)</f>
        <v>cor</v>
      </c>
      <c r="E110" s="46" t="str">
        <f>VLOOKUP(B110,label!A:E,5,FALSE)</f>
        <v>lineNumber</v>
      </c>
      <c r="F110" s="39" t="s">
        <v>4468</v>
      </c>
      <c r="G110" s="34" t="s">
        <v>2243</v>
      </c>
      <c r="H110" s="89" t="str">
        <f>VLOOKUP(G110,'EN mapping'!B:D,3,FALSE)</f>
        <v>0..1</v>
      </c>
      <c r="U110" s="38" t="str">
        <f>IF(2=C110,B110,IF(1&lt;C110,U109,""))</f>
        <v>corG-4</v>
      </c>
      <c r="V110" s="37" t="str">
        <f>IF(3=C110,B110,IF(2&lt;C110,V109,""))</f>
        <v>corG-5</v>
      </c>
      <c r="W110" s="37" t="str">
        <f>IF(4=C110,B110,IF(3&lt;C110,W109,""))</f>
        <v>cor-21</v>
      </c>
      <c r="X110" s="38" t="str">
        <f>IF(5=C110,B110,IF(4&lt;C110,X109,""))</f>
        <v/>
      </c>
      <c r="Y110" s="37" t="str">
        <f>IF(6=C110,B110,IF(5&lt;C110,Y109,""))</f>
        <v/>
      </c>
      <c r="Z110" s="34" t="s">
        <v>2243</v>
      </c>
      <c r="AA110" s="66" t="s">
        <v>1961</v>
      </c>
      <c r="AB110" s="66" t="s">
        <v>2244</v>
      </c>
      <c r="AC110" s="6" t="str">
        <f>VLOOKUP(B110,label!A:G,6,FALSE)</f>
        <v>lineNumberItemType</v>
      </c>
      <c r="AD110" s="66" t="s">
        <v>1918</v>
      </c>
      <c r="AE110" s="6" t="str">
        <f>VLOOKUP(B110,label!A:G,5,FALSE)</f>
        <v>lineNumber</v>
      </c>
    </row>
    <row r="111" spans="1:31" ht="19" customHeight="1">
      <c r="A111" s="6">
        <v>111</v>
      </c>
      <c r="B111" s="41" t="s">
        <v>3522</v>
      </c>
      <c r="C111" s="6">
        <f>VLOOKUP(B111,label!A:G,3,FALSE)</f>
        <v>4</v>
      </c>
      <c r="D111" s="6" t="str">
        <f>VLOOKUP(B111,label!A:E,4,FALSE)</f>
        <v>cor</v>
      </c>
      <c r="E111" s="46" t="str">
        <f>VLOOKUP(B111,label!A:E,5,FALSE)</f>
        <v>lineNumberCounter</v>
      </c>
      <c r="F111" s="39" t="s">
        <v>4469</v>
      </c>
      <c r="G111" s="68" t="s">
        <v>2239</v>
      </c>
      <c r="H111" s="89" t="str">
        <f>VLOOKUP(G111,'EN mapping'!B:D,3,FALSE)</f>
        <v>1..1</v>
      </c>
      <c r="U111" s="38" t="str">
        <f>IF(2=C111,B111,IF(1&lt;C111,U110,""))</f>
        <v>corG-4</v>
      </c>
      <c r="V111" s="37" t="str">
        <f>IF(3=C111,B111,IF(2&lt;C111,V110,""))</f>
        <v>corG-5</v>
      </c>
      <c r="W111" s="37" t="str">
        <f>IF(4=C111,B111,IF(3&lt;C111,W110,""))</f>
        <v>cor-22</v>
      </c>
      <c r="X111" s="38" t="str">
        <f>IF(5=C111,B111,IF(4&lt;C111,X110,""))</f>
        <v/>
      </c>
      <c r="Y111" s="37" t="str">
        <f>IF(6=C111,B111,IF(5&lt;C111,Y110,""))</f>
        <v/>
      </c>
      <c r="Z111" s="68" t="s">
        <v>2239</v>
      </c>
      <c r="AA111" s="66" t="s">
        <v>1961</v>
      </c>
      <c r="AB111" s="66" t="s">
        <v>2240</v>
      </c>
      <c r="AC111" s="6" t="str">
        <f>VLOOKUP(B111,label!A:G,6,FALSE)</f>
        <v>counterItemType</v>
      </c>
      <c r="AD111" s="66" t="s">
        <v>1918</v>
      </c>
      <c r="AE111" s="6" t="str">
        <f>VLOOKUP(B111,label!A:G,5,FALSE)</f>
        <v>lineNumberCounter</v>
      </c>
    </row>
    <row r="112" spans="1:31" ht="19" customHeight="1">
      <c r="A112" s="6">
        <v>112</v>
      </c>
      <c r="B112" s="67" t="s">
        <v>1283</v>
      </c>
      <c r="C112" s="6">
        <v>4</v>
      </c>
      <c r="D112" s="6" t="str">
        <f>VLOOKUP(B112,label!A:E,4,FALSE)</f>
        <v>cor</v>
      </c>
      <c r="E112" s="46" t="str">
        <f>VLOOKUP(B112,label!A:E,5,FALSE)</f>
        <v>accountMainID</v>
      </c>
      <c r="F112" s="39" t="s">
        <v>4539</v>
      </c>
      <c r="G112" s="34" t="s">
        <v>1953</v>
      </c>
      <c r="H112" s="89" t="str">
        <f>VLOOKUP(G112,'EN mapping'!B:D,3,FALSE)</f>
        <v>0..1</v>
      </c>
      <c r="U112" s="38" t="str">
        <f>IF(2=C112,B112,IF(1&lt;C112,U111,""))</f>
        <v>corG-4</v>
      </c>
      <c r="V112" s="37" t="str">
        <f>IF(3=C112,B112,IF(2&lt;C112,V111,""))</f>
        <v>corG-5</v>
      </c>
      <c r="W112" s="37" t="str">
        <f>IF(4=C112,B112,IF(3&lt;C112,W111,""))</f>
        <v>cor-23</v>
      </c>
      <c r="X112" s="38" t="str">
        <f>IF(5=C112,B112,IF(4&lt;C112,X111,""))</f>
        <v/>
      </c>
      <c r="Y112" s="37" t="str">
        <f>IF(6=C112,B112,IF(5&lt;C112,Y111,""))</f>
        <v/>
      </c>
      <c r="Z112" s="34" t="s">
        <v>1953</v>
      </c>
      <c r="AA112" s="66" t="s">
        <v>1916</v>
      </c>
      <c r="AB112" s="66" t="s">
        <v>1954</v>
      </c>
      <c r="AC112" s="6" t="str">
        <f>VLOOKUP(B112,label!A:G,6,FALSE)</f>
        <v>accountMainIDItemType</v>
      </c>
      <c r="AD112" s="66" t="s">
        <v>1938</v>
      </c>
      <c r="AE112" s="6" t="str">
        <f>VLOOKUP(B112,label!A:G,5,FALSE)</f>
        <v>accountMainID</v>
      </c>
    </row>
    <row r="113" spans="1:31" ht="19" customHeight="1">
      <c r="A113" s="6">
        <v>113</v>
      </c>
      <c r="B113" s="83" t="s">
        <v>4373</v>
      </c>
      <c r="C113" s="6">
        <v>4</v>
      </c>
      <c r="D113" s="6" t="str">
        <f>VLOOKUP(B113,label!A:E,4,FALSE)</f>
        <v>cen</v>
      </c>
      <c r="E113" s="46" t="str">
        <f>VLOOKUP(B113,label!A:E,5,FALSE)</f>
        <v>InvoiceLineNetAmount</v>
      </c>
      <c r="F113" s="39" t="s">
        <v>4470</v>
      </c>
      <c r="G113" s="34" t="s">
        <v>2251</v>
      </c>
      <c r="H113" s="89" t="str">
        <f>VLOOKUP(G113,'EN mapping'!B:D,3,FALSE)</f>
        <v>1..1</v>
      </c>
      <c r="U113" s="38" t="str">
        <f>IF(2=C113,B113,IF(1&lt;C113,U112,""))</f>
        <v>corG-4</v>
      </c>
      <c r="V113" s="37" t="str">
        <f>IF(3=C113,B113,IF(2&lt;C113,V112,""))</f>
        <v>corG-5</v>
      </c>
      <c r="W113" s="37" t="str">
        <f>IF(4=C113,B113,IF(3&lt;C113,W112,""))</f>
        <v>cen-131</v>
      </c>
      <c r="X113" s="38" t="str">
        <f>IF(5=C113,B113,IF(4&lt;C113,X112,""))</f>
        <v/>
      </c>
      <c r="Y113" s="37" t="str">
        <f>IF(6=C113,B113,IF(5&lt;C113,Y112,""))</f>
        <v/>
      </c>
      <c r="Z113" s="34" t="s">
        <v>2251</v>
      </c>
      <c r="AA113" s="66"/>
      <c r="AB113" s="66" t="s">
        <v>2252</v>
      </c>
      <c r="AC113" s="6" t="str">
        <f>VLOOKUP(B113,label!A:G,6,FALSE)</f>
        <v>amountItemType</v>
      </c>
      <c r="AD113" s="66"/>
      <c r="AE113" s="6" t="str">
        <f>VLOOKUP(B113,label!A:G,5,FALSE)</f>
        <v>InvoiceLineNetAmount</v>
      </c>
    </row>
    <row r="114" spans="1:31" ht="19" customHeight="1">
      <c r="A114" s="6">
        <v>114</v>
      </c>
      <c r="B114" s="83" t="s">
        <v>4374</v>
      </c>
      <c r="C114" s="6">
        <v>4</v>
      </c>
      <c r="D114" s="6" t="str">
        <f>VLOOKUP(B114,label!A:E,4,FALSE)</f>
        <v>cen</v>
      </c>
      <c r="E114" s="46" t="str">
        <f>VLOOKUP(B114,label!A:E,5,FALSE)</f>
        <v>InvoiceLineAllowanceAmount</v>
      </c>
      <c r="F114" s="39" t="s">
        <v>4540</v>
      </c>
      <c r="G114" s="34" t="s">
        <v>2265</v>
      </c>
      <c r="H114" s="89" t="str">
        <f>VLOOKUP(G114,'EN mapping'!B:D,3,FALSE)</f>
        <v>1..1</v>
      </c>
      <c r="U114" s="38" t="str">
        <f>IF(2=C114,B114,IF(1&lt;C114,U113,""))</f>
        <v>corG-4</v>
      </c>
      <c r="V114" s="37" t="str">
        <f>IF(3=C114,B114,IF(2&lt;C114,V113,""))</f>
        <v>corG-5</v>
      </c>
      <c r="W114" s="37" t="str">
        <f>IF(4=C114,B114,IF(3&lt;C114,W113,""))</f>
        <v>cen-136</v>
      </c>
      <c r="X114" s="38" t="str">
        <f>IF(5=C114,B114,IF(4&lt;C114,X113,""))</f>
        <v/>
      </c>
      <c r="Y114" s="37" t="str">
        <f>IF(6=C114,B114,IF(5&lt;C114,Y113,""))</f>
        <v/>
      </c>
      <c r="Z114" s="34" t="s">
        <v>2265</v>
      </c>
      <c r="AA114" s="66"/>
      <c r="AB114" s="66" t="s">
        <v>2266</v>
      </c>
      <c r="AD114" s="66"/>
    </row>
    <row r="115" spans="1:31" ht="19" customHeight="1">
      <c r="A115" s="6">
        <v>115</v>
      </c>
      <c r="B115" s="6" t="s">
        <v>4375</v>
      </c>
      <c r="C115" s="6">
        <v>4</v>
      </c>
      <c r="D115" s="6" t="str">
        <f>VLOOKUP(B115,label!A:E,4,FALSE)</f>
        <v>cen</v>
      </c>
      <c r="E115" s="46" t="str">
        <f>VLOOKUP(B115,label!A:E,5,FALSE)</f>
        <v>InvoiceLineChargeAmount</v>
      </c>
      <c r="F115" s="39" t="s">
        <v>4541</v>
      </c>
      <c r="G115" s="34" t="s">
        <v>2277</v>
      </c>
      <c r="H115" s="89" t="str">
        <f>VLOOKUP(G115,'EN mapping'!B:D,3,FALSE)</f>
        <v>1..1</v>
      </c>
      <c r="U115" s="38" t="str">
        <f>IF(2=C115,B115,IF(1&lt;C115,U114,""))</f>
        <v>corG-4</v>
      </c>
      <c r="V115" s="37" t="str">
        <f>IF(3=C115,B115,IF(2&lt;C115,V114,""))</f>
        <v>corG-5</v>
      </c>
      <c r="W115" s="37" t="str">
        <f>IF(4=C115,B115,IF(3&lt;C115,W114,""))</f>
        <v>cen-141</v>
      </c>
      <c r="X115" s="38" t="str">
        <f>IF(5=C115,B115,IF(4&lt;C115,X114,""))</f>
        <v/>
      </c>
      <c r="Y115" s="37" t="str">
        <f>IF(6=C115,B115,IF(5&lt;C115,Y114,""))</f>
        <v/>
      </c>
      <c r="Z115" s="34" t="s">
        <v>2277</v>
      </c>
      <c r="AA115" s="66" t="s">
        <v>1961</v>
      </c>
      <c r="AB115" s="66" t="s">
        <v>2278</v>
      </c>
      <c r="AC115" s="6" t="str">
        <f>VLOOKUP(B115,label!A:G,6,FALSE)</f>
        <v>amountItemType</v>
      </c>
      <c r="AD115" s="66" t="s">
        <v>1699</v>
      </c>
      <c r="AE115" s="6" t="str">
        <f>VLOOKUP(B115,label!A:G,5,FALSE)</f>
        <v>InvoiceLineChargeAmount</v>
      </c>
    </row>
    <row r="116" spans="1:31" ht="19" customHeight="1">
      <c r="A116" s="6">
        <v>116</v>
      </c>
      <c r="B116" s="67" t="s">
        <v>1391</v>
      </c>
      <c r="C116" s="6">
        <f>VLOOKUP(B116,label!A:G,3,FALSE)</f>
        <v>4</v>
      </c>
      <c r="D116" s="6" t="str">
        <f>VLOOKUP(B116,label!A:E,4,FALSE)</f>
        <v>bus</v>
      </c>
      <c r="E116" s="54" t="str">
        <f>VLOOKUP(B116,label!A:E,5,FALSE)</f>
        <v>paymentMethod</v>
      </c>
      <c r="F116" s="39" t="s">
        <v>4483</v>
      </c>
      <c r="G116" s="34" t="s">
        <v>2126</v>
      </c>
      <c r="H116" s="89" t="str">
        <f>VLOOKUP(G116,'EN mapping'!B:D,3,FALSE)</f>
        <v>1..1</v>
      </c>
      <c r="U116" s="38" t="str">
        <f>IF(2=C116,B116,IF(1&lt;C116,U115,""))</f>
        <v>corG-4</v>
      </c>
      <c r="V116" s="37" t="str">
        <f>IF(3=C116,B116,IF(2&lt;C116,V115,""))</f>
        <v>corG-5</v>
      </c>
      <c r="W116" s="37" t="str">
        <f>IF(4=C116,B116,IF(3&lt;C116,W115,""))</f>
        <v>bus-135</v>
      </c>
      <c r="X116" s="38" t="str">
        <f>IF(5=C116,B116,IF(4&lt;C116,X115,""))</f>
        <v/>
      </c>
      <c r="Y116" s="37" t="str">
        <f>IF(6=C116,B116,IF(5&lt;C116,Y115,""))</f>
        <v/>
      </c>
      <c r="Z116" s="34" t="s">
        <v>2126</v>
      </c>
      <c r="AA116" s="66" t="s">
        <v>1961</v>
      </c>
      <c r="AB116" s="66" t="s">
        <v>2127</v>
      </c>
      <c r="AC116" s="6" t="str">
        <f>VLOOKUP(B116,label!A:G,6,FALSE)</f>
        <v>paymentMethodItemType</v>
      </c>
      <c r="AD116" s="66" t="s">
        <v>1924</v>
      </c>
      <c r="AE116" s="6" t="str">
        <f>VLOOKUP(B116,label!A:G,5,FALSE)</f>
        <v>paymentMethod</v>
      </c>
    </row>
    <row r="117" spans="1:31" ht="19" customHeight="1">
      <c r="A117" s="6">
        <v>117</v>
      </c>
      <c r="B117" s="67" t="s">
        <v>1411</v>
      </c>
      <c r="C117" s="6">
        <f>VLOOKUP(B117,label!A:G,3,FALSE)</f>
        <v>4</v>
      </c>
      <c r="D117" s="6" t="str">
        <f>VLOOKUP(B117,label!A:E,4,FALSE)</f>
        <v>cor</v>
      </c>
      <c r="E117" s="46" t="str">
        <f>VLOOKUP(B117,label!A:E,5,FALSE)</f>
        <v>detailComment</v>
      </c>
      <c r="F117" s="39" t="s">
        <v>4484</v>
      </c>
      <c r="G117" s="34" t="s">
        <v>2241</v>
      </c>
      <c r="H117" s="89" t="str">
        <f>VLOOKUP(G117,'EN mapping'!B:D,3,FALSE)</f>
        <v>0..1</v>
      </c>
      <c r="U117" s="38" t="str">
        <f>IF(2=C117,B117,IF(1&lt;C117,U116,""))</f>
        <v>corG-4</v>
      </c>
      <c r="V117" s="37" t="str">
        <f>IF(3=C117,B117,IF(2&lt;C117,V116,""))</f>
        <v>corG-5</v>
      </c>
      <c r="W117" s="37" t="str">
        <f>IF(4=C117,B117,IF(3&lt;C117,W116,""))</f>
        <v>cor-85</v>
      </c>
      <c r="X117" s="38" t="str">
        <f>IF(5=C117,B117,IF(4&lt;C117,X116,""))</f>
        <v/>
      </c>
      <c r="Y117" s="37" t="str">
        <f>IF(6=C117,B117,IF(5&lt;C117,Y116,""))</f>
        <v/>
      </c>
      <c r="Z117" s="34" t="s">
        <v>2241</v>
      </c>
      <c r="AA117" s="66" t="s">
        <v>1961</v>
      </c>
      <c r="AB117" s="66" t="s">
        <v>2242</v>
      </c>
      <c r="AC117" s="6" t="str">
        <f>VLOOKUP(B117,label!A:G,6,FALSE)</f>
        <v>detailCommentItemType</v>
      </c>
      <c r="AD117" s="66" t="s">
        <v>1938</v>
      </c>
      <c r="AE117" s="6" t="str">
        <f>VLOOKUP(B117,label!A:G,5,FALSE)</f>
        <v>detailComment</v>
      </c>
    </row>
    <row r="118" spans="1:31" ht="19" customHeight="1">
      <c r="A118" s="6">
        <v>118</v>
      </c>
      <c r="B118" s="67" t="s">
        <v>1415</v>
      </c>
      <c r="C118" s="6">
        <f>VLOOKUP(B118,label!A:G,3,FALSE)</f>
        <v>4</v>
      </c>
      <c r="D118" s="6" t="str">
        <f>VLOOKUP(B118,label!A:E,4,FALSE)</f>
        <v>cor</v>
      </c>
      <c r="E118" s="54" t="str">
        <f>VLOOKUP(B118,label!A:E,5,FALSE)</f>
        <v>shipReceivedDate</v>
      </c>
      <c r="F118" s="39" t="s">
        <v>4485</v>
      </c>
      <c r="G118" s="34" t="s">
        <v>2100</v>
      </c>
      <c r="H118" s="89" t="str">
        <f>VLOOKUP(G118,'EN mapping'!B:D,3,FALSE)</f>
        <v>0..1</v>
      </c>
      <c r="U118" s="38" t="str">
        <f>IF(2=C118,B118,IF(1&lt;C118,U117,""))</f>
        <v>corG-4</v>
      </c>
      <c r="V118" s="37" t="str">
        <f>IF(3=C118,B118,IF(2&lt;C118,V117,""))</f>
        <v>corG-5</v>
      </c>
      <c r="W118" s="37" t="str">
        <f>IF(4=C118,B118,IF(3&lt;C118,W117,""))</f>
        <v>cor-89</v>
      </c>
      <c r="X118" s="38" t="str">
        <f>IF(5=C118,B118,IF(4&lt;C118,X117,""))</f>
        <v/>
      </c>
      <c r="Y118" s="37" t="str">
        <f>IF(6=C118,B118,IF(5&lt;C118,Y117,""))</f>
        <v/>
      </c>
      <c r="Z118" s="34" t="s">
        <v>2100</v>
      </c>
      <c r="AA118" s="66" t="s">
        <v>1961</v>
      </c>
      <c r="AB118" s="66" t="s">
        <v>2101</v>
      </c>
      <c r="AC118" s="6" t="str">
        <f>VLOOKUP(B118,label!A:G,6,FALSE)</f>
        <v>shipReceivedDateItemType</v>
      </c>
      <c r="AD118" s="66" t="s">
        <v>1921</v>
      </c>
      <c r="AE118" s="6" t="str">
        <f>VLOOKUP(B118,label!A:G,5,FALSE)</f>
        <v>shipReceivedDate</v>
      </c>
    </row>
    <row r="119" spans="1:31" ht="19" customHeight="1">
      <c r="A119" s="6">
        <v>119</v>
      </c>
      <c r="B119" s="67" t="s">
        <v>1416</v>
      </c>
      <c r="C119" s="6">
        <f>VLOOKUP(B119,label!A:G,3,FALSE)</f>
        <v>4</v>
      </c>
      <c r="D119" s="6" t="str">
        <f>VLOOKUP(B119,label!A:E,4,FALSE)</f>
        <v>cor</v>
      </c>
      <c r="E119" s="46" t="str">
        <f>VLOOKUP(B119,label!A:E,5,FALSE)</f>
        <v>maturityDate</v>
      </c>
      <c r="F119" s="39" t="s">
        <v>4486</v>
      </c>
      <c r="G119" s="68" t="s">
        <v>1935</v>
      </c>
      <c r="H119" s="89" t="str">
        <f>VLOOKUP(G119,'EN mapping'!B:D,3,FALSE)</f>
        <v>0..1</v>
      </c>
      <c r="U119" s="38" t="str">
        <f>IF(2=C119,B119,IF(1&lt;C119,U118,""))</f>
        <v>corG-4</v>
      </c>
      <c r="V119" s="37" t="str">
        <f>IF(3=C119,B119,IF(2&lt;C119,V118,""))</f>
        <v>corG-5</v>
      </c>
      <c r="W119" s="37" t="str">
        <f>IF(4=C119,B119,IF(3&lt;C119,W118,""))</f>
        <v>cor-90</v>
      </c>
      <c r="X119" s="38" t="str">
        <f>IF(5=C119,B119,IF(4&lt;C119,X118,""))</f>
        <v/>
      </c>
      <c r="Y119" s="37" t="str">
        <f>IF(6=C119,B119,IF(5&lt;C119,Y118,""))</f>
        <v/>
      </c>
      <c r="Z119" s="68" t="s">
        <v>1935</v>
      </c>
      <c r="AA119" s="66" t="s">
        <v>1916</v>
      </c>
      <c r="AB119" s="66" t="s">
        <v>1936</v>
      </c>
      <c r="AC119" s="6" t="str">
        <f>VLOOKUP(B119,label!A:G,6,FALSE)</f>
        <v>maturityDateItemType</v>
      </c>
      <c r="AD119" s="66" t="s">
        <v>1921</v>
      </c>
      <c r="AE119" s="6" t="str">
        <f>VLOOKUP(B119,label!A:G,5,FALSE)</f>
        <v>maturityDate</v>
      </c>
    </row>
    <row r="120" spans="1:31" ht="19" customHeight="1">
      <c r="A120" s="6">
        <v>120</v>
      </c>
      <c r="B120" s="67" t="s">
        <v>1417</v>
      </c>
      <c r="C120" s="6">
        <f>VLOOKUP(B120,label!A:G,3,FALSE)</f>
        <v>4</v>
      </c>
      <c r="D120" s="6" t="str">
        <f>VLOOKUP(B120,label!A:E,4,FALSE)</f>
        <v>cor</v>
      </c>
      <c r="E120" s="46" t="str">
        <f>VLOOKUP(B120,label!A:E,5,FALSE)</f>
        <v>terms</v>
      </c>
      <c r="F120" s="39" t="s">
        <v>4487</v>
      </c>
      <c r="G120" s="34" t="s">
        <v>1955</v>
      </c>
      <c r="H120" s="89" t="str">
        <f>VLOOKUP(G120,'EN mapping'!B:D,3,FALSE)</f>
        <v>0..1</v>
      </c>
      <c r="U120" s="38" t="str">
        <f>IF(2=C120,B120,IF(1&lt;C120,U119,""))</f>
        <v>corG-4</v>
      </c>
      <c r="V120" s="37" t="str">
        <f>IF(3=C120,B120,IF(2&lt;C120,V119,""))</f>
        <v>corG-5</v>
      </c>
      <c r="W120" s="37" t="str">
        <f>IF(4=C120,B120,IF(3&lt;C120,W119,""))</f>
        <v>cor-91</v>
      </c>
      <c r="X120" s="38" t="str">
        <f>IF(5=C120,B120,IF(4&lt;C120,X119,""))</f>
        <v/>
      </c>
      <c r="Y120" s="37" t="str">
        <f>IF(6=C120,B120,IF(5&lt;C120,Y119,""))</f>
        <v/>
      </c>
      <c r="Z120" s="34" t="s">
        <v>1955</v>
      </c>
      <c r="AA120" s="66" t="s">
        <v>1916</v>
      </c>
      <c r="AB120" s="66" t="s">
        <v>1956</v>
      </c>
      <c r="AC120" s="6" t="str">
        <f>VLOOKUP(B120,label!A:G,6,FALSE)</f>
        <v>termsItemType</v>
      </c>
      <c r="AD120" s="66" t="s">
        <v>1938</v>
      </c>
      <c r="AE120" s="6" t="str">
        <f>VLOOKUP(B120,label!A:G,5,FALSE)</f>
        <v>terms</v>
      </c>
    </row>
    <row r="121" spans="1:31" ht="19" customHeight="1">
      <c r="A121" s="6">
        <v>121</v>
      </c>
      <c r="B121" s="41" t="s">
        <v>834</v>
      </c>
      <c r="C121" s="74">
        <f>VLOOKUP(B121,label!A:G,3,FALSE)</f>
        <v>4</v>
      </c>
      <c r="D121" s="74" t="str">
        <f>VLOOKUP(B121,label!A:E,4,FALSE)</f>
        <v>bus</v>
      </c>
      <c r="E121" s="55" t="str">
        <f>VLOOKUP(B121,label!A:E,5,FALSE)</f>
        <v>measurable</v>
      </c>
      <c r="F121" s="39" t="s">
        <v>4488</v>
      </c>
      <c r="G121" s="69" t="s">
        <v>2287</v>
      </c>
      <c r="H121" s="89" t="str">
        <f>VLOOKUP(G121,'EN mapping'!B:D,3,FALSE)</f>
        <v>1..1</v>
      </c>
      <c r="S121" s="69" t="s">
        <v>2287</v>
      </c>
      <c r="U121" s="38" t="str">
        <f>IF(2=C121,B121,IF(1&lt;C121,U120,""))</f>
        <v>corG-4</v>
      </c>
      <c r="V121" s="37" t="str">
        <f>IF(3=C121,B121,IF(2&lt;C121,V120,""))</f>
        <v>corG-5</v>
      </c>
      <c r="W121" s="37" t="str">
        <f>IF(4=C121,B121,IF(3&lt;C121,W120,""))</f>
        <v>busG-21</v>
      </c>
      <c r="X121" s="38" t="str">
        <f>IF(5=C121,B121,IF(4&lt;C121,X120,""))</f>
        <v/>
      </c>
      <c r="Y121" s="37" t="str">
        <f>IF(6=C121,B121,IF(5&lt;C121,Y120,""))</f>
        <v/>
      </c>
      <c r="Z121" s="69" t="s">
        <v>2287</v>
      </c>
      <c r="AA121" s="66" t="s">
        <v>1961</v>
      </c>
      <c r="AB121" s="70" t="s">
        <v>2288</v>
      </c>
      <c r="AC121" s="6" t="str">
        <f>VLOOKUP(B121,label!A:G,6,FALSE)</f>
        <v>_</v>
      </c>
      <c r="AD121" s="70"/>
      <c r="AE121" s="6" t="str">
        <f>VLOOKUP(B121,label!A:G,5,FALSE)</f>
        <v>measurable</v>
      </c>
    </row>
    <row r="122" spans="1:31" ht="19" customHeight="1">
      <c r="A122" s="6">
        <v>122</v>
      </c>
      <c r="B122" s="6" t="s">
        <v>3713</v>
      </c>
      <c r="C122" s="6">
        <f>VLOOKUP(B122,label!A:G,3,FALSE)</f>
        <v>5</v>
      </c>
      <c r="D122" s="6" t="str">
        <f>VLOOKUP(B122,label!A:E,4,FALSE)</f>
        <v>cen</v>
      </c>
      <c r="E122" s="47" t="str">
        <f>VLOOKUP(B122,label!A:E,5,FALSE)</f>
        <v>ItemNetPrice</v>
      </c>
      <c r="F122" s="39" t="s">
        <v>4498</v>
      </c>
      <c r="G122" s="34" t="s">
        <v>2289</v>
      </c>
      <c r="H122" s="89" t="str">
        <f>VLOOKUP(G122,'EN mapping'!B:D,3,FALSE)</f>
        <v>1..1</v>
      </c>
      <c r="S122" s="34" t="s">
        <v>2289</v>
      </c>
      <c r="U122" s="38" t="str">
        <f>IF(2=C122,B122,IF(1&lt;C122,U121,""))</f>
        <v>corG-4</v>
      </c>
      <c r="V122" s="37" t="str">
        <f>IF(3=C122,B122,IF(2&lt;C122,V121,""))</f>
        <v>corG-5</v>
      </c>
      <c r="W122" s="37" t="str">
        <f>IF(4=C122,B122,IF(3&lt;C122,W121,""))</f>
        <v>busG-21</v>
      </c>
      <c r="X122" s="38" t="str">
        <f>IF(5=C122,B122,IF(4&lt;C122,X121,""))</f>
        <v>cen-146</v>
      </c>
      <c r="Y122" s="37" t="str">
        <f>IF(6=C122,B122,IF(5&lt;C122,Y121,""))</f>
        <v/>
      </c>
      <c r="Z122" s="34" t="s">
        <v>2289</v>
      </c>
      <c r="AA122" s="66" t="s">
        <v>2000</v>
      </c>
      <c r="AB122" s="66" t="s">
        <v>2291</v>
      </c>
      <c r="AC122" s="6" t="str">
        <f>VLOOKUP(B122,label!A:G,6,FALSE)</f>
        <v>unitPriceAmountItemType</v>
      </c>
      <c r="AD122" s="66" t="s">
        <v>2290</v>
      </c>
      <c r="AE122" s="6" t="str">
        <f>VLOOKUP(B122,label!A:G,5,FALSE)</f>
        <v>ItemNetPrice</v>
      </c>
    </row>
    <row r="123" spans="1:31" ht="19" customHeight="1">
      <c r="A123" s="6">
        <v>123</v>
      </c>
      <c r="B123" s="6" t="s">
        <v>3714</v>
      </c>
      <c r="C123" s="6">
        <f>VLOOKUP(B123,label!A:G,3,FALSE)</f>
        <v>5</v>
      </c>
      <c r="D123" s="6" t="str">
        <f>VLOOKUP(B123,label!A:E,4,FALSE)</f>
        <v>cen</v>
      </c>
      <c r="E123" s="47" t="str">
        <f>VLOOKUP(B123,label!A:E,5,FALSE)</f>
        <v>ItemPriceDiscount</v>
      </c>
      <c r="F123" s="39" t="s">
        <v>4499</v>
      </c>
      <c r="G123" s="34" t="s">
        <v>2292</v>
      </c>
      <c r="H123" s="89" t="str">
        <f>VLOOKUP(G123,'EN mapping'!B:D,3,FALSE)</f>
        <v>0..1</v>
      </c>
      <c r="S123" s="34" t="s">
        <v>2292</v>
      </c>
      <c r="U123" s="38" t="str">
        <f>IF(2=C123,B123,IF(1&lt;C123,U122,""))</f>
        <v>corG-4</v>
      </c>
      <c r="V123" s="37" t="str">
        <f>IF(3=C123,B123,IF(2&lt;C123,V122,""))</f>
        <v>corG-5</v>
      </c>
      <c r="W123" s="37" t="str">
        <f>IF(4=C123,B123,IF(3&lt;C123,W122,""))</f>
        <v>busG-21</v>
      </c>
      <c r="X123" s="38" t="str">
        <f>IF(5=C123,B123,IF(4&lt;C123,X122,""))</f>
        <v>cen-147</v>
      </c>
      <c r="Y123" s="37" t="str">
        <f>IF(6=C123,B123,IF(5&lt;C123,Y122,""))</f>
        <v/>
      </c>
      <c r="Z123" s="34" t="s">
        <v>2292</v>
      </c>
      <c r="AA123" s="66" t="s">
        <v>2000</v>
      </c>
      <c r="AB123" s="66" t="s">
        <v>2293</v>
      </c>
      <c r="AC123" s="6" t="str">
        <f>VLOOKUP(B123,label!A:G,6,FALSE)</f>
        <v>unitPriceAmountItemType</v>
      </c>
      <c r="AD123" s="66" t="s">
        <v>2290</v>
      </c>
      <c r="AE123" s="6" t="str">
        <f>VLOOKUP(B123,label!A:G,5,FALSE)</f>
        <v>ItemPriceDiscount</v>
      </c>
    </row>
    <row r="124" spans="1:31" ht="19" customHeight="1">
      <c r="A124" s="6">
        <v>124</v>
      </c>
      <c r="B124" s="6" t="s">
        <v>3715</v>
      </c>
      <c r="C124" s="6">
        <f>VLOOKUP(B124,label!A:G,3,FALSE)</f>
        <v>5</v>
      </c>
      <c r="D124" s="6" t="str">
        <f>VLOOKUP(B124,label!A:E,4,FALSE)</f>
        <v>cen</v>
      </c>
      <c r="E124" s="47" t="str">
        <f>VLOOKUP(B124,label!A:E,5,FALSE)</f>
        <v>ItemGrossPrice</v>
      </c>
      <c r="F124" s="39" t="s">
        <v>4500</v>
      </c>
      <c r="G124" s="34" t="s">
        <v>2294</v>
      </c>
      <c r="H124" s="89" t="str">
        <f>VLOOKUP(G124,'EN mapping'!B:D,3,FALSE)</f>
        <v>0..1</v>
      </c>
      <c r="S124" s="34" t="s">
        <v>2294</v>
      </c>
      <c r="U124" s="38" t="str">
        <f>IF(2=C124,B124,IF(1&lt;C124,U123,""))</f>
        <v>corG-4</v>
      </c>
      <c r="V124" s="37" t="str">
        <f>IF(3=C124,B124,IF(2&lt;C124,V123,""))</f>
        <v>corG-5</v>
      </c>
      <c r="W124" s="37" t="str">
        <f>IF(4=C124,B124,IF(3&lt;C124,W123,""))</f>
        <v>busG-21</v>
      </c>
      <c r="X124" s="38" t="str">
        <f>IF(5=C124,B124,IF(4&lt;C124,X123,""))</f>
        <v>cen-148</v>
      </c>
      <c r="Y124" s="37" t="str">
        <f>IF(6=C124,B124,IF(5&lt;C124,Y123,""))</f>
        <v/>
      </c>
      <c r="Z124" s="34" t="s">
        <v>2294</v>
      </c>
      <c r="AA124" s="66" t="s">
        <v>2000</v>
      </c>
      <c r="AB124" s="66" t="s">
        <v>2295</v>
      </c>
      <c r="AC124" s="6" t="str">
        <f>VLOOKUP(B124,label!A:G,6,FALSE)</f>
        <v>unitPriceAmountItemType</v>
      </c>
      <c r="AD124" s="66" t="s">
        <v>2290</v>
      </c>
      <c r="AE124" s="6" t="str">
        <f>VLOOKUP(B124,label!A:G,5,FALSE)</f>
        <v>ItemGrossPrice</v>
      </c>
    </row>
    <row r="125" spans="1:31" ht="19" customHeight="1">
      <c r="A125" s="6">
        <v>125</v>
      </c>
      <c r="B125" s="41" t="s">
        <v>1426</v>
      </c>
      <c r="C125" s="6">
        <f>VLOOKUP(B125,label!A:G,3,FALSE)</f>
        <v>5</v>
      </c>
      <c r="D125" s="6" t="str">
        <f>VLOOKUP(B125,label!A:E,4,FALSE)</f>
        <v>bus</v>
      </c>
      <c r="E125" s="47" t="str">
        <f>VLOOKUP(B125,label!A:E,5,FALSE)</f>
        <v>measurableQuantity</v>
      </c>
      <c r="F125" s="39" t="s">
        <v>4492</v>
      </c>
      <c r="G125" s="34" t="s">
        <v>2296</v>
      </c>
      <c r="H125" s="89" t="str">
        <f>VLOOKUP(G125,'EN mapping'!B:D,3,FALSE)</f>
        <v>0..1</v>
      </c>
      <c r="S125" s="34" t="s">
        <v>2296</v>
      </c>
      <c r="U125" s="38" t="str">
        <f>IF(2=C125,B125,IF(1&lt;C125,U124,""))</f>
        <v>corG-4</v>
      </c>
      <c r="V125" s="37" t="str">
        <f>IF(3=C125,B125,IF(2&lt;C125,V124,""))</f>
        <v>corG-5</v>
      </c>
      <c r="W125" s="37" t="str">
        <f>IF(4=C125,B125,IF(3&lt;C125,W124,""))</f>
        <v>busG-21</v>
      </c>
      <c r="X125" s="38" t="str">
        <f>IF(5=C125,B125,IF(4&lt;C125,X124,""))</f>
        <v>bus-144</v>
      </c>
      <c r="Y125" s="37" t="str">
        <f>IF(6=C125,B125,IF(5&lt;C125,Y124,""))</f>
        <v/>
      </c>
      <c r="Z125" s="34" t="s">
        <v>2296</v>
      </c>
      <c r="AA125" s="66" t="s">
        <v>2000</v>
      </c>
      <c r="AB125" s="66" t="s">
        <v>2297</v>
      </c>
      <c r="AC125" s="6" t="str">
        <f>VLOOKUP(B125,label!A:G,6,FALSE)</f>
        <v>measurableQuantityItemType</v>
      </c>
      <c r="AD125" s="66" t="s">
        <v>2247</v>
      </c>
      <c r="AE125" s="6" t="str">
        <f>VLOOKUP(B125,label!A:G,5,FALSE)</f>
        <v>measurableQuantity</v>
      </c>
    </row>
    <row r="126" spans="1:31" ht="19" customHeight="1">
      <c r="A126" s="6">
        <v>126</v>
      </c>
      <c r="B126" s="6" t="s">
        <v>3515</v>
      </c>
      <c r="C126" s="6">
        <f>VLOOKUP(B126,label!A:G,3,FALSE)</f>
        <v>5</v>
      </c>
      <c r="D126" s="6" t="str">
        <f>VLOOKUP(B126,label!A:E,4,FALSE)</f>
        <v>bus</v>
      </c>
      <c r="E126" s="47" t="str">
        <f>VLOOKUP(B126,label!A:E,5,FALSE)</f>
        <v>measurableUnitOfMeasure</v>
      </c>
      <c r="F126" s="39" t="s">
        <v>4497</v>
      </c>
      <c r="G126" s="34" t="s">
        <v>2298</v>
      </c>
      <c r="H126" s="89" t="str">
        <f>VLOOKUP(G126,'EN mapping'!B:D,3,FALSE)</f>
        <v>0..1</v>
      </c>
      <c r="S126" s="34" t="s">
        <v>2298</v>
      </c>
      <c r="U126" s="38" t="str">
        <f>IF(2=C126,B126,IF(1&lt;C126,U125,""))</f>
        <v>corG-4</v>
      </c>
      <c r="V126" s="37" t="str">
        <f>IF(3=C126,B126,IF(2&lt;C126,V125,""))</f>
        <v>corG-5</v>
      </c>
      <c r="W126" s="37" t="str">
        <f>IF(4=C126,B126,IF(3&lt;C126,W125,""))</f>
        <v>busG-21</v>
      </c>
      <c r="X126" s="38" t="str">
        <f>IF(5=C126,B126,IF(4&lt;C126,X125,""))</f>
        <v>bus-146</v>
      </c>
      <c r="Y126" s="37" t="str">
        <f>IF(6=C126,B126,IF(5&lt;C126,Y125,""))</f>
        <v/>
      </c>
      <c r="Z126" s="34" t="s">
        <v>2298</v>
      </c>
      <c r="AA126" s="66" t="s">
        <v>2000</v>
      </c>
      <c r="AB126" s="66" t="s">
        <v>2299</v>
      </c>
      <c r="AC126" s="6" t="str">
        <f>VLOOKUP(B126,label!A:G,6,FALSE)</f>
        <v>measurableUnitOfMeasureItemType</v>
      </c>
      <c r="AD126" s="66" t="s">
        <v>1924</v>
      </c>
      <c r="AE126" s="6" t="str">
        <f>VLOOKUP(B126,label!A:G,5,FALSE)</f>
        <v>measurableUnitOfMeasure</v>
      </c>
    </row>
    <row r="127" spans="1:31" ht="19" customHeight="1">
      <c r="A127" s="6">
        <v>127</v>
      </c>
      <c r="B127" s="41" t="s">
        <v>834</v>
      </c>
      <c r="C127" s="73">
        <f>VLOOKUP(B127,label!A:G,3,FALSE)</f>
        <v>4</v>
      </c>
      <c r="D127" s="73" t="str">
        <f>VLOOKUP(B127,label!A:E,4,FALSE)</f>
        <v>bus</v>
      </c>
      <c r="E127" s="56" t="str">
        <f>VLOOKUP(B127,label!A:E,5,FALSE)</f>
        <v>measurable</v>
      </c>
      <c r="F127" s="39" t="s">
        <v>4488</v>
      </c>
      <c r="G127" s="69" t="s">
        <v>2307</v>
      </c>
      <c r="H127" s="89" t="str">
        <f>VLOOKUP(G127,'EN mapping'!B:D,3,FALSE)</f>
        <v>1..1</v>
      </c>
      <c r="T127" s="69" t="s">
        <v>2307</v>
      </c>
      <c r="U127" s="38" t="str">
        <f>IF(2=C127,B127,IF(1&lt;C127,U126,""))</f>
        <v>corG-4</v>
      </c>
      <c r="V127" s="37" t="str">
        <f>IF(3=C127,B127,IF(2&lt;C127,V126,""))</f>
        <v>corG-5</v>
      </c>
      <c r="W127" s="37" t="str">
        <f>IF(4=C127,B127,IF(3&lt;C127,W126,""))</f>
        <v>busG-21</v>
      </c>
      <c r="X127" s="38" t="str">
        <f>IF(5=C127,B127,IF(4&lt;C127,X126,""))</f>
        <v/>
      </c>
      <c r="Y127" s="37" t="str">
        <f>IF(6=C127,B127,IF(5&lt;C127,Y126,""))</f>
        <v/>
      </c>
      <c r="Z127" s="69" t="s">
        <v>2307</v>
      </c>
      <c r="AA127" s="66" t="s">
        <v>1961</v>
      </c>
      <c r="AB127" s="70" t="s">
        <v>2308</v>
      </c>
      <c r="AC127" s="6" t="str">
        <f>VLOOKUP(B127,label!A:G,6,FALSE)</f>
        <v>_</v>
      </c>
      <c r="AD127" s="70"/>
      <c r="AE127" s="6" t="str">
        <f>VLOOKUP(B127,label!A:G,5,FALSE)</f>
        <v>measurable</v>
      </c>
    </row>
    <row r="128" spans="1:31" ht="19" customHeight="1">
      <c r="A128" s="6">
        <v>128</v>
      </c>
      <c r="B128" s="67" t="s">
        <v>1425</v>
      </c>
      <c r="C128" s="6">
        <f>VLOOKUP(B128,label!A:G,3,FALSE)</f>
        <v>5</v>
      </c>
      <c r="D128" s="6" t="str">
        <f>VLOOKUP(B128,label!A:E,4,FALSE)</f>
        <v>bus</v>
      </c>
      <c r="E128" s="47" t="str">
        <f>VLOOKUP(B128,label!A:E,5,FALSE)</f>
        <v>measurableDescription</v>
      </c>
      <c r="F128" s="39" t="s">
        <v>4491</v>
      </c>
      <c r="G128" s="34" t="s">
        <v>2309</v>
      </c>
      <c r="H128" s="89" t="str">
        <f>VLOOKUP(G128,'EN mapping'!B:D,3,FALSE)</f>
        <v>1..1</v>
      </c>
      <c r="T128" s="34" t="s">
        <v>2309</v>
      </c>
      <c r="U128" s="38" t="str">
        <f>IF(2=C128,B128,IF(1&lt;C128,U127,""))</f>
        <v>corG-4</v>
      </c>
      <c r="V128" s="37" t="str">
        <f>IF(3=C128,B128,IF(2&lt;C128,V127,""))</f>
        <v>corG-5</v>
      </c>
      <c r="W128" s="37" t="str">
        <f>IF(4=C128,B128,IF(3&lt;C128,W127,""))</f>
        <v>busG-21</v>
      </c>
      <c r="X128" s="38" t="str">
        <f>IF(5=C128,B128,IF(4&lt;C128,X127,""))</f>
        <v>bus-143</v>
      </c>
      <c r="Y128" s="37" t="str">
        <f>IF(6=C128,B128,IF(5&lt;C128,Y127,""))</f>
        <v/>
      </c>
      <c r="Z128" s="34" t="s">
        <v>2309</v>
      </c>
      <c r="AA128" s="66" t="s">
        <v>2000</v>
      </c>
      <c r="AB128" s="66" t="s">
        <v>2310</v>
      </c>
      <c r="AC128" s="6" t="str">
        <f>VLOOKUP(B128,label!A:G,6,FALSE)</f>
        <v>measurableDescriptionItemType</v>
      </c>
      <c r="AD128" s="66" t="s">
        <v>1938</v>
      </c>
      <c r="AE128" s="6" t="str">
        <f>VLOOKUP(B128,label!A:G,5,FALSE)</f>
        <v>measurableDescription</v>
      </c>
    </row>
    <row r="129" spans="1:31" ht="19" customHeight="1">
      <c r="A129" s="6">
        <v>129</v>
      </c>
      <c r="B129" s="67" t="s">
        <v>4382</v>
      </c>
      <c r="C129" s="6">
        <f>VLOOKUP(B129,label!A:G,3,FALSE)</f>
        <v>5</v>
      </c>
      <c r="D129" s="6" t="str">
        <f>VLOOKUP(B129,label!A:E,4,FALSE)</f>
        <v>cen</v>
      </c>
      <c r="E129" s="47" t="str">
        <f>VLOOKUP(B129,label!A:E,5,FALSE)</f>
        <v>ItemSellersIdentifier</v>
      </c>
      <c r="F129" s="39" t="s">
        <v>4494</v>
      </c>
      <c r="G129" s="34" t="s">
        <v>2313</v>
      </c>
      <c r="H129" s="89" t="str">
        <f>VLOOKUP(G129,'EN mapping'!B:D,3,FALSE)</f>
        <v>0..1</v>
      </c>
      <c r="T129" s="34" t="s">
        <v>2313</v>
      </c>
      <c r="U129" s="38" t="str">
        <f>IF(2=C129,B129,IF(1&lt;C129,U128,""))</f>
        <v>corG-4</v>
      </c>
      <c r="V129" s="37" t="str">
        <f>IF(3=C129,B129,IF(2&lt;C129,V128,""))</f>
        <v>corG-5</v>
      </c>
      <c r="W129" s="37" t="str">
        <f>IF(4=C129,B129,IF(3&lt;C129,W128,""))</f>
        <v>busG-21</v>
      </c>
      <c r="X129" s="38" t="str">
        <f>IF(5=C129,B129,IF(4&lt;C129,X128,""))</f>
        <v>cen-155</v>
      </c>
      <c r="Y129" s="37" t="str">
        <f>IF(6=C129,B129,IF(5&lt;C129,Y128,""))</f>
        <v/>
      </c>
      <c r="Z129" s="34" t="s">
        <v>2313</v>
      </c>
      <c r="AA129" s="66" t="s">
        <v>2000</v>
      </c>
      <c r="AB129" s="66" t="s">
        <v>2314</v>
      </c>
      <c r="AC129" s="6" t="str">
        <f>VLOOKUP(B129,label!A:G,6,FALSE)</f>
        <v>codeItemType</v>
      </c>
      <c r="AD129" s="66" t="s">
        <v>1918</v>
      </c>
      <c r="AE129" s="6" t="str">
        <f>VLOOKUP(B129,label!A:G,5,FALSE)</f>
        <v>ItemSellersIdentifier</v>
      </c>
    </row>
    <row r="130" spans="1:31" ht="19" customHeight="1">
      <c r="A130" s="6">
        <v>130</v>
      </c>
      <c r="B130" s="67" t="s">
        <v>4381</v>
      </c>
      <c r="C130" s="6">
        <f>VLOOKUP(B130,label!A:G,3,FALSE)</f>
        <v>5</v>
      </c>
      <c r="D130" s="6" t="str">
        <f>VLOOKUP(B130,label!A:E,4,FALSE)</f>
        <v>cen</v>
      </c>
      <c r="E130" s="47" t="str">
        <f>VLOOKUP(B130,label!A:E,5,FALSE)</f>
        <v>ItemBuyersIdentifier</v>
      </c>
      <c r="F130" s="39" t="s">
        <v>4495</v>
      </c>
      <c r="G130" s="34" t="s">
        <v>2315</v>
      </c>
      <c r="H130" s="89" t="str">
        <f>VLOOKUP(G130,'EN mapping'!B:D,3,FALSE)</f>
        <v>0..1</v>
      </c>
      <c r="T130" s="34" t="s">
        <v>2315</v>
      </c>
      <c r="U130" s="38" t="str">
        <f>IF(2=C130,B130,IF(1&lt;C130,U129,""))</f>
        <v>corG-4</v>
      </c>
      <c r="V130" s="37" t="str">
        <f>IF(3=C130,B130,IF(2&lt;C130,V129,""))</f>
        <v>corG-5</v>
      </c>
      <c r="W130" s="37" t="str">
        <f>IF(4=C130,B130,IF(3&lt;C130,W129,""))</f>
        <v>busG-21</v>
      </c>
      <c r="X130" s="38" t="str">
        <f>IF(5=C130,B130,IF(4&lt;C130,X129,""))</f>
        <v>cen-156</v>
      </c>
      <c r="Y130" s="37" t="str">
        <f>IF(6=C130,B130,IF(5&lt;C130,Y129,""))</f>
        <v/>
      </c>
      <c r="Z130" s="34" t="s">
        <v>2315</v>
      </c>
      <c r="AA130" s="66" t="s">
        <v>2000</v>
      </c>
      <c r="AB130" s="66" t="s">
        <v>2316</v>
      </c>
      <c r="AC130" s="6" t="str">
        <f>VLOOKUP(B130,label!A:G,6,FALSE)</f>
        <v>codeItemType</v>
      </c>
      <c r="AD130" s="66" t="s">
        <v>1918</v>
      </c>
      <c r="AE130" s="6" t="str">
        <f>VLOOKUP(B130,label!A:G,5,FALSE)</f>
        <v>ItemBuyersIdentifier</v>
      </c>
    </row>
    <row r="131" spans="1:31" ht="19" customHeight="1">
      <c r="A131" s="6">
        <v>131</v>
      </c>
      <c r="B131" s="67" t="s">
        <v>1421</v>
      </c>
      <c r="C131" s="6">
        <f>VLOOKUP(B131,label!A:G,3,FALSE)</f>
        <v>5</v>
      </c>
      <c r="D131" s="6" t="str">
        <f>VLOOKUP(B131,label!A:E,4,FALSE)</f>
        <v>bus</v>
      </c>
      <c r="E131" s="47" t="str">
        <f>VLOOKUP(B131,label!A:E,5,FALSE)</f>
        <v>measurableID</v>
      </c>
      <c r="F131" s="39" t="s">
        <v>4489</v>
      </c>
      <c r="G131" s="34" t="s">
        <v>2317</v>
      </c>
      <c r="H131" s="89" t="str">
        <f>VLOOKUP(G131,'EN mapping'!B:D,3,FALSE)</f>
        <v>0..1</v>
      </c>
      <c r="T131" s="34" t="s">
        <v>2317</v>
      </c>
      <c r="U131" s="38" t="str">
        <f>IF(2=C131,B131,IF(1&lt;C131,U130,""))</f>
        <v>corG-4</v>
      </c>
      <c r="V131" s="37" t="str">
        <f>IF(3=C131,B131,IF(2&lt;C131,V130,""))</f>
        <v>corG-5</v>
      </c>
      <c r="W131" s="37" t="str">
        <f>IF(4=C131,B131,IF(3&lt;C131,W130,""))</f>
        <v>busG-21</v>
      </c>
      <c r="X131" s="38" t="str">
        <f>IF(5=C131,B131,IF(4&lt;C131,X130,""))</f>
        <v>bus-139</v>
      </c>
      <c r="Y131" s="37" t="str">
        <f>IF(6=C131,B131,IF(5&lt;C131,Y130,""))</f>
        <v/>
      </c>
      <c r="Z131" s="34" t="s">
        <v>2317</v>
      </c>
      <c r="AA131" s="66" t="s">
        <v>2000</v>
      </c>
      <c r="AB131" s="66" t="s">
        <v>2318</v>
      </c>
      <c r="AC131" s="6" t="str">
        <f>VLOOKUP(B131,label!A:G,6,FALSE)</f>
        <v>measurableIDItemType</v>
      </c>
      <c r="AD131" s="66" t="s">
        <v>1918</v>
      </c>
      <c r="AE131" s="6" t="str">
        <f>VLOOKUP(B131,label!A:G,5,FALSE)</f>
        <v>measurableID</v>
      </c>
    </row>
    <row r="132" spans="1:31" ht="19" customHeight="1">
      <c r="A132" s="6">
        <v>132</v>
      </c>
      <c r="B132" s="67" t="s">
        <v>1422</v>
      </c>
      <c r="C132" s="6">
        <f>VLOOKUP(B132,label!A:G,3,FALSE)</f>
        <v>5</v>
      </c>
      <c r="D132" s="6" t="str">
        <f>VLOOKUP(B132,label!A:E,4,FALSE)</f>
        <v>bus</v>
      </c>
      <c r="E132" s="47" t="str">
        <f>VLOOKUP(B132,label!A:E,5,FALSE)</f>
        <v>measurableIDSchema</v>
      </c>
      <c r="F132" s="39" t="s">
        <v>4490</v>
      </c>
      <c r="G132" s="34" t="s">
        <v>2319</v>
      </c>
      <c r="H132" s="89" t="str">
        <f>VLOOKUP(G132,'EN mapping'!B:D,3,FALSE)</f>
        <v>1..1</v>
      </c>
      <c r="T132" s="34" t="s">
        <v>2319</v>
      </c>
      <c r="U132" s="38" t="str">
        <f>IF(2=C132,B132,IF(1&lt;C132,U131,""))</f>
        <v>corG-4</v>
      </c>
      <c r="V132" s="37" t="str">
        <f>IF(3=C132,B132,IF(2&lt;C132,V131,""))</f>
        <v>corG-5</v>
      </c>
      <c r="W132" s="37" t="str">
        <f>IF(4=C132,B132,IF(3&lt;C132,W131,""))</f>
        <v>busG-21</v>
      </c>
      <c r="X132" s="38" t="str">
        <f>IF(5=C132,B132,IF(4&lt;C132,X131,""))</f>
        <v>bus-140</v>
      </c>
      <c r="Y132" s="37" t="str">
        <f>IF(6=C132,B132,IF(5&lt;C132,Y131,""))</f>
        <v/>
      </c>
      <c r="Z132" s="34" t="s">
        <v>2319</v>
      </c>
      <c r="AA132" s="66" t="s">
        <v>2000</v>
      </c>
      <c r="AB132" s="66" t="s">
        <v>1952</v>
      </c>
      <c r="AC132" s="6" t="str">
        <f>VLOOKUP(B132,label!A:G,6,FALSE)</f>
        <v>measurableIDSchemaItemType</v>
      </c>
      <c r="AD132" s="66"/>
      <c r="AE132" s="6" t="str">
        <f>VLOOKUP(B132,label!A:G,5,FALSE)</f>
        <v>measurableIDSchema</v>
      </c>
    </row>
    <row r="133" spans="1:31" ht="19" customHeight="1">
      <c r="A133" s="6">
        <v>133</v>
      </c>
      <c r="B133" s="67" t="s">
        <v>1426</v>
      </c>
      <c r="C133" s="6">
        <f>VLOOKUP(B133,label!A:G,3,FALSE)</f>
        <v>5</v>
      </c>
      <c r="D133" s="6" t="str">
        <f>VLOOKUP(B133,label!A:E,4,FALSE)</f>
        <v>bus</v>
      </c>
      <c r="E133" s="47" t="str">
        <f>VLOOKUP(B133,label!A:E,5,FALSE)</f>
        <v>measurableQuantity</v>
      </c>
      <c r="F133" s="39" t="s">
        <v>4492</v>
      </c>
      <c r="G133" s="34" t="s">
        <v>2246</v>
      </c>
      <c r="H133" s="89" t="str">
        <f>VLOOKUP(G133,'EN mapping'!B:D,3,FALSE)</f>
        <v>1..1</v>
      </c>
      <c r="T133" s="34" t="s">
        <v>2246</v>
      </c>
      <c r="U133" s="38" t="str">
        <f>IF(2=C133,B133,IF(1&lt;C133,U132,""))</f>
        <v>corG-4</v>
      </c>
      <c r="V133" s="37" t="str">
        <f>IF(3=C133,B133,IF(2&lt;C133,V132,""))</f>
        <v>corG-5</v>
      </c>
      <c r="W133" s="37" t="str">
        <f>IF(4=C133,B133,IF(3&lt;C133,W132,""))</f>
        <v>busG-21</v>
      </c>
      <c r="X133" s="38" t="str">
        <f>IF(5=C133,B133,IF(4&lt;C133,X132,""))</f>
        <v>bus-144</v>
      </c>
      <c r="Y133" s="37" t="str">
        <f>IF(6=C133,B133,IF(5&lt;C133,Y132,""))</f>
        <v/>
      </c>
      <c r="Z133" s="34" t="s">
        <v>2246</v>
      </c>
      <c r="AA133" s="66" t="s">
        <v>1961</v>
      </c>
      <c r="AB133" s="66" t="s">
        <v>2248</v>
      </c>
      <c r="AC133" s="6" t="str">
        <f>VLOOKUP(B133,label!A:G,6,FALSE)</f>
        <v>measurableQuantityItemType</v>
      </c>
      <c r="AD133" s="66" t="s">
        <v>2247</v>
      </c>
      <c r="AE133" s="6" t="str">
        <f>VLOOKUP(B133,label!A:G,5,FALSE)</f>
        <v>measurableQuantity</v>
      </c>
    </row>
    <row r="134" spans="1:31" ht="19" customHeight="1">
      <c r="A134" s="6">
        <v>134</v>
      </c>
      <c r="B134" s="67" t="s">
        <v>1427</v>
      </c>
      <c r="C134" s="6">
        <f>VLOOKUP(B134,label!A:G,3,FALSE)</f>
        <v>5</v>
      </c>
      <c r="D134" s="6" t="str">
        <f>VLOOKUP(B134,label!A:E,4,FALSE)</f>
        <v>bus</v>
      </c>
      <c r="E134" s="47" t="str">
        <f>VLOOKUP(B134,label!A:E,5,FALSE)</f>
        <v>measurableQualifier</v>
      </c>
      <c r="F134" s="39" t="s">
        <v>4493</v>
      </c>
      <c r="G134" s="34" t="s">
        <v>2320</v>
      </c>
      <c r="H134" s="89" t="str">
        <f>VLOOKUP(G134,'EN mapping'!B:D,3,FALSE)</f>
        <v>0..n</v>
      </c>
      <c r="T134" s="34" t="s">
        <v>2320</v>
      </c>
      <c r="U134" s="38" t="str">
        <f>IF(2=C134,B134,IF(1&lt;C134,U133,""))</f>
        <v>corG-4</v>
      </c>
      <c r="V134" s="37" t="str">
        <f>IF(3=C134,B134,IF(2&lt;C134,V133,""))</f>
        <v>corG-5</v>
      </c>
      <c r="W134" s="37" t="str">
        <f>IF(4=C134,B134,IF(3&lt;C134,W133,""))</f>
        <v>busG-21</v>
      </c>
      <c r="X134" s="38" t="str">
        <f>IF(5=C134,B134,IF(4&lt;C134,X133,""))</f>
        <v>bus-145</v>
      </c>
      <c r="Y134" s="37" t="str">
        <f>IF(6=C134,B134,IF(5&lt;C134,Y133,""))</f>
        <v/>
      </c>
      <c r="Z134" s="34" t="s">
        <v>2320</v>
      </c>
      <c r="AA134" s="66" t="s">
        <v>2000</v>
      </c>
      <c r="AB134" s="66" t="s">
        <v>2321</v>
      </c>
      <c r="AC134" s="6" t="str">
        <f>VLOOKUP(B134,label!A:G,6,FALSE)</f>
        <v>measurableQualifierItemType</v>
      </c>
      <c r="AD134" s="66" t="s">
        <v>1918</v>
      </c>
      <c r="AE134" s="6" t="str">
        <f>VLOOKUP(B134,label!A:G,5,FALSE)</f>
        <v>measurableQualifier</v>
      </c>
    </row>
    <row r="135" spans="1:31" ht="19" customHeight="1">
      <c r="A135" s="6">
        <v>135</v>
      </c>
      <c r="B135" s="41" t="s">
        <v>4359</v>
      </c>
      <c r="C135" s="6">
        <f>VLOOKUP(B135,label!A:G,3,FALSE)</f>
        <v>5</v>
      </c>
      <c r="D135" s="6" t="str">
        <f>VLOOKUP(B135,label!A:E,4,FALSE)</f>
        <v>cen</v>
      </c>
      <c r="E135" s="47" t="str">
        <f>VLOOKUP(B135,label!A:E,5,FALSE)</f>
        <v>itemCountryOfOrigin</v>
      </c>
      <c r="F135" s="39" t="s">
        <v>4496</v>
      </c>
      <c r="G135" s="34" t="s">
        <v>2325</v>
      </c>
      <c r="H135" s="89" t="str">
        <f>VLOOKUP(G135,'EN mapping'!B:D,3,FALSE)</f>
        <v>0..1</v>
      </c>
      <c r="T135" s="34" t="s">
        <v>2325</v>
      </c>
      <c r="U135" s="38" t="str">
        <f>IF(2=C135,B135,IF(1&lt;C135,U134,""))</f>
        <v>corG-4</v>
      </c>
      <c r="V135" s="37" t="str">
        <f>IF(3=C135,B135,IF(2&lt;C135,V134,""))</f>
        <v>corG-5</v>
      </c>
      <c r="W135" s="37" t="str">
        <f>IF(4=C135,B135,IF(3&lt;C135,W134,""))</f>
        <v>busG-21</v>
      </c>
      <c r="X135" s="38" t="str">
        <f>IF(5=C135,B135,IF(4&lt;C135,X134,""))</f>
        <v>cen-159</v>
      </c>
      <c r="Y135" s="37" t="str">
        <f>IF(6=C135,B135,IF(5&lt;C135,Y134,""))</f>
        <v/>
      </c>
      <c r="Z135" s="34" t="s">
        <v>2325</v>
      </c>
      <c r="AA135" s="66" t="s">
        <v>2000</v>
      </c>
      <c r="AB135" s="66" t="s">
        <v>2326</v>
      </c>
      <c r="AC135" s="6" t="str">
        <f>VLOOKUP(B135,label!A:G,6,FALSE)</f>
        <v>textItemType</v>
      </c>
      <c r="AD135" s="66" t="s">
        <v>1924</v>
      </c>
      <c r="AE135" s="6" t="str">
        <f>VLOOKUP(B135,label!A:G,5,FALSE)</f>
        <v>itemCountryOfOrigin</v>
      </c>
    </row>
    <row r="136" spans="1:31" ht="19" customHeight="1">
      <c r="A136" s="6">
        <v>136</v>
      </c>
      <c r="B136" s="67" t="s">
        <v>1428</v>
      </c>
      <c r="C136" s="6">
        <f>VLOOKUP(B136,label!A:G,3,FALSE)</f>
        <v>5</v>
      </c>
      <c r="D136" s="6" t="str">
        <f>VLOOKUP(B136,label!A:E,4,FALSE)</f>
        <v>bus</v>
      </c>
      <c r="E136" s="47" t="str">
        <f>VLOOKUP(B136,label!A:E,5,FALSE)</f>
        <v>measurableUnitOfMeasure</v>
      </c>
      <c r="F136" s="39" t="s">
        <v>4497</v>
      </c>
      <c r="G136" s="34" t="s">
        <v>2249</v>
      </c>
      <c r="H136" s="89" t="str">
        <f>VLOOKUP(G136,'EN mapping'!B:D,3,FALSE)</f>
        <v>1..1</v>
      </c>
      <c r="T136" s="34" t="s">
        <v>2249</v>
      </c>
      <c r="U136" s="38" t="str">
        <f>IF(2=C136,B136,IF(1&lt;C136,U135,""))</f>
        <v>corG-4</v>
      </c>
      <c r="V136" s="37" t="str">
        <f>IF(3=C136,B136,IF(2&lt;C136,V135,""))</f>
        <v>corG-5</v>
      </c>
      <c r="W136" s="37" t="str">
        <f>IF(4=C136,B136,IF(3&lt;C136,W135,""))</f>
        <v>busG-21</v>
      </c>
      <c r="X136" s="38" t="str">
        <f>IF(5=C136,B136,IF(4&lt;C136,X135,""))</f>
        <v>bus-146</v>
      </c>
      <c r="Y136" s="37" t="str">
        <f>IF(6=C136,B136,IF(5&lt;C136,Y135,""))</f>
        <v/>
      </c>
      <c r="Z136" s="34" t="s">
        <v>2249</v>
      </c>
      <c r="AA136" s="66" t="s">
        <v>1961</v>
      </c>
      <c r="AB136" s="66" t="s">
        <v>2250</v>
      </c>
      <c r="AC136" s="6" t="str">
        <f>VLOOKUP(B136,label!A:G,6,FALSE)</f>
        <v>measurableUnitOfMeasureItemType</v>
      </c>
      <c r="AD136" s="66" t="s">
        <v>1924</v>
      </c>
      <c r="AE136" s="6" t="str">
        <f>VLOOKUP(B136,label!A:G,5,FALSE)</f>
        <v>measurableUnitOfMeasure</v>
      </c>
    </row>
    <row r="137" spans="1:31" ht="19" customHeight="1">
      <c r="A137" s="6">
        <v>137</v>
      </c>
      <c r="B137" s="6" t="s">
        <v>3655</v>
      </c>
      <c r="C137" s="73">
        <f>VLOOKUP(B137,label!A:G,3,FALSE)</f>
        <v>4</v>
      </c>
      <c r="D137" s="73" t="str">
        <f>VLOOKUP(B137,label!A:E,4,FALSE)</f>
        <v>cen</v>
      </c>
      <c r="E137" s="56" t="str">
        <f>VLOOKUP(B137,label!A:E,5,FALSE)</f>
        <v>INVOICE_LINE_PERIOD</v>
      </c>
      <c r="F137" s="39" t="s">
        <v>4471</v>
      </c>
      <c r="G137" s="69" t="s">
        <v>2257</v>
      </c>
      <c r="H137" s="89" t="str">
        <f>VLOOKUP(G137,'EN mapping'!B:D,3,FALSE)</f>
        <v>0..1</v>
      </c>
      <c r="U137" s="38" t="str">
        <f>IF(2=C137,B137,IF(1&lt;C137,U136,""))</f>
        <v>corG-4</v>
      </c>
      <c r="V137" s="37" t="str">
        <f>IF(3=C137,B137,IF(2&lt;C137,V136,""))</f>
        <v>corG-5</v>
      </c>
      <c r="W137" s="37" t="str">
        <f>IF(4=C137,B137,IF(3&lt;C137,W136,""))</f>
        <v>cenG-26</v>
      </c>
      <c r="X137" s="38" t="str">
        <f>IF(5=C137,B137,IF(4&lt;C137,X136,""))</f>
        <v/>
      </c>
      <c r="Y137" s="37" t="str">
        <f>IF(6=C137,B137,IF(5&lt;C137,Y136,""))</f>
        <v/>
      </c>
      <c r="Z137" s="69" t="s">
        <v>2257</v>
      </c>
      <c r="AA137" s="66" t="s">
        <v>1961</v>
      </c>
      <c r="AB137" s="70" t="s">
        <v>2258</v>
      </c>
      <c r="AC137" s="6" t="str">
        <f>VLOOKUP(B137,label!A:G,6,FALSE)</f>
        <v>_</v>
      </c>
      <c r="AD137" s="70"/>
      <c r="AE137" s="6" t="str">
        <f>VLOOKUP(B137,label!A:G,5,FALSE)</f>
        <v>INVOICE_LINE_PERIOD</v>
      </c>
    </row>
    <row r="138" spans="1:31" ht="19" customHeight="1">
      <c r="A138" s="6">
        <v>138</v>
      </c>
      <c r="B138" s="6" t="s">
        <v>3511</v>
      </c>
      <c r="C138" s="6">
        <f>VLOOKUP(B138,label!A:G,3,FALSE)</f>
        <v>5</v>
      </c>
      <c r="D138" s="6" t="str">
        <f>VLOOKUP(B138,label!A:E,4,FALSE)</f>
        <v>bus</v>
      </c>
      <c r="E138" s="47" t="str">
        <f>VLOOKUP(B138,label!A:E,5,FALSE)</f>
        <v>measurableStartDateTime</v>
      </c>
      <c r="F138" s="39" t="s">
        <v>4542</v>
      </c>
      <c r="G138" s="34" t="s">
        <v>2259</v>
      </c>
      <c r="H138" s="89" t="str">
        <f>VLOOKUP(G138,'EN mapping'!B:D,3,FALSE)</f>
        <v>0..1</v>
      </c>
      <c r="U138" s="38" t="str">
        <f>IF(2=C138,B138,IF(1&lt;C138,U137,""))</f>
        <v>corG-4</v>
      </c>
      <c r="V138" s="37" t="str">
        <f>IF(3=C138,B138,IF(2&lt;C138,V137,""))</f>
        <v>corG-5</v>
      </c>
      <c r="W138" s="37" t="str">
        <f>IF(4=C138,B138,IF(3&lt;C138,W137,""))</f>
        <v>cenG-26</v>
      </c>
      <c r="X138" s="38" t="str">
        <f>IF(5=C138,B138,IF(4&lt;C138,X137,""))</f>
        <v>bus-148</v>
      </c>
      <c r="Y138" s="37" t="str">
        <f>IF(6=C138,B138,IF(5&lt;C138,Y137,""))</f>
        <v/>
      </c>
      <c r="Z138" s="34" t="s">
        <v>2259</v>
      </c>
      <c r="AA138" s="66" t="s">
        <v>2000</v>
      </c>
      <c r="AB138" s="66" t="s">
        <v>2260</v>
      </c>
      <c r="AC138" s="6" t="str">
        <f>VLOOKUP(B138,label!A:G,6,FALSE)</f>
        <v>measurableStartDateTimeItemType</v>
      </c>
      <c r="AD138" s="66" t="s">
        <v>1921</v>
      </c>
      <c r="AE138" s="6" t="str">
        <f>VLOOKUP(B138,label!A:G,5,FALSE)</f>
        <v>measurableStartDateTime</v>
      </c>
    </row>
    <row r="139" spans="1:31" ht="19" customHeight="1">
      <c r="A139" s="6">
        <v>139</v>
      </c>
      <c r="B139" s="67" t="s">
        <v>3512</v>
      </c>
      <c r="C139" s="6">
        <f>VLOOKUP(B139,label!A:G,3,FALSE)</f>
        <v>5</v>
      </c>
      <c r="D139" s="6" t="str">
        <f>VLOOKUP(B139,label!A:E,4,FALSE)</f>
        <v>bus</v>
      </c>
      <c r="E139" s="47" t="str">
        <f>VLOOKUP(B139,label!A:E,5,FALSE)</f>
        <v>measurableEndDateTime</v>
      </c>
      <c r="F139" s="39" t="s">
        <v>4543</v>
      </c>
      <c r="G139" s="34" t="s">
        <v>2261</v>
      </c>
      <c r="H139" s="89" t="str">
        <f>VLOOKUP(G139,'EN mapping'!B:D,3,FALSE)</f>
        <v>0..1</v>
      </c>
      <c r="U139" s="38" t="str">
        <f>IF(2=C139,B139,IF(1&lt;C139,U138,""))</f>
        <v>corG-4</v>
      </c>
      <c r="V139" s="37" t="str">
        <f>IF(3=C139,B139,IF(2&lt;C139,V138,""))</f>
        <v>corG-5</v>
      </c>
      <c r="W139" s="37" t="str">
        <f>IF(4=C139,B139,IF(3&lt;C139,W138,""))</f>
        <v>cenG-26</v>
      </c>
      <c r="X139" s="38" t="str">
        <f>IF(5=C139,B139,IF(4&lt;C139,X138,""))</f>
        <v>bus-149</v>
      </c>
      <c r="Y139" s="37" t="str">
        <f>IF(6=C139,B139,IF(5&lt;C139,Y138,""))</f>
        <v/>
      </c>
      <c r="Z139" s="34" t="s">
        <v>2261</v>
      </c>
      <c r="AA139" s="66" t="s">
        <v>2000</v>
      </c>
      <c r="AB139" s="66" t="s">
        <v>2262</v>
      </c>
      <c r="AC139" s="6" t="str">
        <f>VLOOKUP(B139,label!A:G,6,FALSE)</f>
        <v>measurableEndDateTimeItemType</v>
      </c>
      <c r="AD139" s="66" t="s">
        <v>1921</v>
      </c>
      <c r="AE139" s="6" t="str">
        <f>VLOOKUP(B139,label!A:G,5,FALSE)</f>
        <v>measurableEndDateTime</v>
      </c>
    </row>
    <row r="140" spans="1:31" ht="19" customHeight="1">
      <c r="A140" s="6">
        <v>140</v>
      </c>
      <c r="B140" s="41" t="s">
        <v>838</v>
      </c>
      <c r="C140" s="73">
        <f>VLOOKUP(B140,label!A:G,3,FALSE)</f>
        <v>4</v>
      </c>
      <c r="D140" s="73" t="str">
        <f>VLOOKUP(B140,label!A:E,4,FALSE)</f>
        <v>cor</v>
      </c>
      <c r="E140" s="56" t="str">
        <f>VLOOKUP(B140,label!A:E,5,FALSE)</f>
        <v>taxes</v>
      </c>
      <c r="F140" s="39" t="s">
        <v>4501</v>
      </c>
      <c r="G140" s="69" t="s">
        <v>2300</v>
      </c>
      <c r="H140" s="89" t="str">
        <f>VLOOKUP(G140,'EN mapping'!B:D,3,FALSE)</f>
        <v>1..1</v>
      </c>
      <c r="U140" s="38" t="str">
        <f>IF(2=C140,B140,IF(1&lt;C140,U139,""))</f>
        <v>corG-4</v>
      </c>
      <c r="V140" s="37" t="str">
        <f>IF(3=C140,B140,IF(2&lt;C140,V139,""))</f>
        <v>corG-5</v>
      </c>
      <c r="W140" s="37" t="str">
        <f>IF(4=C140,B140,IF(3&lt;C140,W139,""))</f>
        <v>corG-19</v>
      </c>
      <c r="X140" s="38" t="str">
        <f>IF(5=C140,B140,IF(4&lt;C140,X139,""))</f>
        <v/>
      </c>
      <c r="Y140" s="37" t="str">
        <f>IF(6=C140,B140,IF(5&lt;C140,Y139,""))</f>
        <v/>
      </c>
      <c r="Z140" s="69" t="s">
        <v>2300</v>
      </c>
      <c r="AA140" s="66" t="s">
        <v>1961</v>
      </c>
      <c r="AB140" s="70" t="s">
        <v>2301</v>
      </c>
      <c r="AC140" s="6" t="str">
        <f>VLOOKUP(B140,label!A:G,6,FALSE)</f>
        <v>_</v>
      </c>
      <c r="AD140" s="70"/>
      <c r="AE140" s="6" t="str">
        <f>VLOOKUP(B140,label!A:G,5,FALSE)</f>
        <v>taxes</v>
      </c>
    </row>
    <row r="141" spans="1:31" ht="19" customHeight="1">
      <c r="A141" s="6">
        <v>141</v>
      </c>
      <c r="B141" s="41" t="s">
        <v>1471</v>
      </c>
      <c r="C141" s="6">
        <f>VLOOKUP(B141,label!A:G,3,FALSE)</f>
        <v>5</v>
      </c>
      <c r="D141" s="6" t="str">
        <f>VLOOKUP(B141,label!A:E,4,FALSE)</f>
        <v>cor</v>
      </c>
      <c r="E141" s="47" t="str">
        <f>VLOOKUP(B141,label!A:E,5,FALSE)</f>
        <v>taxAmount</v>
      </c>
      <c r="F141" s="39" t="s">
        <v>4502</v>
      </c>
      <c r="G141" s="34" t="s">
        <v>2196</v>
      </c>
      <c r="H141" s="89" t="str">
        <f>VLOOKUP(G141,'EN mapping'!B:D,3,FALSE)</f>
        <v>0..1</v>
      </c>
      <c r="U141" s="38" t="str">
        <f>IF(2=C141,B141,IF(1&lt;C141,U140,""))</f>
        <v>corG-4</v>
      </c>
      <c r="V141" s="37" t="str">
        <f>IF(3=C141,B141,IF(2&lt;C141,V140,""))</f>
        <v>corG-5</v>
      </c>
      <c r="W141" s="37" t="str">
        <f>IF(4=C141,B141,IF(3&lt;C141,W140,""))</f>
        <v>corG-19</v>
      </c>
      <c r="X141" s="38" t="str">
        <f>IF(5=C141,B141,IF(4&lt;C141,X140,""))</f>
        <v>cor-95</v>
      </c>
      <c r="Y141" s="37" t="str">
        <f>IF(6=C141,B141,IF(5&lt;C141,Y140,""))</f>
        <v/>
      </c>
      <c r="Z141" s="34" t="s">
        <v>2196</v>
      </c>
      <c r="AA141" s="66" t="s">
        <v>1961</v>
      </c>
      <c r="AB141" s="66" t="s">
        <v>2197</v>
      </c>
      <c r="AC141" s="6" t="str">
        <f>VLOOKUP(B141,label!A:G,6,FALSE)</f>
        <v>taxAmountItemType</v>
      </c>
      <c r="AD141" s="66" t="s">
        <v>1699</v>
      </c>
      <c r="AE141" s="6" t="str">
        <f>VLOOKUP(B141,label!A:G,5,FALSE)</f>
        <v>taxAmount</v>
      </c>
    </row>
    <row r="142" spans="1:31" ht="19" customHeight="1">
      <c r="A142" s="6">
        <v>142</v>
      </c>
      <c r="B142" s="6" t="s">
        <v>3514</v>
      </c>
      <c r="C142" s="6">
        <f>VLOOKUP(B142,label!A:G,3,FALSE)</f>
        <v>5</v>
      </c>
      <c r="D142" s="6" t="str">
        <f>VLOOKUP(B142,label!A:E,4,FALSE)</f>
        <v>cor</v>
      </c>
      <c r="E142" s="47" t="str">
        <f>VLOOKUP(B142,label!A:E,5,FALSE)</f>
        <v>taxAmount</v>
      </c>
      <c r="F142" s="39" t="s">
        <v>4502</v>
      </c>
      <c r="G142" s="68" t="s">
        <v>2212</v>
      </c>
      <c r="H142" s="89" t="str">
        <f>VLOOKUP(G142,'EN mapping'!B:D,3,FALSE)</f>
        <v>1..1</v>
      </c>
      <c r="U142" s="38" t="str">
        <f>IF(2=C142,B142,IF(1&lt;C142,U141,""))</f>
        <v>corG-4</v>
      </c>
      <c r="V142" s="37" t="str">
        <f>IF(3=C142,B142,IF(2&lt;C142,V141,""))</f>
        <v>corG-5</v>
      </c>
      <c r="W142" s="37" t="str">
        <f>IF(4=C142,B142,IF(3&lt;C142,W141,""))</f>
        <v>corG-19</v>
      </c>
      <c r="X142" s="38" t="str">
        <f>IF(5=C142,B142,IF(4&lt;C142,X141,""))</f>
        <v>cor-95</v>
      </c>
      <c r="Y142" s="37" t="str">
        <f>IF(6=C142,B142,IF(5&lt;C142,Y141,""))</f>
        <v/>
      </c>
      <c r="Z142" s="68" t="s">
        <v>2212</v>
      </c>
      <c r="AA142" s="66" t="s">
        <v>1961</v>
      </c>
      <c r="AB142" s="66" t="s">
        <v>2213</v>
      </c>
      <c r="AC142" s="6" t="str">
        <f>VLOOKUP(B142,label!A:G,6,FALSE)</f>
        <v>taxAmountItemType</v>
      </c>
      <c r="AD142" s="66" t="s">
        <v>1699</v>
      </c>
      <c r="AE142" s="6" t="str">
        <f>VLOOKUP(B142,label!A:G,5,FALSE)</f>
        <v>taxAmount</v>
      </c>
    </row>
    <row r="143" spans="1:31" ht="19" customHeight="1">
      <c r="A143" s="6">
        <v>143</v>
      </c>
      <c r="B143" s="41" t="s">
        <v>1474</v>
      </c>
      <c r="C143" s="6">
        <f>VLOOKUP(B143,label!A:G,3,FALSE)</f>
        <v>5</v>
      </c>
      <c r="D143" s="6" t="str">
        <f>VLOOKUP(B143,label!A:E,4,FALSE)</f>
        <v>cor</v>
      </c>
      <c r="E143" s="47" t="str">
        <f>VLOOKUP(B143,label!A:E,5,FALSE)</f>
        <v>taxPercentageRate</v>
      </c>
      <c r="F143" s="39" t="s">
        <v>4503</v>
      </c>
      <c r="G143" s="68" t="s">
        <v>2216</v>
      </c>
      <c r="H143" s="89" t="str">
        <f>VLOOKUP(G143,'EN mapping'!B:D,3,FALSE)</f>
        <v>0..1</v>
      </c>
      <c r="U143" s="38" t="str">
        <f>IF(2=C143,B143,IF(1&lt;C143,U142,""))</f>
        <v>corG-4</v>
      </c>
      <c r="V143" s="37" t="str">
        <f>IF(3=C143,B143,IF(2&lt;C143,V142,""))</f>
        <v>corG-5</v>
      </c>
      <c r="W143" s="37" t="str">
        <f>IF(4=C143,B143,IF(3&lt;C143,W142,""))</f>
        <v>corG-19</v>
      </c>
      <c r="X143" s="38" t="str">
        <f>IF(5=C143,B143,IF(4&lt;C143,X142,""))</f>
        <v>cor-98</v>
      </c>
      <c r="Y143" s="37" t="str">
        <f>IF(6=C143,B143,IF(5&lt;C143,Y142,""))</f>
        <v/>
      </c>
      <c r="Z143" s="68" t="s">
        <v>2216</v>
      </c>
      <c r="AA143" s="66" t="s">
        <v>1961</v>
      </c>
      <c r="AB143" s="66" t="s">
        <v>2217</v>
      </c>
      <c r="AC143" s="6" t="str">
        <f>VLOOKUP(B143,label!A:G,6,FALSE)</f>
        <v>taxPercentageRateItemType</v>
      </c>
      <c r="AD143" s="66" t="s">
        <v>2160</v>
      </c>
      <c r="AE143" s="6" t="str">
        <f>VLOOKUP(B143,label!A:G,5,FALSE)</f>
        <v>taxPercentageRate</v>
      </c>
    </row>
    <row r="144" spans="1:31" ht="19" customHeight="1">
      <c r="A144" s="6">
        <v>144</v>
      </c>
      <c r="B144" s="67" t="s">
        <v>1474</v>
      </c>
      <c r="C144" s="6">
        <f>VLOOKUP(B144,label!A:G,3,FALSE)</f>
        <v>5</v>
      </c>
      <c r="D144" s="6" t="str">
        <f>VLOOKUP(B144,label!A:E,4,FALSE)</f>
        <v>cor</v>
      </c>
      <c r="E144" s="47" t="str">
        <f>VLOOKUP(B144,label!A:E,5,FALSE)</f>
        <v>taxPercentageRate</v>
      </c>
      <c r="F144" s="39" t="s">
        <v>4503</v>
      </c>
      <c r="G144" s="34" t="s">
        <v>2304</v>
      </c>
      <c r="H144" s="89" t="str">
        <f>VLOOKUP(G144,'EN mapping'!B:D,3,FALSE)</f>
        <v>0..1</v>
      </c>
      <c r="U144" s="38" t="str">
        <f>IF(2=C144,B144,IF(1&lt;C144,U143,""))</f>
        <v>corG-4</v>
      </c>
      <c r="V144" s="37" t="str">
        <f>IF(3=C144,B144,IF(2&lt;C144,V143,""))</f>
        <v>corG-5</v>
      </c>
      <c r="W144" s="37" t="str">
        <f>IF(4=C144,B144,IF(3&lt;C144,W143,""))</f>
        <v>corG-19</v>
      </c>
      <c r="X144" s="38" t="str">
        <f>IF(5=C144,B144,IF(4&lt;C144,X143,""))</f>
        <v>cor-98</v>
      </c>
      <c r="Y144" s="37" t="str">
        <f>IF(6=C144,B144,IF(5&lt;C144,Y143,""))</f>
        <v/>
      </c>
      <c r="Z144" s="34" t="s">
        <v>2304</v>
      </c>
      <c r="AA144" s="66" t="s">
        <v>2000</v>
      </c>
      <c r="AB144" s="66" t="s">
        <v>2306</v>
      </c>
      <c r="AC144" s="6" t="str">
        <f>VLOOKUP(B144,label!A:G,6,FALSE)</f>
        <v>taxPercentageRateItemType</v>
      </c>
      <c r="AD144" s="66" t="s">
        <v>2305</v>
      </c>
      <c r="AE144" s="6" t="str">
        <f>VLOOKUP(B144,label!A:G,5,FALSE)</f>
        <v>taxPercentageRate</v>
      </c>
    </row>
    <row r="145" spans="1:31" ht="19" customHeight="1">
      <c r="A145" s="6">
        <v>145</v>
      </c>
      <c r="B145" s="41" t="s">
        <v>1475</v>
      </c>
      <c r="C145" s="6">
        <f>VLOOKUP(B145,label!A:G,3,FALSE)</f>
        <v>5</v>
      </c>
      <c r="D145" s="6" t="str">
        <f>VLOOKUP(B145,label!A:E,4,FALSE)</f>
        <v>cor</v>
      </c>
      <c r="E145" s="47" t="str">
        <f>VLOOKUP(B145,label!A:E,5,FALSE)</f>
        <v>taxCode</v>
      </c>
      <c r="F145" s="39" t="s">
        <v>4504</v>
      </c>
      <c r="G145" s="68" t="s">
        <v>2214</v>
      </c>
      <c r="H145" s="89" t="str">
        <f>VLOOKUP(G145,'EN mapping'!B:D,3,FALSE)</f>
        <v>1..1</v>
      </c>
      <c r="U145" s="38" t="str">
        <f>IF(2=C145,B145,IF(1&lt;C145,U144,""))</f>
        <v>corG-4</v>
      </c>
      <c r="V145" s="37" t="str">
        <f>IF(3=C145,B145,IF(2&lt;C145,V144,""))</f>
        <v>corG-5</v>
      </c>
      <c r="W145" s="37" t="str">
        <f>IF(4=C145,B145,IF(3&lt;C145,W144,""))</f>
        <v>corG-19</v>
      </c>
      <c r="X145" s="38" t="str">
        <f>IF(5=C145,B145,IF(4&lt;C145,X144,""))</f>
        <v>cor-99</v>
      </c>
      <c r="Y145" s="37" t="str">
        <f>IF(6=C145,B145,IF(5&lt;C145,Y144,""))</f>
        <v/>
      </c>
      <c r="Z145" s="68" t="s">
        <v>2214</v>
      </c>
      <c r="AA145" s="66" t="s">
        <v>1961</v>
      </c>
      <c r="AB145" s="66" t="s">
        <v>2215</v>
      </c>
      <c r="AC145" s="6" t="str">
        <f>VLOOKUP(B145,label!A:G,6,FALSE)</f>
        <v>taxCodeItemType</v>
      </c>
      <c r="AD145" s="66" t="s">
        <v>1924</v>
      </c>
      <c r="AE145" s="6" t="str">
        <f>VLOOKUP(B145,label!A:G,5,FALSE)</f>
        <v>taxCode</v>
      </c>
    </row>
    <row r="146" spans="1:31" ht="19" customHeight="1">
      <c r="A146" s="6">
        <v>146</v>
      </c>
      <c r="B146" s="67" t="s">
        <v>1475</v>
      </c>
      <c r="C146" s="6">
        <f>VLOOKUP(B146,label!A:G,3,FALSE)</f>
        <v>5</v>
      </c>
      <c r="D146" s="6" t="str">
        <f>VLOOKUP(B146,label!A:E,4,FALSE)</f>
        <v>cor</v>
      </c>
      <c r="E146" s="47" t="str">
        <f>VLOOKUP(B146,label!A:E,5,FALSE)</f>
        <v>taxCode</v>
      </c>
      <c r="F146" s="39" t="s">
        <v>4504</v>
      </c>
      <c r="G146" s="34" t="s">
        <v>2302</v>
      </c>
      <c r="H146" s="89" t="str">
        <f>VLOOKUP(G146,'EN mapping'!B:D,3,FALSE)</f>
        <v>1..1</v>
      </c>
      <c r="U146" s="38" t="str">
        <f>IF(2=C146,B146,IF(1&lt;C146,U145,""))</f>
        <v>corG-4</v>
      </c>
      <c r="V146" s="37" t="str">
        <f>IF(3=C146,B146,IF(2&lt;C146,V145,""))</f>
        <v>corG-5</v>
      </c>
      <c r="W146" s="37" t="str">
        <f>IF(4=C146,B146,IF(3&lt;C146,W145,""))</f>
        <v>corG-19</v>
      </c>
      <c r="X146" s="38" t="str">
        <f>IF(5=C146,B146,IF(4&lt;C146,X145,""))</f>
        <v>cor-99</v>
      </c>
      <c r="Y146" s="37" t="str">
        <f>IF(6=C146,B146,IF(5&lt;C146,Y145,""))</f>
        <v/>
      </c>
      <c r="Z146" s="34" t="s">
        <v>2302</v>
      </c>
      <c r="AA146" s="66" t="s">
        <v>2000</v>
      </c>
      <c r="AB146" s="66" t="s">
        <v>2303</v>
      </c>
      <c r="AC146" s="6" t="str">
        <f>VLOOKUP(B146,label!A:G,6,FALSE)</f>
        <v>taxCodeItemType</v>
      </c>
      <c r="AD146" s="66" t="s">
        <v>1924</v>
      </c>
      <c r="AE146" s="6" t="str">
        <f>VLOOKUP(B146,label!A:G,5,FALSE)</f>
        <v>taxCode</v>
      </c>
    </row>
    <row r="147" spans="1:31" ht="19" customHeight="1">
      <c r="A147" s="6">
        <v>147</v>
      </c>
      <c r="B147" s="41" t="s">
        <v>1478</v>
      </c>
      <c r="C147" s="6">
        <f>VLOOKUP(B147,label!A:G,3,FALSE)</f>
        <v>5</v>
      </c>
      <c r="D147" s="6" t="str">
        <f>VLOOKUP(B147,label!A:E,4,FALSE)</f>
        <v>muc</v>
      </c>
      <c r="E147" s="47" t="str">
        <f>VLOOKUP(B147,label!A:E,5,FALSE)</f>
        <v>taxCurrency</v>
      </c>
      <c r="F147" s="39" t="s">
        <v>4505</v>
      </c>
      <c r="G147" s="68" t="s">
        <v>1928</v>
      </c>
      <c r="H147" s="89" t="str">
        <f>VLOOKUP(G147,'EN mapping'!B:D,3,FALSE)</f>
        <v>0..1</v>
      </c>
      <c r="U147" s="38" t="str">
        <f>IF(2=C147,B147,IF(1&lt;C147,U146,""))</f>
        <v>corG-4</v>
      </c>
      <c r="V147" s="37" t="str">
        <f>IF(3=C147,B147,IF(2&lt;C147,V146,""))</f>
        <v>corG-5</v>
      </c>
      <c r="W147" s="37" t="str">
        <f>IF(4=C147,B147,IF(3&lt;C147,W146,""))</f>
        <v>corG-19</v>
      </c>
      <c r="X147" s="38" t="str">
        <f>IF(5=C147,B147,IF(4&lt;C147,X146,""))</f>
        <v>muc-33</v>
      </c>
      <c r="Y147" s="37" t="str">
        <f>IF(6=C147,B147,IF(5&lt;C147,Y146,""))</f>
        <v/>
      </c>
      <c r="Z147" s="68" t="s">
        <v>1928</v>
      </c>
      <c r="AA147" s="66" t="s">
        <v>1916</v>
      </c>
      <c r="AB147" s="66" t="s">
        <v>1930</v>
      </c>
      <c r="AC147" s="6" t="str">
        <f>VLOOKUP(B147,label!A:G,6,FALSE)</f>
        <v>currencyItemType</v>
      </c>
      <c r="AD147" s="66" t="s">
        <v>1924</v>
      </c>
      <c r="AE147" s="6" t="str">
        <f>VLOOKUP(B147,label!A:G,5,FALSE)</f>
        <v>taxCurrency</v>
      </c>
    </row>
    <row r="148" spans="1:31" ht="19" customHeight="1">
      <c r="A148" s="6">
        <v>148</v>
      </c>
      <c r="B148" s="6" t="s">
        <v>3656</v>
      </c>
      <c r="C148" s="73">
        <f>VLOOKUP(B148,label!A:G,3,FALSE)</f>
        <v>4</v>
      </c>
      <c r="D148" s="73" t="str">
        <f>VLOOKUP(B148,label!A:E,4,FALSE)</f>
        <v>cen</v>
      </c>
      <c r="E148" s="56" t="str">
        <f>VLOOKUP(B148,label!A:E,5,FALSE)</f>
        <v>INVOICE_LINE_ALLOWANCES</v>
      </c>
      <c r="F148" s="39" t="s">
        <v>4472</v>
      </c>
      <c r="G148" s="69" t="s">
        <v>2263</v>
      </c>
      <c r="H148" s="89" t="str">
        <f>VLOOKUP(G148,'EN mapping'!B:D,3,FALSE)</f>
        <v>0..n</v>
      </c>
      <c r="U148" s="38" t="str">
        <f>IF(2=C148,B148,IF(1&lt;C148,U147,""))</f>
        <v>corG-4</v>
      </c>
      <c r="V148" s="37" t="str">
        <f>IF(3=C148,B148,IF(2&lt;C148,V147,""))</f>
        <v>corG-5</v>
      </c>
      <c r="W148" s="37" t="str">
        <f>IF(4=C148,B148,IF(3&lt;C148,W147,""))</f>
        <v>cenG-27</v>
      </c>
      <c r="X148" s="38" t="str">
        <f>IF(5=C148,B148,IF(4&lt;C148,X147,""))</f>
        <v/>
      </c>
      <c r="Y148" s="37" t="str">
        <f>IF(6=C148,B148,IF(5&lt;C148,Y147,""))</f>
        <v/>
      </c>
      <c r="Z148" s="69" t="s">
        <v>2263</v>
      </c>
      <c r="AA148" s="66" t="s">
        <v>1961</v>
      </c>
      <c r="AB148" s="70" t="s">
        <v>2264</v>
      </c>
      <c r="AC148" s="6" t="str">
        <f>VLOOKUP(B148,label!A:G,6,FALSE)</f>
        <v>_</v>
      </c>
      <c r="AD148" s="70"/>
      <c r="AE148" s="6" t="str">
        <f>VLOOKUP(B148,label!A:G,5,FALSE)</f>
        <v>INVOICE_LINE_ALLOWANCES</v>
      </c>
    </row>
    <row r="149" spans="1:31" ht="19" customHeight="1">
      <c r="A149" s="6">
        <v>149</v>
      </c>
      <c r="B149" s="6" t="s">
        <v>3702</v>
      </c>
      <c r="C149" s="6">
        <f>VLOOKUP(B149,label!A:G,3,FALSE)</f>
        <v>5</v>
      </c>
      <c r="D149" s="6" t="str">
        <f>VLOOKUP(B149,label!A:E,4,FALSE)</f>
        <v>cen</v>
      </c>
      <c r="E149" s="47" t="str">
        <f>VLOOKUP(B149,label!A:E,5,FALSE)</f>
        <v>InvoiceLineAllowanceBaseAmount</v>
      </c>
      <c r="F149" s="39" t="s">
        <v>4473</v>
      </c>
      <c r="G149" s="34" t="s">
        <v>2267</v>
      </c>
      <c r="H149" s="89" t="str">
        <f>VLOOKUP(G149,'EN mapping'!B:D,3,FALSE)</f>
        <v>0..1</v>
      </c>
      <c r="U149" s="38" t="str">
        <f>IF(2=C149,B149,IF(1&lt;C149,U148,""))</f>
        <v>corG-4</v>
      </c>
      <c r="V149" s="37" t="str">
        <f>IF(3=C149,B149,IF(2&lt;C149,V148,""))</f>
        <v>corG-5</v>
      </c>
      <c r="W149" s="37" t="str">
        <f>IF(4=C149,B149,IF(3&lt;C149,W148,""))</f>
        <v>cenG-27</v>
      </c>
      <c r="X149" s="38" t="str">
        <f>IF(5=C149,B149,IF(4&lt;C149,X148,""))</f>
        <v>cen-137</v>
      </c>
      <c r="Y149" s="37" t="str">
        <f>IF(6=C149,B149,IF(5&lt;C149,Y148,""))</f>
        <v/>
      </c>
      <c r="Z149" s="34" t="s">
        <v>2267</v>
      </c>
      <c r="AA149" s="66" t="s">
        <v>2000</v>
      </c>
      <c r="AB149" s="66" t="s">
        <v>2268</v>
      </c>
      <c r="AC149" s="6" t="str">
        <f>VLOOKUP(B149,label!A:G,6,FALSE)</f>
        <v>amountItemType</v>
      </c>
      <c r="AD149" s="66" t="s">
        <v>1699</v>
      </c>
      <c r="AE149" s="6" t="str">
        <f>VLOOKUP(B149,label!A:G,5,FALSE)</f>
        <v>InvoiceLineAllowanceBaseAmount</v>
      </c>
    </row>
    <row r="150" spans="1:31" ht="19" customHeight="1">
      <c r="A150" s="6">
        <v>150</v>
      </c>
      <c r="B150" s="6" t="s">
        <v>3703</v>
      </c>
      <c r="C150" s="6">
        <f>VLOOKUP(B150,label!A:G,3,FALSE)</f>
        <v>5</v>
      </c>
      <c r="D150" s="6" t="str">
        <f>VLOOKUP(B150,label!A:E,4,FALSE)</f>
        <v>cen</v>
      </c>
      <c r="E150" s="47" t="str">
        <f>VLOOKUP(B150,label!A:E,5,FALSE)</f>
        <v>InvoiceLineAllowancePercentage</v>
      </c>
      <c r="F150" s="39" t="s">
        <v>4474</v>
      </c>
      <c r="G150" s="34" t="s">
        <v>2269</v>
      </c>
      <c r="H150" s="89" t="str">
        <f>VLOOKUP(G150,'EN mapping'!B:D,3,FALSE)</f>
        <v>0..1</v>
      </c>
      <c r="U150" s="38" t="str">
        <f>IF(2=C150,B150,IF(1&lt;C150,U149,""))</f>
        <v>corG-4</v>
      </c>
      <c r="V150" s="37" t="str">
        <f>IF(3=C150,B150,IF(2&lt;C150,V149,""))</f>
        <v>corG-5</v>
      </c>
      <c r="W150" s="37" t="str">
        <f>IF(4=C150,B150,IF(3&lt;C150,W149,""))</f>
        <v>cenG-27</v>
      </c>
      <c r="X150" s="38" t="str">
        <f>IF(5=C150,B150,IF(4&lt;C150,X149,""))</f>
        <v>cen-138</v>
      </c>
      <c r="Y150" s="37" t="str">
        <f>IF(6=C150,B150,IF(5&lt;C150,Y149,""))</f>
        <v/>
      </c>
      <c r="Z150" s="34" t="s">
        <v>2269</v>
      </c>
      <c r="AA150" s="66" t="s">
        <v>2000</v>
      </c>
      <c r="AB150" s="66" t="s">
        <v>2270</v>
      </c>
      <c r="AC150" s="6" t="str">
        <f>VLOOKUP(B150,label!A:G,6,FALSE)</f>
        <v>percentageItemType</v>
      </c>
      <c r="AD150" s="66" t="s">
        <v>2160</v>
      </c>
      <c r="AE150" s="6" t="str">
        <f>VLOOKUP(B150,label!A:G,5,FALSE)</f>
        <v>InvoiceLineAllowancePercentage</v>
      </c>
    </row>
    <row r="151" spans="1:31" ht="19" customHeight="1">
      <c r="A151" s="6">
        <v>151</v>
      </c>
      <c r="B151" s="6" t="s">
        <v>3704</v>
      </c>
      <c r="C151" s="6">
        <f>VLOOKUP(B151,label!A:G,3,FALSE)</f>
        <v>5</v>
      </c>
      <c r="D151" s="6" t="str">
        <f>VLOOKUP(B151,label!A:E,4,FALSE)</f>
        <v>cen</v>
      </c>
      <c r="E151" s="47" t="str">
        <f>VLOOKUP(B151,label!A:E,5,FALSE)</f>
        <v>InvoiceLineAllowanceReason</v>
      </c>
      <c r="F151" s="39" t="s">
        <v>4475</v>
      </c>
      <c r="G151" s="34" t="s">
        <v>2271</v>
      </c>
      <c r="H151" s="89" t="str">
        <f>VLOOKUP(G151,'EN mapping'!B:D,3,FALSE)</f>
        <v>0..1</v>
      </c>
      <c r="U151" s="38" t="str">
        <f>IF(2=C151,B151,IF(1&lt;C151,U150,""))</f>
        <v>corG-4</v>
      </c>
      <c r="V151" s="37" t="str">
        <f>IF(3=C151,B151,IF(2&lt;C151,V150,""))</f>
        <v>corG-5</v>
      </c>
      <c r="W151" s="37" t="str">
        <f>IF(4=C151,B151,IF(3&lt;C151,W150,""))</f>
        <v>cenG-27</v>
      </c>
      <c r="X151" s="38" t="str">
        <f>IF(5=C151,B151,IF(4&lt;C151,X150,""))</f>
        <v>cen-139</v>
      </c>
      <c r="Y151" s="37" t="str">
        <f>IF(6=C151,B151,IF(5&lt;C151,Y150,""))</f>
        <v/>
      </c>
      <c r="Z151" s="34" t="s">
        <v>2271</v>
      </c>
      <c r="AA151" s="66" t="s">
        <v>2000</v>
      </c>
      <c r="AB151" s="66" t="s">
        <v>2272</v>
      </c>
      <c r="AC151" s="6" t="str">
        <f>VLOOKUP(B151,label!A:G,6,FALSE)</f>
        <v>textItemType</v>
      </c>
      <c r="AD151" s="66" t="s">
        <v>1938</v>
      </c>
      <c r="AE151" s="6" t="str">
        <f>VLOOKUP(B151,label!A:G,5,FALSE)</f>
        <v>InvoiceLineAllowanceReason</v>
      </c>
    </row>
    <row r="152" spans="1:31" ht="19" customHeight="1">
      <c r="A152" s="6">
        <v>152</v>
      </c>
      <c r="B152" s="6" t="s">
        <v>3705</v>
      </c>
      <c r="C152" s="6">
        <f>VLOOKUP(B152,label!A:G,3,FALSE)</f>
        <v>5</v>
      </c>
      <c r="D152" s="6" t="str">
        <f>VLOOKUP(B152,label!A:E,4,FALSE)</f>
        <v>cen</v>
      </c>
      <c r="E152" s="47" t="str">
        <f>VLOOKUP(B152,label!A:E,5,FALSE)</f>
        <v>InvoiceLineAllowanceReasonCode</v>
      </c>
      <c r="F152" s="39" t="s">
        <v>4476</v>
      </c>
      <c r="G152" s="34" t="s">
        <v>2273</v>
      </c>
      <c r="H152" s="89" t="str">
        <f>VLOOKUP(G152,'EN mapping'!B:D,3,FALSE)</f>
        <v>0..1</v>
      </c>
      <c r="U152" s="38" t="str">
        <f>IF(2=C152,B152,IF(1&lt;C152,U151,""))</f>
        <v>corG-4</v>
      </c>
      <c r="V152" s="37" t="str">
        <f>IF(3=C152,B152,IF(2&lt;C152,V151,""))</f>
        <v>corG-5</v>
      </c>
      <c r="W152" s="37" t="str">
        <f>IF(4=C152,B152,IF(3&lt;C152,W151,""))</f>
        <v>cenG-27</v>
      </c>
      <c r="X152" s="38" t="str">
        <f>IF(5=C152,B152,IF(4&lt;C152,X151,""))</f>
        <v>cen-140</v>
      </c>
      <c r="Y152" s="37" t="str">
        <f>IF(6=C152,B152,IF(5&lt;C152,Y151,""))</f>
        <v/>
      </c>
      <c r="Z152" s="34" t="s">
        <v>2273</v>
      </c>
      <c r="AA152" s="66" t="s">
        <v>2000</v>
      </c>
      <c r="AB152" s="66" t="s">
        <v>2274</v>
      </c>
      <c r="AC152" s="6" t="str">
        <f>VLOOKUP(B152,label!A:G,6,FALSE)</f>
        <v>codeItemType</v>
      </c>
      <c r="AD152" s="66" t="s">
        <v>1924</v>
      </c>
      <c r="AE152" s="6" t="str">
        <f>VLOOKUP(B152,label!A:G,5,FALSE)</f>
        <v>InvoiceLineAllowanceReasonCode</v>
      </c>
    </row>
    <row r="153" spans="1:31" ht="19" customHeight="1">
      <c r="A153" s="6">
        <v>153</v>
      </c>
      <c r="B153" s="6" t="s">
        <v>3657</v>
      </c>
      <c r="C153" s="73">
        <f>VLOOKUP(B153,label!A:G,3,FALSE)</f>
        <v>4</v>
      </c>
      <c r="D153" s="73" t="str">
        <f>VLOOKUP(B153,label!A:E,4,FALSE)</f>
        <v>cen</v>
      </c>
      <c r="E153" s="56" t="str">
        <f>VLOOKUP(B153,label!A:E,5,FALSE)</f>
        <v>INVOICE_LINE_CHARGES</v>
      </c>
      <c r="F153" s="39" t="s">
        <v>4477</v>
      </c>
      <c r="G153" s="69" t="s">
        <v>2275</v>
      </c>
      <c r="H153" s="89" t="str">
        <f>VLOOKUP(G153,'EN mapping'!B:D,3,FALSE)</f>
        <v>0..n</v>
      </c>
      <c r="U153" s="38" t="str">
        <f>IF(2=C153,B153,IF(1&lt;C153,U152,""))</f>
        <v>corG-4</v>
      </c>
      <c r="V153" s="37" t="str">
        <f>IF(3=C153,B153,IF(2&lt;C153,V152,""))</f>
        <v>corG-5</v>
      </c>
      <c r="W153" s="37" t="str">
        <f>IF(4=C153,B153,IF(3&lt;C153,W152,""))</f>
        <v>cenG-28</v>
      </c>
      <c r="X153" s="38" t="str">
        <f>IF(5=C153,B153,IF(4&lt;C153,X152,""))</f>
        <v/>
      </c>
      <c r="Y153" s="37" t="str">
        <f>IF(6=C153,B153,IF(5&lt;C153,Y152,""))</f>
        <v/>
      </c>
      <c r="Z153" s="69" t="s">
        <v>2275</v>
      </c>
      <c r="AA153" s="66" t="s">
        <v>1961</v>
      </c>
      <c r="AB153" s="70" t="s">
        <v>2276</v>
      </c>
      <c r="AC153" s="6" t="str">
        <f>VLOOKUP(B153,label!A:G,6,FALSE)</f>
        <v>_</v>
      </c>
      <c r="AD153" s="70"/>
      <c r="AE153" s="6" t="str">
        <f>VLOOKUP(B153,label!A:G,5,FALSE)</f>
        <v>INVOICE_LINE_CHARGES</v>
      </c>
    </row>
    <row r="154" spans="1:31" ht="19" customHeight="1">
      <c r="A154" s="6">
        <v>154</v>
      </c>
      <c r="B154" s="6" t="s">
        <v>3706</v>
      </c>
      <c r="C154" s="6">
        <f>VLOOKUP(B154,label!A:G,3,FALSE)</f>
        <v>5</v>
      </c>
      <c r="D154" s="6" t="str">
        <f>VLOOKUP(B154,label!A:E,4,FALSE)</f>
        <v>cen</v>
      </c>
      <c r="E154" s="47" t="str">
        <f>VLOOKUP(B154,label!A:E,5,FALSE)</f>
        <v>InvoiceLineChargeBaseAmount</v>
      </c>
      <c r="F154" s="39" t="s">
        <v>4478</v>
      </c>
      <c r="G154" s="34" t="s">
        <v>2279</v>
      </c>
      <c r="H154" s="89" t="str">
        <f>VLOOKUP(G154,'EN mapping'!B:D,3,FALSE)</f>
        <v>0..1</v>
      </c>
      <c r="U154" s="38" t="str">
        <f>IF(2=C154,B154,IF(1&lt;C154,U153,""))</f>
        <v>corG-4</v>
      </c>
      <c r="V154" s="37" t="str">
        <f>IF(3=C154,B154,IF(2&lt;C154,V153,""))</f>
        <v>corG-5</v>
      </c>
      <c r="W154" s="37" t="str">
        <f>IF(4=C154,B154,IF(3&lt;C154,W153,""))</f>
        <v>cenG-28</v>
      </c>
      <c r="X154" s="38" t="str">
        <f>IF(5=C154,B154,IF(4&lt;C154,X153,""))</f>
        <v>cen-142</v>
      </c>
      <c r="Y154" s="37" t="str">
        <f>IF(6=C154,B154,IF(5&lt;C154,Y153,""))</f>
        <v/>
      </c>
      <c r="Z154" s="34" t="s">
        <v>2279</v>
      </c>
      <c r="AA154" s="66" t="s">
        <v>2000</v>
      </c>
      <c r="AB154" s="66" t="s">
        <v>2280</v>
      </c>
      <c r="AC154" s="6" t="str">
        <f>VLOOKUP(B154,label!A:G,6,FALSE)</f>
        <v>amountItemType</v>
      </c>
      <c r="AD154" s="66" t="s">
        <v>1699</v>
      </c>
      <c r="AE154" s="6" t="str">
        <f>VLOOKUP(B154,label!A:G,5,FALSE)</f>
        <v>InvoiceLineChargeBaseAmount</v>
      </c>
    </row>
    <row r="155" spans="1:31" ht="19" customHeight="1">
      <c r="A155" s="6">
        <v>155</v>
      </c>
      <c r="B155" s="6" t="s">
        <v>3707</v>
      </c>
      <c r="C155" s="6">
        <f>VLOOKUP(B155,label!A:G,3,FALSE)</f>
        <v>5</v>
      </c>
      <c r="D155" s="6" t="str">
        <f>VLOOKUP(B155,label!A:E,4,FALSE)</f>
        <v>cen</v>
      </c>
      <c r="E155" s="47" t="str">
        <f>VLOOKUP(B155,label!A:E,5,FALSE)</f>
        <v>InvoiceLineChargePercentage</v>
      </c>
      <c r="F155" s="39" t="s">
        <v>4479</v>
      </c>
      <c r="G155" s="34" t="s">
        <v>2281</v>
      </c>
      <c r="H155" s="89" t="str">
        <f>VLOOKUP(G155,'EN mapping'!B:D,3,FALSE)</f>
        <v>0..1</v>
      </c>
      <c r="U155" s="38" t="str">
        <f>IF(2=C155,B155,IF(1&lt;C155,U154,""))</f>
        <v>corG-4</v>
      </c>
      <c r="V155" s="37" t="str">
        <f>IF(3=C155,B155,IF(2&lt;C155,V154,""))</f>
        <v>corG-5</v>
      </c>
      <c r="W155" s="37" t="str">
        <f>IF(4=C155,B155,IF(3&lt;C155,W154,""))</f>
        <v>cenG-28</v>
      </c>
      <c r="X155" s="38" t="str">
        <f>IF(5=C155,B155,IF(4&lt;C155,X154,""))</f>
        <v>cen-143</v>
      </c>
      <c r="Y155" s="37" t="str">
        <f>IF(6=C155,B155,IF(5&lt;C155,Y154,""))</f>
        <v/>
      </c>
      <c r="Z155" s="34" t="s">
        <v>2281</v>
      </c>
      <c r="AA155" s="66" t="s">
        <v>2000</v>
      </c>
      <c r="AB155" s="66" t="s">
        <v>2282</v>
      </c>
      <c r="AC155" s="6" t="str">
        <f>VLOOKUP(B155,label!A:G,6,FALSE)</f>
        <v>percentageItemType</v>
      </c>
      <c r="AD155" s="66" t="s">
        <v>2160</v>
      </c>
      <c r="AE155" s="6" t="str">
        <f>VLOOKUP(B155,label!A:G,5,FALSE)</f>
        <v>InvoiceLineChargePercentage</v>
      </c>
    </row>
    <row r="156" spans="1:31" ht="19" customHeight="1">
      <c r="A156" s="6">
        <v>156</v>
      </c>
      <c r="B156" s="6" t="s">
        <v>3708</v>
      </c>
      <c r="C156" s="6">
        <f>VLOOKUP(B156,label!A:G,3,FALSE)</f>
        <v>5</v>
      </c>
      <c r="D156" s="6" t="str">
        <f>VLOOKUP(B156,label!A:E,4,FALSE)</f>
        <v>cen</v>
      </c>
      <c r="E156" s="47" t="str">
        <f>VLOOKUP(B156,label!A:E,5,FALSE)</f>
        <v>InvoiceLineChargeReason</v>
      </c>
      <c r="F156" s="39" t="s">
        <v>4480</v>
      </c>
      <c r="G156" s="34" t="s">
        <v>2283</v>
      </c>
      <c r="H156" s="89" t="str">
        <f>VLOOKUP(G156,'EN mapping'!B:D,3,FALSE)</f>
        <v>0..1</v>
      </c>
      <c r="U156" s="38" t="str">
        <f>IF(2=C156,B156,IF(1&lt;C156,U155,""))</f>
        <v>corG-4</v>
      </c>
      <c r="V156" s="37" t="str">
        <f>IF(3=C156,B156,IF(2&lt;C156,V155,""))</f>
        <v>corG-5</v>
      </c>
      <c r="W156" s="37" t="str">
        <f>IF(4=C156,B156,IF(3&lt;C156,W155,""))</f>
        <v>cenG-28</v>
      </c>
      <c r="X156" s="38" t="str">
        <f>IF(5=C156,B156,IF(4&lt;C156,X155,""))</f>
        <v>cen-144</v>
      </c>
      <c r="Y156" s="37" t="str">
        <f>IF(6=C156,B156,IF(5&lt;C156,Y155,""))</f>
        <v/>
      </c>
      <c r="Z156" s="34" t="s">
        <v>2283</v>
      </c>
      <c r="AA156" s="66" t="s">
        <v>2000</v>
      </c>
      <c r="AB156" s="66" t="s">
        <v>2284</v>
      </c>
      <c r="AC156" s="6" t="str">
        <f>VLOOKUP(B156,label!A:G,6,FALSE)</f>
        <v>textItemType</v>
      </c>
      <c r="AD156" s="66" t="s">
        <v>1938</v>
      </c>
      <c r="AE156" s="6" t="str">
        <f>VLOOKUP(B156,label!A:G,5,FALSE)</f>
        <v>InvoiceLineChargeReason</v>
      </c>
    </row>
    <row r="157" spans="1:31" ht="19" customHeight="1">
      <c r="A157" s="6">
        <v>157</v>
      </c>
      <c r="B157" s="6" t="s">
        <v>3709</v>
      </c>
      <c r="C157" s="6">
        <f>VLOOKUP(B157,label!A:G,3,FALSE)</f>
        <v>5</v>
      </c>
      <c r="D157" s="6" t="str">
        <f>VLOOKUP(B157,label!A:E,4,FALSE)</f>
        <v>cen</v>
      </c>
      <c r="E157" s="47" t="str">
        <f>VLOOKUP(B157,label!A:E,5,FALSE)</f>
        <v>InvoiceLineChargeReasonCode</v>
      </c>
      <c r="F157" s="39" t="s">
        <v>4481</v>
      </c>
      <c r="G157" s="34" t="s">
        <v>2285</v>
      </c>
      <c r="H157" s="89" t="str">
        <f>VLOOKUP(G157,'EN mapping'!B:D,3,FALSE)</f>
        <v>0..1</v>
      </c>
      <c r="U157" s="38" t="str">
        <f>IF(2=C157,B157,IF(1&lt;C157,U156,""))</f>
        <v>corG-4</v>
      </c>
      <c r="V157" s="37" t="str">
        <f>IF(3=C157,B157,IF(2&lt;C157,V156,""))</f>
        <v>corG-5</v>
      </c>
      <c r="W157" s="37" t="str">
        <f>IF(4=C157,B157,IF(3&lt;C157,W156,""))</f>
        <v>cenG-28</v>
      </c>
      <c r="X157" s="38" t="str">
        <f>IF(5=C157,B157,IF(4&lt;C157,X156,""))</f>
        <v>cen-145</v>
      </c>
      <c r="Y157" s="37" t="str">
        <f>IF(6=C157,B157,IF(5&lt;C157,Y156,""))</f>
        <v/>
      </c>
      <c r="Z157" s="34" t="s">
        <v>2285</v>
      </c>
      <c r="AA157" s="66" t="s">
        <v>2000</v>
      </c>
      <c r="AB157" s="66" t="s">
        <v>2286</v>
      </c>
      <c r="AC157" s="6" t="str">
        <f>VLOOKUP(B157,label!A:G,6,FALSE)</f>
        <v>codeItemType</v>
      </c>
      <c r="AD157" s="66" t="s">
        <v>1924</v>
      </c>
      <c r="AE157" s="6" t="str">
        <f>VLOOKUP(B157,label!A:G,5,FALSE)</f>
        <v>InvoiceLineChargeReasonCode</v>
      </c>
    </row>
    <row r="158" spans="1:31" ht="19" customHeight="1">
      <c r="A158" s="6">
        <v>158</v>
      </c>
      <c r="B158" s="6" t="s">
        <v>3710</v>
      </c>
      <c r="C158" s="6">
        <f>VLOOKUP(B158,label!A:G,3,FALSE)</f>
        <v>5</v>
      </c>
      <c r="D158" s="6" t="str">
        <f>VLOOKUP(B158,label!A:E,4,FALSE)</f>
        <v>cen</v>
      </c>
      <c r="E158" s="47" t="str">
        <f>VLOOKUP(B158,label!A:E,5,FALSE)</f>
        <v>ItemDescription</v>
      </c>
      <c r="F158" s="39" t="s">
        <v>4482</v>
      </c>
      <c r="G158" s="34" t="s">
        <v>2311</v>
      </c>
      <c r="H158" s="89" t="str">
        <f>VLOOKUP(G158,'EN mapping'!B:D,3,FALSE)</f>
        <v>0..1</v>
      </c>
      <c r="U158" s="38" t="str">
        <f>IF(2=C158,B158,IF(1&lt;C158,U157,""))</f>
        <v>corG-4</v>
      </c>
      <c r="V158" s="37" t="str">
        <f>IF(3=C158,B158,IF(2&lt;C158,V157,""))</f>
        <v>corG-5</v>
      </c>
      <c r="W158" s="37" t="str">
        <f>IF(4=C158,B158,IF(3&lt;C158,W157,""))</f>
        <v>cenG-28</v>
      </c>
      <c r="X158" s="38" t="str">
        <f>IF(5=C158,B158,IF(4&lt;C158,X157,""))</f>
        <v>cen-154</v>
      </c>
      <c r="Y158" s="37" t="str">
        <f>IF(6=C158,B158,IF(5&lt;C158,Y157,""))</f>
        <v/>
      </c>
      <c r="Z158" s="34" t="s">
        <v>2311</v>
      </c>
      <c r="AA158" s="66" t="s">
        <v>2000</v>
      </c>
      <c r="AB158" s="66" t="s">
        <v>2312</v>
      </c>
      <c r="AC158" s="6" t="str">
        <f>VLOOKUP(B158,label!A:G,6,FALSE)</f>
        <v>textItemType</v>
      </c>
      <c r="AD158" s="66" t="s">
        <v>1938</v>
      </c>
      <c r="AE158" s="6" t="str">
        <f>VLOOKUP(B158,label!A:G,5,FALSE)</f>
        <v>ItemDescription</v>
      </c>
    </row>
    <row r="159" spans="1:31" ht="19" customHeight="1">
      <c r="A159" s="6">
        <v>159</v>
      </c>
      <c r="B159" s="6" t="s">
        <v>3658</v>
      </c>
      <c r="C159" s="74">
        <v>4</v>
      </c>
      <c r="D159" s="74" t="str">
        <f>VLOOKUP(B159,label!A:E,4,FALSE)</f>
        <v>cen</v>
      </c>
      <c r="E159" s="55" t="str">
        <f>VLOOKUP(B159,label!A:E,5,FALSE)</f>
        <v>ITEM_ATTRIBUTES</v>
      </c>
      <c r="F159" s="39" t="s">
        <v>4544</v>
      </c>
      <c r="G159" s="69" t="s">
        <v>2327</v>
      </c>
      <c r="H159" s="89" t="str">
        <f>VLOOKUP(G159,'EN mapping'!B:D,3,FALSE)</f>
        <v>0..n</v>
      </c>
      <c r="U159" s="38" t="str">
        <f>IF(2=C159,B159,IF(1&lt;C159,U158,""))</f>
        <v>corG-4</v>
      </c>
      <c r="V159" s="37" t="str">
        <f>IF(3=C159,B159,IF(2&lt;C159,V158,""))</f>
        <v>corG-5</v>
      </c>
      <c r="W159" s="37" t="str">
        <f>IF(4=C159,B159,IF(3&lt;C159,W158,""))</f>
        <v>cenG-32</v>
      </c>
      <c r="X159" s="38" t="str">
        <f>IF(5=C159,B159,IF(4&lt;C159,X158,""))</f>
        <v/>
      </c>
      <c r="Y159" s="37" t="str">
        <f>IF(6=C159,B159,IF(5&lt;C159,Y158,""))</f>
        <v/>
      </c>
      <c r="Z159" s="69" t="s">
        <v>2327</v>
      </c>
      <c r="AA159" s="66" t="s">
        <v>2000</v>
      </c>
      <c r="AB159" s="69" t="s">
        <v>2328</v>
      </c>
      <c r="AC159" s="6" t="str">
        <f>VLOOKUP(B159,label!A:G,6,FALSE)</f>
        <v>_</v>
      </c>
      <c r="AD159" s="84"/>
      <c r="AE159" s="6" t="str">
        <f>VLOOKUP(B159,label!A:G,5,FALSE)</f>
        <v>ITEM_ATTRIBUTES</v>
      </c>
    </row>
    <row r="160" spans="1:31" ht="19" customHeight="1">
      <c r="A160" s="6">
        <v>160</v>
      </c>
      <c r="B160" s="6" t="s">
        <v>3711</v>
      </c>
      <c r="C160" s="6">
        <v>5</v>
      </c>
      <c r="D160" s="6" t="str">
        <f>VLOOKUP(B160,label!A:E,4,FALSE)</f>
        <v>cen</v>
      </c>
      <c r="E160" s="47" t="str">
        <f>VLOOKUP(B160,label!A:E,5,FALSE)</f>
        <v>ItemAttributeName</v>
      </c>
      <c r="F160" s="39" t="s">
        <v>4545</v>
      </c>
      <c r="G160" s="34" t="s">
        <v>2329</v>
      </c>
      <c r="H160" s="89" t="str">
        <f>VLOOKUP(G160,'EN mapping'!B:D,3,FALSE)</f>
        <v>1..1</v>
      </c>
      <c r="U160" s="38" t="str">
        <f>IF(2=C160,B160,IF(1&lt;C160,U159,""))</f>
        <v>corG-4</v>
      </c>
      <c r="V160" s="37" t="str">
        <f>IF(3=C160,B160,IF(2&lt;C160,V159,""))</f>
        <v>corG-5</v>
      </c>
      <c r="W160" s="37" t="str">
        <f>IF(4=C160,B160,IF(3&lt;C160,W159,""))</f>
        <v>cenG-32</v>
      </c>
      <c r="X160" s="38" t="str">
        <f>IF(5=C160,B160,IF(4&lt;C160,X159,""))</f>
        <v>cen-160</v>
      </c>
      <c r="Y160" s="37" t="str">
        <f>IF(6=C160,B160,IF(5&lt;C160,Y159,""))</f>
        <v/>
      </c>
      <c r="Z160" s="34" t="s">
        <v>2329</v>
      </c>
      <c r="AA160" s="66" t="s">
        <v>2330</v>
      </c>
      <c r="AB160" s="66" t="s">
        <v>2331</v>
      </c>
      <c r="AC160" s="6" t="str">
        <f>VLOOKUP(B160,label!A:G,6,FALSE)</f>
        <v>textItemType</v>
      </c>
      <c r="AD160" s="66" t="s">
        <v>1938</v>
      </c>
      <c r="AE160" s="6" t="str">
        <f>VLOOKUP(B160,label!A:G,5,FALSE)</f>
        <v>ItemAttributeName</v>
      </c>
    </row>
    <row r="161" spans="1:31" ht="19" customHeight="1">
      <c r="A161" s="6">
        <f t="shared" ref="A161" si="0">ROW()-1</f>
        <v>160</v>
      </c>
      <c r="B161" s="6" t="s">
        <v>3712</v>
      </c>
      <c r="C161" s="6">
        <v>5</v>
      </c>
      <c r="D161" s="6" t="str">
        <f>VLOOKUP(B161,label!A:E,4,FALSE)</f>
        <v>cen</v>
      </c>
      <c r="E161" s="47" t="str">
        <f>VLOOKUP(B161,label!A:E,5,FALSE)</f>
        <v>ItemAttributeValue</v>
      </c>
      <c r="F161" s="39" t="s">
        <v>4546</v>
      </c>
      <c r="G161" s="34" t="s">
        <v>2332</v>
      </c>
      <c r="H161" s="89" t="str">
        <f>VLOOKUP(G161,'EN mapping'!B:D,3,FALSE)</f>
        <v>1..1</v>
      </c>
      <c r="U161" s="38" t="str">
        <f>IF(2=C161,B161,IF(1&lt;C161,U160,""))</f>
        <v>corG-4</v>
      </c>
      <c r="V161" s="37" t="str">
        <f>IF(3=C161,B161,IF(2&lt;C161,V160,""))</f>
        <v>corG-5</v>
      </c>
      <c r="W161" s="37" t="str">
        <f>IF(4=C161,B161,IF(3&lt;C161,W160,""))</f>
        <v>cenG-32</v>
      </c>
      <c r="X161" s="38" t="str">
        <f>IF(5=C161,B161,IF(4&lt;C161,X160,""))</f>
        <v>cen-161</v>
      </c>
      <c r="Y161" s="37" t="str">
        <f>IF(6=C161,B161,IF(5&lt;C161,Y160,""))</f>
        <v/>
      </c>
      <c r="Z161" s="34" t="s">
        <v>2332</v>
      </c>
      <c r="AA161" s="66" t="s">
        <v>2330</v>
      </c>
      <c r="AB161" s="66" t="s">
        <v>2333</v>
      </c>
      <c r="AC161" s="6" t="str">
        <f>VLOOKUP(B161,label!A:G,6,FALSE)</f>
        <v>textItemType</v>
      </c>
      <c r="AD161" s="66" t="s">
        <v>1938</v>
      </c>
      <c r="AE161" s="6" t="str">
        <f>VLOOKUP(B161,label!A:G,5,FALSE)</f>
        <v>ItemAttributeValue</v>
      </c>
    </row>
  </sheetData>
  <autoFilter ref="B1:AN161" xr:uid="{A6575B6A-F0DA-A545-ACB7-744CABFD2B6F}"/>
  <phoneticPr fontId="3"/>
  <conditionalFormatting sqref="AI139">
    <cfRule type="containsText" dxfId="47" priority="4" operator="containsText" text="G">
      <formula>NOT(ISERROR(SEARCH("G",AI139)))</formula>
    </cfRule>
  </conditionalFormatting>
  <conditionalFormatting sqref="B1:B32 B136:B1048576 B122:B126 B128:B134 B34:B120">
    <cfRule type="containsText" dxfId="46" priority="3" operator="containsText" text="G-">
      <formula>NOT(ISERROR(SEARCH("G-",B1)))</formula>
    </cfRule>
  </conditionalFormatting>
  <conditionalFormatting sqref="D1:D1048576">
    <cfRule type="containsText" dxfId="45" priority="2" operator="containsText" text="cen">
      <formula>NOT(ISERROR(SEARCH("cen",D1)))</formula>
    </cfRule>
  </conditionalFormatting>
  <conditionalFormatting sqref="H1:H1048576">
    <cfRule type="containsText" dxfId="44" priority="1" operator="containsText" text="n">
      <formula>NOT(ISERROR(SEARCH("n",H1)))</formula>
    </cfRule>
  </conditionalFormatting>
  <pageMargins left="0.25" right="0.25" top="0.75" bottom="0.75" header="0.3" footer="0.3"/>
  <pageSetup paperSize="9" scale="52" fitToHeight="4"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C3D6C-8920-194C-A7CB-947F1740E7EF}">
  <sheetPr codeName="Sheet4">
    <pageSetUpPr fitToPage="1"/>
  </sheetPr>
  <dimension ref="A1:Q219"/>
  <sheetViews>
    <sheetView zoomScaleNormal="90" workbookViewId="0">
      <pane ySplit="1" topLeftCell="A2" activePane="bottomLeft" state="frozen"/>
      <selection pane="bottomLeft" activeCell="K8" sqref="K8"/>
    </sheetView>
  </sheetViews>
  <sheetFormatPr baseColWidth="10" defaultColWidth="10.7109375" defaultRowHeight="16" customHeight="1"/>
  <cols>
    <col min="1" max="1" width="4.28515625" style="6" bestFit="1" customWidth="1"/>
    <col min="2" max="2" width="7.85546875" style="6" customWidth="1"/>
    <col min="3" max="3" width="5.28515625" style="6" customWidth="1"/>
    <col min="4" max="4" width="3.7109375" style="6" customWidth="1"/>
    <col min="5" max="5" width="16" style="6" customWidth="1"/>
    <col min="6" max="6" width="28.7109375" style="6" customWidth="1"/>
    <col min="7" max="7" width="2.5703125" style="6" bestFit="1" customWidth="1"/>
    <col min="8" max="8" width="9.42578125" style="6" customWidth="1"/>
    <col min="9" max="9" width="7.42578125" style="37" bestFit="1" customWidth="1"/>
    <col min="10" max="10" width="7.85546875" style="6" customWidth="1"/>
    <col min="11" max="11" width="4.42578125" style="6" customWidth="1"/>
    <col min="12" max="12" width="38.7109375" style="6" customWidth="1"/>
    <col min="13" max="14" width="25.28515625" style="6" customWidth="1"/>
    <col min="15" max="16384" width="10.7109375" style="6"/>
  </cols>
  <sheetData>
    <row r="1" spans="1:14" ht="16" customHeight="1">
      <c r="A1" s="6" t="s">
        <v>3519</v>
      </c>
      <c r="B1" s="63" t="s">
        <v>1910</v>
      </c>
      <c r="C1" s="63" t="s">
        <v>1911</v>
      </c>
      <c r="D1" s="63" t="s">
        <v>1912</v>
      </c>
      <c r="E1" s="63" t="s">
        <v>1913</v>
      </c>
      <c r="F1" s="64" t="s">
        <v>1914</v>
      </c>
      <c r="G1" s="63" t="s">
        <v>4383</v>
      </c>
      <c r="H1" s="63"/>
      <c r="I1" s="64"/>
      <c r="J1" s="63" t="s">
        <v>2334</v>
      </c>
      <c r="K1" s="6" t="s">
        <v>4383</v>
      </c>
      <c r="M1" s="6" t="s">
        <v>3509</v>
      </c>
      <c r="N1" s="6" t="s">
        <v>2353</v>
      </c>
    </row>
    <row r="2" spans="1:14" ht="16" customHeight="1">
      <c r="A2" s="6">
        <v>1</v>
      </c>
      <c r="B2" s="68" t="s">
        <v>1915</v>
      </c>
      <c r="C2" s="66" t="s">
        <v>1916</v>
      </c>
      <c r="D2" s="66" t="s">
        <v>1917</v>
      </c>
      <c r="E2" s="66" t="s">
        <v>1918</v>
      </c>
      <c r="F2" s="66" t="s">
        <v>1919</v>
      </c>
      <c r="G2" s="67">
        <f>LEN(C2)</f>
        <v>1</v>
      </c>
      <c r="H2" s="67" t="str">
        <f>VLOOKUP(B2,Sheet1!A:C,2,FALSE)</f>
        <v>cor-76</v>
      </c>
      <c r="I2" s="90" t="str">
        <f>IF(H2=J2,"","*")</f>
        <v/>
      </c>
      <c r="J2" s="67" t="s">
        <v>1384</v>
      </c>
      <c r="K2" s="6">
        <f>VLOOKUP(J2,label!A:G,3,FALSE)</f>
        <v>4</v>
      </c>
      <c r="L2" s="6" t="s">
        <v>4506</v>
      </c>
      <c r="M2" s="6" t="str">
        <f>VLOOKUP(J2,label!A:G,6,FALSE)</f>
        <v>documentNumberItemType</v>
      </c>
      <c r="N2" s="6" t="str">
        <f>VLOOKUP(J2,label!A:G,5,FALSE)</f>
        <v>documentNumber</v>
      </c>
    </row>
    <row r="3" spans="1:14" ht="16" customHeight="1">
      <c r="A3" s="6">
        <v>2</v>
      </c>
      <c r="B3" s="68" t="s">
        <v>1920</v>
      </c>
      <c r="C3" s="66" t="s">
        <v>1916</v>
      </c>
      <c r="D3" s="66" t="s">
        <v>1917</v>
      </c>
      <c r="E3" s="66" t="s">
        <v>1921</v>
      </c>
      <c r="F3" s="66" t="s">
        <v>1922</v>
      </c>
      <c r="G3" s="67">
        <f>LEN(C3)</f>
        <v>1</v>
      </c>
      <c r="H3" s="67" t="str">
        <f>VLOOKUP(B3,Sheet1!A:C,2,FALSE)</f>
        <v>cor-79</v>
      </c>
      <c r="I3" s="90" t="str">
        <f>IF(H3=J3,"","*")</f>
        <v/>
      </c>
      <c r="J3" s="6" t="s">
        <v>2342</v>
      </c>
      <c r="K3" s="6">
        <f>VLOOKUP(J3,label!A:G,3,FALSE)</f>
        <v>4</v>
      </c>
      <c r="L3" s="6" t="s">
        <v>4507</v>
      </c>
      <c r="M3" s="6" t="str">
        <f>VLOOKUP(J3,label!A:G,6,FALSE)</f>
        <v>documentDateItemType</v>
      </c>
      <c r="N3" s="6" t="str">
        <f>VLOOKUP(J3,label!A:G,5,FALSE)</f>
        <v>documentDate</v>
      </c>
    </row>
    <row r="4" spans="1:14" ht="16" customHeight="1">
      <c r="A4" s="6">
        <v>3</v>
      </c>
      <c r="B4" s="68" t="s">
        <v>1923</v>
      </c>
      <c r="C4" s="66" t="s">
        <v>1916</v>
      </c>
      <c r="D4" s="66" t="s">
        <v>1917</v>
      </c>
      <c r="E4" s="66" t="s">
        <v>1924</v>
      </c>
      <c r="F4" s="66" t="s">
        <v>1925</v>
      </c>
      <c r="G4" s="67">
        <f>LEN(C4)</f>
        <v>1</v>
      </c>
      <c r="H4" s="67" t="str">
        <f>VLOOKUP(B4,Sheet1!A:C,2,FALSE)</f>
        <v>cor-73</v>
      </c>
      <c r="I4" s="90" t="str">
        <f>IF(H4=J4,"","*")</f>
        <v/>
      </c>
      <c r="J4" s="67" t="s">
        <v>1381</v>
      </c>
      <c r="K4" s="6">
        <f>VLOOKUP(J4,label!A:G,3,FALSE)</f>
        <v>4</v>
      </c>
      <c r="L4" s="6" t="s">
        <v>4508</v>
      </c>
      <c r="M4" s="6" t="str">
        <f>VLOOKUP(J4,label!A:G,6,FALSE)</f>
        <v>gl-gen:documentTypeItemType</v>
      </c>
      <c r="N4" s="6" t="str">
        <f>VLOOKUP(J4,label!A:G,5,FALSE)</f>
        <v>documentType</v>
      </c>
    </row>
    <row r="5" spans="1:14" ht="16" customHeight="1">
      <c r="A5" s="6">
        <v>4</v>
      </c>
      <c r="B5" s="68" t="s">
        <v>1926</v>
      </c>
      <c r="C5" s="66" t="s">
        <v>1916</v>
      </c>
      <c r="D5" s="66" t="s">
        <v>1917</v>
      </c>
      <c r="E5" s="66" t="s">
        <v>1924</v>
      </c>
      <c r="F5" s="66" t="s">
        <v>1927</v>
      </c>
      <c r="G5" s="67">
        <f>LEN(C5)</f>
        <v>1</v>
      </c>
      <c r="H5" s="67" t="str">
        <f>VLOOKUP(B5,Sheet1!A:C,2,FALSE)</f>
        <v>muc-4</v>
      </c>
      <c r="I5" s="90" t="str">
        <f>IF(H5=J5,"","*")</f>
        <v/>
      </c>
      <c r="J5" s="67" t="s">
        <v>1307</v>
      </c>
      <c r="K5" s="6">
        <f>VLOOKUP(J5,label!A:G,3,FALSE)</f>
        <v>4</v>
      </c>
      <c r="L5" s="6" t="s">
        <v>4509</v>
      </c>
      <c r="M5" s="6" t="str">
        <f>VLOOKUP(J5,label!A:G,6,FALSE)</f>
        <v>currencyItemType</v>
      </c>
      <c r="N5" s="6" t="str">
        <f>VLOOKUP(J5,label!A:G,5,FALSE)</f>
        <v>amountOriginalCurrency</v>
      </c>
    </row>
    <row r="6" spans="1:14" ht="16" customHeight="1">
      <c r="A6" s="6">
        <v>5</v>
      </c>
      <c r="B6" s="68" t="s">
        <v>1928</v>
      </c>
      <c r="C6" s="66" t="s">
        <v>1916</v>
      </c>
      <c r="D6" s="66" t="s">
        <v>1929</v>
      </c>
      <c r="E6" s="66" t="s">
        <v>1924</v>
      </c>
      <c r="F6" s="66" t="s">
        <v>1930</v>
      </c>
      <c r="G6" s="67">
        <f>LEN(C6)</f>
        <v>1</v>
      </c>
      <c r="H6" s="67" t="str">
        <f>VLOOKUP(B6,Sheet1!A:C,2,FALSE)</f>
        <v>muc-33</v>
      </c>
      <c r="I6" s="90" t="str">
        <f>IF(H6=J6,"","*")</f>
        <v/>
      </c>
      <c r="J6" s="41" t="s">
        <v>1478</v>
      </c>
      <c r="K6" s="91">
        <f>VLOOKUP(J6,label!A:G,3,FALSE)</f>
        <v>5</v>
      </c>
      <c r="L6" s="92" t="s">
        <v>4548</v>
      </c>
      <c r="M6" s="6" t="str">
        <f>VLOOKUP(J6,label!A:G,6,FALSE)</f>
        <v>currencyItemType</v>
      </c>
      <c r="N6" s="6" t="str">
        <f>VLOOKUP(J6,label!A:G,5,FALSE)</f>
        <v>taxCurrency</v>
      </c>
    </row>
    <row r="7" spans="1:14" ht="16" customHeight="1">
      <c r="A7" s="6">
        <v>6</v>
      </c>
      <c r="B7" s="68" t="s">
        <v>1931</v>
      </c>
      <c r="C7" s="66" t="s">
        <v>1916</v>
      </c>
      <c r="D7" s="66" t="s">
        <v>1929</v>
      </c>
      <c r="E7" s="66" t="s">
        <v>1921</v>
      </c>
      <c r="F7" s="66" t="s">
        <v>1932</v>
      </c>
      <c r="G7" s="67">
        <f>LEN(C7)</f>
        <v>1</v>
      </c>
      <c r="H7" s="67" t="str">
        <f>VLOOKUP(B7,Sheet1!A:C,2,FALSE)</f>
        <v>cor-43</v>
      </c>
      <c r="I7" s="90" t="str">
        <f>IF(H7=J7,"","*")</f>
        <v/>
      </c>
      <c r="J7" s="41" t="s">
        <v>1322</v>
      </c>
      <c r="K7" s="6">
        <f>VLOOKUP(J7,label!A:G,3,FALSE)</f>
        <v>4</v>
      </c>
      <c r="L7" s="6" t="s">
        <v>4510</v>
      </c>
      <c r="M7" s="6" t="str">
        <f>VLOOKUP(J7,label!A:G,6,FALSE)</f>
        <v>postingDateItemType</v>
      </c>
      <c r="N7" s="6" t="str">
        <f>VLOOKUP(J7,label!A:G,5,FALSE)</f>
        <v>postingDate</v>
      </c>
    </row>
    <row r="8" spans="1:14" ht="16" customHeight="1">
      <c r="A8" s="6">
        <v>7</v>
      </c>
      <c r="B8" s="68" t="s">
        <v>1933</v>
      </c>
      <c r="C8" s="66" t="s">
        <v>1916</v>
      </c>
      <c r="D8" s="66" t="s">
        <v>1929</v>
      </c>
      <c r="E8" s="66" t="s">
        <v>1924</v>
      </c>
      <c r="F8" s="66" t="s">
        <v>1934</v>
      </c>
      <c r="G8" s="67">
        <f>LEN(C8)</f>
        <v>1</v>
      </c>
      <c r="H8" s="67" t="str">
        <f>VLOOKUP(B8,Sheet1!A:C,2,FALSE)</f>
        <v>cen-8</v>
      </c>
      <c r="I8" s="90" t="str">
        <f>IF(H8=J8,"","*")</f>
        <v/>
      </c>
      <c r="J8" s="6" t="s">
        <v>3700</v>
      </c>
      <c r="K8" s="6">
        <f>VLOOKUP(J8,label!A:G,3,FALSE)</f>
        <v>1</v>
      </c>
      <c r="L8" s="6" t="s">
        <v>4511</v>
      </c>
      <c r="M8" s="6" t="str">
        <f>VLOOKUP(J8,label!A:G,6,FALSE)</f>
        <v>codeItemType</v>
      </c>
      <c r="N8" s="6" t="str">
        <f>VLOOKUP(J8,label!A:G,5,FALSE)</f>
        <v>valueAddedTaxPointDateCode</v>
      </c>
    </row>
    <row r="9" spans="1:14" ht="16" customHeight="1">
      <c r="A9" s="6">
        <v>8</v>
      </c>
      <c r="B9" s="68" t="s">
        <v>1935</v>
      </c>
      <c r="C9" s="66" t="s">
        <v>1916</v>
      </c>
      <c r="D9" s="66" t="s">
        <v>1929</v>
      </c>
      <c r="E9" s="66" t="s">
        <v>1921</v>
      </c>
      <c r="F9" s="66" t="s">
        <v>1936</v>
      </c>
      <c r="G9" s="67">
        <f>LEN(C9)</f>
        <v>1</v>
      </c>
      <c r="H9" s="67" t="str">
        <f>VLOOKUP(B9,Sheet1!A:C,2,FALSE)</f>
        <v>cor-90</v>
      </c>
      <c r="I9" s="90" t="str">
        <f>IF(H9=J9,"","*")</f>
        <v/>
      </c>
      <c r="J9" s="67" t="s">
        <v>1416</v>
      </c>
      <c r="K9" s="91">
        <f>VLOOKUP(J9,label!A:G,3,FALSE)</f>
        <v>4</v>
      </c>
      <c r="L9" s="75" t="s">
        <v>4549</v>
      </c>
      <c r="M9" s="6" t="str">
        <f>VLOOKUP(J9,label!A:G,6,FALSE)</f>
        <v>maturityDateItemType</v>
      </c>
      <c r="N9" s="6" t="str">
        <f>VLOOKUP(J9,label!A:G,5,FALSE)</f>
        <v>maturityDate</v>
      </c>
    </row>
    <row r="10" spans="1:14" ht="16" customHeight="1">
      <c r="A10" s="6">
        <v>9</v>
      </c>
      <c r="B10" s="34" t="s">
        <v>1937</v>
      </c>
      <c r="C10" s="66" t="s">
        <v>1916</v>
      </c>
      <c r="D10" s="66" t="s">
        <v>1929</v>
      </c>
      <c r="E10" s="66" t="s">
        <v>1938</v>
      </c>
      <c r="F10" s="66" t="s">
        <v>1939</v>
      </c>
      <c r="G10" s="67">
        <f>LEN(C10)</f>
        <v>1</v>
      </c>
      <c r="H10" s="67" t="str">
        <f>VLOOKUP(B10,Sheet1!A:C,2,FALSE)</f>
        <v>bus-35</v>
      </c>
      <c r="I10" s="90" t="str">
        <f>IF(H10=J10,"","*")</f>
        <v/>
      </c>
      <c r="J10" s="67" t="s">
        <v>1182</v>
      </c>
      <c r="K10" s="91">
        <f>VLOOKUP(J10,label!A:G,3,FALSE)</f>
        <v>4</v>
      </c>
      <c r="L10" s="93" t="s">
        <v>4550</v>
      </c>
      <c r="M10" s="6" t="str">
        <f>VLOOKUP(J10,label!A:G,6,FALSE)</f>
        <v>contactAttentionLineItemType</v>
      </c>
      <c r="N10" s="6" t="str">
        <f>VLOOKUP(J10,label!A:G,5,FALSE)</f>
        <v>contactAttentionLine</v>
      </c>
    </row>
    <row r="11" spans="1:14" ht="16" customHeight="1">
      <c r="A11" s="6">
        <v>10</v>
      </c>
      <c r="B11" s="71"/>
      <c r="C11" s="66"/>
      <c r="D11" s="66"/>
      <c r="E11" s="66"/>
      <c r="F11" s="66"/>
      <c r="G11" s="67"/>
      <c r="H11" s="67"/>
      <c r="I11" s="90"/>
      <c r="J11" s="67"/>
      <c r="N11" s="6" t="e">
        <f>VLOOKUP(J11,label!A:G,5,FALSE)</f>
        <v>#N/A</v>
      </c>
    </row>
    <row r="12" spans="1:14" ht="16" customHeight="1">
      <c r="A12" s="6">
        <v>11</v>
      </c>
      <c r="B12" s="71"/>
      <c r="C12" s="66"/>
      <c r="D12" s="66"/>
      <c r="E12" s="66"/>
      <c r="F12" s="66"/>
      <c r="G12" s="41"/>
      <c r="H12" s="67"/>
      <c r="I12" s="94"/>
      <c r="J12" s="41"/>
      <c r="N12" s="6" t="e">
        <f>VLOOKUP(J12,label!A:G,5,FALSE)</f>
        <v>#N/A</v>
      </c>
    </row>
    <row r="13" spans="1:14" ht="16" customHeight="1">
      <c r="A13" s="6">
        <v>12</v>
      </c>
      <c r="B13" s="34" t="s">
        <v>1940</v>
      </c>
      <c r="C13" s="66" t="s">
        <v>1916</v>
      </c>
      <c r="D13" s="66" t="s">
        <v>1929</v>
      </c>
      <c r="E13" s="66" t="s">
        <v>1941</v>
      </c>
      <c r="F13" s="66" t="s">
        <v>1942</v>
      </c>
      <c r="G13" s="67">
        <f>LEN(C13)</f>
        <v>1</v>
      </c>
      <c r="H13" s="67" t="str">
        <f>"cen-"&amp;MID(B13,4,LEN(B13)-3)</f>
        <v>cen-11</v>
      </c>
      <c r="I13" s="37" t="s">
        <v>2343</v>
      </c>
      <c r="J13" s="6" t="s">
        <v>2343</v>
      </c>
      <c r="K13" s="6">
        <f>VLOOKUP(J13,label!A:G,3,FALSE)</f>
        <v>5</v>
      </c>
      <c r="L13" s="6" t="s">
        <v>4514</v>
      </c>
      <c r="M13" s="6" t="str">
        <f>VLOOKUP(J13,label!A:G,6,FALSE)</f>
        <v>originatingDocumentNumberItemType</v>
      </c>
      <c r="N13" s="6" t="str">
        <f>VLOOKUP(J13,label!A:G,5,FALSE)</f>
        <v>originatingDocumentNumber</v>
      </c>
    </row>
    <row r="14" spans="1:14" ht="16" customHeight="1">
      <c r="A14" s="6">
        <v>13</v>
      </c>
      <c r="B14" s="34" t="s">
        <v>1943</v>
      </c>
      <c r="C14" s="66" t="s">
        <v>1916</v>
      </c>
      <c r="D14" s="66" t="s">
        <v>1929</v>
      </c>
      <c r="E14" s="66" t="s">
        <v>1941</v>
      </c>
      <c r="F14" s="66" t="s">
        <v>1944</v>
      </c>
      <c r="G14" s="67">
        <f>LEN(C14)</f>
        <v>1</v>
      </c>
      <c r="H14" s="67" t="str">
        <f>"cen-"&amp;MID(B14,4,LEN(B14)-3)</f>
        <v>cen-13</v>
      </c>
      <c r="I14" s="37" t="s">
        <v>2343</v>
      </c>
      <c r="J14" s="6" t="s">
        <v>2343</v>
      </c>
      <c r="K14" s="6">
        <f>VLOOKUP(J14,label!A:G,3,FALSE)</f>
        <v>5</v>
      </c>
      <c r="L14" s="6" t="s">
        <v>4514</v>
      </c>
      <c r="M14" s="6" t="str">
        <f>VLOOKUP(J14,label!A:G,6,FALSE)</f>
        <v>originatingDocumentNumberItemType</v>
      </c>
      <c r="N14" s="6" t="str">
        <f>VLOOKUP(J14,label!A:G,5,FALSE)</f>
        <v>originatingDocumentNumber</v>
      </c>
    </row>
    <row r="15" spans="1:14" ht="16" customHeight="1">
      <c r="A15" s="6">
        <v>14</v>
      </c>
      <c r="B15" s="34" t="s">
        <v>1945</v>
      </c>
      <c r="C15" s="66" t="s">
        <v>1916</v>
      </c>
      <c r="D15" s="66" t="s">
        <v>1929</v>
      </c>
      <c r="E15" s="66" t="s">
        <v>1941</v>
      </c>
      <c r="F15" s="66" t="s">
        <v>1946</v>
      </c>
      <c r="G15" s="67">
        <f>LEN(C15)</f>
        <v>1</v>
      </c>
      <c r="H15" s="67" t="str">
        <f>"cen-"&amp;MID(B15,4,LEN(B15)-3)</f>
        <v>cen-15</v>
      </c>
      <c r="I15" s="37" t="s">
        <v>2343</v>
      </c>
      <c r="J15" s="6" t="s">
        <v>2343</v>
      </c>
      <c r="K15" s="6">
        <f>VLOOKUP(J15,label!A:G,3,FALSE)</f>
        <v>5</v>
      </c>
      <c r="L15" s="6" t="s">
        <v>4514</v>
      </c>
      <c r="M15" s="6" t="str">
        <f>VLOOKUP(J15,label!A:G,6,FALSE)</f>
        <v>originatingDocumentNumberItemType</v>
      </c>
      <c r="N15" s="6" t="str">
        <f>VLOOKUP(J15,label!A:G,5,FALSE)</f>
        <v>originatingDocumentNumber</v>
      </c>
    </row>
    <row r="16" spans="1:14" ht="16" customHeight="1">
      <c r="A16" s="6">
        <v>15</v>
      </c>
      <c r="B16" s="34" t="s">
        <v>1947</v>
      </c>
      <c r="C16" s="66" t="s">
        <v>1916</v>
      </c>
      <c r="D16" s="66" t="s">
        <v>1929</v>
      </c>
      <c r="E16" s="66" t="s">
        <v>1941</v>
      </c>
      <c r="F16" s="66" t="s">
        <v>1948</v>
      </c>
      <c r="G16" s="67">
        <f>LEN(C16)</f>
        <v>1</v>
      </c>
      <c r="H16" s="67" t="str">
        <f>"cen-"&amp;MID(B16,4,LEN(B16)-3)</f>
        <v>cen-17</v>
      </c>
      <c r="I16" s="37" t="s">
        <v>2343</v>
      </c>
      <c r="J16" s="6" t="s">
        <v>2343</v>
      </c>
      <c r="K16" s="6">
        <f>VLOOKUP(J16,label!A:G,3,FALSE)</f>
        <v>5</v>
      </c>
      <c r="L16" s="6" t="s">
        <v>4514</v>
      </c>
      <c r="M16" s="6" t="str">
        <f>VLOOKUP(J16,label!A:G,6,FALSE)</f>
        <v>originatingDocumentNumberItemType</v>
      </c>
      <c r="N16" s="6" t="str">
        <f>VLOOKUP(J16,label!A:G,5,FALSE)</f>
        <v>originatingDocumentNumber</v>
      </c>
    </row>
    <row r="17" spans="1:14" ht="16" customHeight="1">
      <c r="A17" s="6">
        <v>16</v>
      </c>
      <c r="B17" s="34" t="s">
        <v>1949</v>
      </c>
      <c r="C17" s="66" t="s">
        <v>1916</v>
      </c>
      <c r="D17" s="66" t="s">
        <v>1929</v>
      </c>
      <c r="E17" s="66" t="s">
        <v>1918</v>
      </c>
      <c r="F17" s="66" t="s">
        <v>1950</v>
      </c>
      <c r="G17" s="67">
        <f>LEN(C17)</f>
        <v>1</v>
      </c>
      <c r="H17" s="67" t="str">
        <f>VLOOKUP(B17,Sheet1!A:C,2,FALSE)</f>
        <v>cen-18</v>
      </c>
      <c r="I17" s="90" t="str">
        <f>IF(H17=J17,"","*")</f>
        <v/>
      </c>
      <c r="J17" s="6" t="s">
        <v>3701</v>
      </c>
      <c r="K17" s="6">
        <f>VLOOKUP(J17,label!A:G,3,FALSE)</f>
        <v>1</v>
      </c>
      <c r="L17" s="6" t="s">
        <v>4516</v>
      </c>
      <c r="M17" s="6" t="str">
        <f>VLOOKUP(J17,label!A:G,6,FALSE)</f>
        <v>identifierItemType</v>
      </c>
      <c r="N17" s="6" t="str">
        <f>VLOOKUP(J17,label!A:G,5,FALSE)</f>
        <v>invoicedObjectIdentifier</v>
      </c>
    </row>
    <row r="18" spans="1:14" ht="16" customHeight="1">
      <c r="A18" s="6">
        <v>17</v>
      </c>
      <c r="B18" s="34" t="s">
        <v>1951</v>
      </c>
      <c r="C18" s="66" t="s">
        <v>1916</v>
      </c>
      <c r="D18" s="66" t="s">
        <v>1929</v>
      </c>
      <c r="E18" s="66"/>
      <c r="F18" s="66" t="s">
        <v>1952</v>
      </c>
      <c r="G18" s="67">
        <f>LEN(C18)</f>
        <v>1</v>
      </c>
      <c r="H18" s="67"/>
      <c r="I18" s="90"/>
      <c r="N18" s="6" t="e">
        <f>VLOOKUP(J18,label!A:G,5,FALSE)</f>
        <v>#N/A</v>
      </c>
    </row>
    <row r="19" spans="1:14" ht="16" customHeight="1">
      <c r="A19" s="6">
        <v>18</v>
      </c>
      <c r="B19" s="34" t="s">
        <v>1953</v>
      </c>
      <c r="C19" s="66" t="s">
        <v>1916</v>
      </c>
      <c r="D19" s="66" t="s">
        <v>1929</v>
      </c>
      <c r="E19" s="66" t="s">
        <v>1938</v>
      </c>
      <c r="F19" s="66" t="s">
        <v>1954</v>
      </c>
      <c r="G19" s="67">
        <f>LEN(C19)</f>
        <v>1</v>
      </c>
      <c r="H19" s="67" t="str">
        <f>VLOOKUP(B19,Sheet1!A:C,2,FALSE)</f>
        <v>cor-23</v>
      </c>
      <c r="I19" s="90" t="str">
        <f>IF(H19=J19,"","*")</f>
        <v/>
      </c>
      <c r="J19" s="95" t="s">
        <v>1283</v>
      </c>
      <c r="K19" s="91">
        <f>VLOOKUP(J19,label!A:G,3,FALSE)</f>
        <v>5</v>
      </c>
      <c r="L19" s="93" t="s">
        <v>4551</v>
      </c>
      <c r="M19" s="6" t="str">
        <f>VLOOKUP(J19,label!A:G,6,FALSE)</f>
        <v>accountMainIDItemType</v>
      </c>
      <c r="N19" s="6" t="str">
        <f>VLOOKUP(J19,label!A:G,5,FALSE)</f>
        <v>accountMainID</v>
      </c>
    </row>
    <row r="20" spans="1:14" ht="16" customHeight="1">
      <c r="A20" s="6">
        <v>19</v>
      </c>
      <c r="B20" s="34" t="s">
        <v>1955</v>
      </c>
      <c r="C20" s="66" t="s">
        <v>1916</v>
      </c>
      <c r="D20" s="66" t="s">
        <v>1929</v>
      </c>
      <c r="E20" s="66" t="s">
        <v>1938</v>
      </c>
      <c r="F20" s="66" t="s">
        <v>1956</v>
      </c>
      <c r="G20" s="67">
        <f>LEN(C20)</f>
        <v>1</v>
      </c>
      <c r="H20" s="67" t="str">
        <f>VLOOKUP(B20,Sheet1!A:C,2,FALSE)</f>
        <v>cor-91</v>
      </c>
      <c r="I20" s="90" t="str">
        <f>IF(H20=J20,"","*")</f>
        <v/>
      </c>
      <c r="J20" s="95" t="s">
        <v>1417</v>
      </c>
      <c r="K20" s="91">
        <f>VLOOKUP(J20,label!A:G,3,FALSE)</f>
        <v>4</v>
      </c>
      <c r="L20" s="75" t="s">
        <v>4552</v>
      </c>
      <c r="M20" s="6" t="str">
        <f>VLOOKUP(J20,label!A:G,6,FALSE)</f>
        <v>termsItemType</v>
      </c>
      <c r="N20" s="6" t="str">
        <f>VLOOKUP(J20,label!A:G,5,FALSE)</f>
        <v>terms</v>
      </c>
    </row>
    <row r="21" spans="1:14" ht="16" customHeight="1">
      <c r="A21" s="6">
        <v>20</v>
      </c>
      <c r="B21" s="69" t="s">
        <v>1957</v>
      </c>
      <c r="C21" s="66" t="s">
        <v>1916</v>
      </c>
      <c r="D21" s="96" t="s">
        <v>1958</v>
      </c>
      <c r="E21" s="97"/>
      <c r="F21" s="70" t="s">
        <v>1959</v>
      </c>
      <c r="G21" s="67">
        <f>LEN(C21)</f>
        <v>1</v>
      </c>
      <c r="H21" s="67" t="str">
        <f>VLOOKUP(B21,Sheet1!A:C,2,FALSE)</f>
        <v>cenG-1</v>
      </c>
      <c r="I21" s="90" t="str">
        <f>IF(H21=J21,"","*")</f>
        <v/>
      </c>
      <c r="J21" s="6" t="s">
        <v>3643</v>
      </c>
      <c r="K21" s="6">
        <f>VLOOKUP(J21,label!A:G,3,FALSE)</f>
        <v>1</v>
      </c>
      <c r="L21" s="6" t="s">
        <v>4416</v>
      </c>
      <c r="M21" s="6" t="str">
        <f>VLOOKUP(J21,label!A:G,6,FALSE)</f>
        <v/>
      </c>
      <c r="N21" s="6" t="str">
        <f>VLOOKUP(J21,label!A:G,5,FALSE)</f>
        <v>invoiceNote</v>
      </c>
    </row>
    <row r="22" spans="1:14" ht="16" customHeight="1">
      <c r="A22" s="6">
        <v>21</v>
      </c>
      <c r="B22" s="34" t="s">
        <v>1960</v>
      </c>
      <c r="C22" s="66" t="s">
        <v>1961</v>
      </c>
      <c r="D22" s="66" t="s">
        <v>1929</v>
      </c>
      <c r="E22" s="66" t="s">
        <v>1924</v>
      </c>
      <c r="F22" s="66" t="s">
        <v>1962</v>
      </c>
      <c r="G22" s="67">
        <f>LEN(C22)</f>
        <v>2</v>
      </c>
      <c r="H22" s="67" t="str">
        <f>VLOOKUP(B22,Sheet1!A:C,2,FALSE)</f>
        <v>cen-21</v>
      </c>
      <c r="I22" s="90" t="str">
        <f>IF(H22=J22,"","*")</f>
        <v/>
      </c>
      <c r="J22" s="6" t="s">
        <v>3660</v>
      </c>
      <c r="K22" s="6">
        <f>VLOOKUP(J22,label!A:G,3,FALSE)</f>
        <v>2</v>
      </c>
      <c r="L22" s="6" t="s">
        <v>4417</v>
      </c>
      <c r="M22" s="6" t="str">
        <f>VLOOKUP(J22,label!A:G,6,FALSE)</f>
        <v>codeItemType</v>
      </c>
      <c r="N22" s="6" t="str">
        <f>VLOOKUP(J22,label!A:G,5,FALSE)</f>
        <v>invoiceNoteSubjectCode</v>
      </c>
    </row>
    <row r="23" spans="1:14" ht="16" customHeight="1">
      <c r="A23" s="6">
        <v>22</v>
      </c>
      <c r="B23" s="34" t="s">
        <v>1963</v>
      </c>
      <c r="C23" s="66" t="s">
        <v>1961</v>
      </c>
      <c r="D23" s="66" t="s">
        <v>1917</v>
      </c>
      <c r="E23" s="66" t="s">
        <v>1938</v>
      </c>
      <c r="F23" s="66" t="s">
        <v>1964</v>
      </c>
      <c r="G23" s="67">
        <f>LEN(C23)</f>
        <v>2</v>
      </c>
      <c r="H23" s="6" t="s">
        <v>3661</v>
      </c>
      <c r="I23" s="90" t="str">
        <f>IF(H23=J23,"","*")</f>
        <v/>
      </c>
      <c r="J23" s="6" t="s">
        <v>3661</v>
      </c>
      <c r="K23" s="6">
        <v>4</v>
      </c>
      <c r="L23" s="91" t="e">
        <v>#N/A</v>
      </c>
      <c r="M23" s="6" t="str">
        <f>VLOOKUP(J23,label!A:G,6,FALSE)</f>
        <v>textItemType</v>
      </c>
      <c r="N23" s="6" t="str">
        <f>VLOOKUP(J23,label!A:G,5,FALSE)</f>
        <v>invoiceNote</v>
      </c>
    </row>
    <row r="24" spans="1:14" ht="16" customHeight="1">
      <c r="A24" s="6">
        <v>23</v>
      </c>
      <c r="B24" s="69" t="s">
        <v>1965</v>
      </c>
      <c r="C24" s="66" t="s">
        <v>1916</v>
      </c>
      <c r="D24" s="66" t="s">
        <v>1917</v>
      </c>
      <c r="E24" s="97"/>
      <c r="F24" s="70" t="s">
        <v>1966</v>
      </c>
      <c r="G24" s="67">
        <f>LEN(C24)</f>
        <v>1</v>
      </c>
      <c r="H24" s="67" t="str">
        <f>VLOOKUP(B24,Sheet1!A:C,2,FALSE)</f>
        <v>cenG-2</v>
      </c>
      <c r="I24" s="90" t="str">
        <f>IF(H24=J24,"","*")</f>
        <v/>
      </c>
      <c r="J24" s="6" t="s">
        <v>3644</v>
      </c>
      <c r="K24" s="98">
        <f>VLOOKUP(J24,label!A:G,3,FALSE)</f>
        <v>1</v>
      </c>
      <c r="L24" s="6" t="s">
        <v>4418</v>
      </c>
      <c r="M24" s="6" t="str">
        <f>VLOOKUP(J24,label!A:G,6,FALSE)</f>
        <v/>
      </c>
      <c r="N24" s="6" t="str">
        <f>VLOOKUP(J24,label!A:G,5,FALSE)</f>
        <v>processControl</v>
      </c>
    </row>
    <row r="25" spans="1:14" ht="16" customHeight="1">
      <c r="A25" s="6">
        <v>24</v>
      </c>
      <c r="B25" s="34" t="s">
        <v>1967</v>
      </c>
      <c r="C25" s="66" t="s">
        <v>1961</v>
      </c>
      <c r="D25" s="66" t="s">
        <v>1929</v>
      </c>
      <c r="E25" s="66" t="s">
        <v>1938</v>
      </c>
      <c r="F25" s="66" t="s">
        <v>1968</v>
      </c>
      <c r="G25" s="67">
        <f>LEN(C25)</f>
        <v>2</v>
      </c>
      <c r="H25" s="67" t="str">
        <f>VLOOKUP(B25,Sheet1!A:C,2,FALSE)</f>
        <v>cen-23</v>
      </c>
      <c r="I25" s="90" t="str">
        <f>IF(H25=J25,"","*")</f>
        <v/>
      </c>
      <c r="J25" s="6" t="s">
        <v>3662</v>
      </c>
      <c r="K25" s="98">
        <f>VLOOKUP(J25,label!A:G,3,FALSE)</f>
        <v>2</v>
      </c>
      <c r="L25" s="6" t="s">
        <v>4419</v>
      </c>
      <c r="M25" s="6" t="str">
        <f>VLOOKUP(J25,label!A:G,6,FALSE)</f>
        <v>textItemType</v>
      </c>
      <c r="N25" s="6" t="str">
        <f>VLOOKUP(J25,label!A:G,5,FALSE)</f>
        <v>businessProcessType</v>
      </c>
    </row>
    <row r="26" spans="1:14" ht="16" customHeight="1">
      <c r="A26" s="6">
        <v>25</v>
      </c>
      <c r="B26" s="34" t="s">
        <v>1969</v>
      </c>
      <c r="C26" s="66" t="s">
        <v>1961</v>
      </c>
      <c r="D26" s="66" t="s">
        <v>1917</v>
      </c>
      <c r="E26" s="66" t="s">
        <v>1918</v>
      </c>
      <c r="F26" s="66" t="s">
        <v>1970</v>
      </c>
      <c r="G26" s="67">
        <f>LEN(C26)</f>
        <v>2</v>
      </c>
      <c r="H26" s="67" t="str">
        <f>VLOOKUP(B26,Sheet1!A:C,2,FALSE)</f>
        <v>cen-24</v>
      </c>
      <c r="I26" s="90" t="str">
        <f>IF(H26=J26,"","*")</f>
        <v/>
      </c>
      <c r="J26" s="6" t="s">
        <v>3663</v>
      </c>
      <c r="K26" s="98">
        <f>VLOOKUP(J26,label!A:G,3,FALSE)</f>
        <v>2</v>
      </c>
      <c r="L26" s="6" t="s">
        <v>4420</v>
      </c>
      <c r="M26" s="6" t="str">
        <f>VLOOKUP(J26,label!A:G,6,FALSE)</f>
        <v>identifierItemType</v>
      </c>
      <c r="N26" s="6" t="str">
        <f>VLOOKUP(J26,label!A:G,5,FALSE)</f>
        <v>specificationIdentifier</v>
      </c>
    </row>
    <row r="27" spans="1:14" ht="16" customHeight="1">
      <c r="A27" s="6">
        <v>26</v>
      </c>
      <c r="B27" s="69" t="s">
        <v>1971</v>
      </c>
      <c r="C27" s="66" t="s">
        <v>1916</v>
      </c>
      <c r="D27" s="96" t="s">
        <v>1958</v>
      </c>
      <c r="E27" s="97"/>
      <c r="F27" s="70" t="s">
        <v>1972</v>
      </c>
      <c r="G27" s="67">
        <f>LEN(C27)</f>
        <v>1</v>
      </c>
      <c r="H27" s="67" t="str">
        <f>VLOOKUP(B27,Sheet1!A:C,2,FALSE)</f>
        <v>cenG-3</v>
      </c>
      <c r="I27" s="90" t="str">
        <f>IF(H27=J27,"","*")</f>
        <v/>
      </c>
      <c r="J27" s="6" t="s">
        <v>3645</v>
      </c>
      <c r="K27" s="98">
        <f>VLOOKUP(J27,label!A:G,3,FALSE)</f>
        <v>1</v>
      </c>
      <c r="L27" s="6" t="s">
        <v>4415</v>
      </c>
      <c r="M27" s="6" t="str">
        <f>VLOOKUP(J27,label!A:G,6,FALSE)</f>
        <v/>
      </c>
      <c r="N27" s="6" t="str">
        <f>VLOOKUP(J27,label!A:G,5,FALSE)</f>
        <v>precedingInvoiceReference</v>
      </c>
    </row>
    <row r="28" spans="1:14" ht="16" customHeight="1">
      <c r="A28" s="6">
        <v>27</v>
      </c>
      <c r="B28" s="34" t="s">
        <v>1973</v>
      </c>
      <c r="C28" s="66" t="s">
        <v>1961</v>
      </c>
      <c r="D28" s="66" t="s">
        <v>1917</v>
      </c>
      <c r="E28" s="66" t="s">
        <v>1941</v>
      </c>
      <c r="F28" s="66" t="s">
        <v>1974</v>
      </c>
      <c r="G28" s="67">
        <f>LEN(C28)</f>
        <v>2</v>
      </c>
      <c r="H28" s="67" t="str">
        <f>"cen-"&amp;MID(B28,4,LEN(B28)-3)</f>
        <v>cen-25</v>
      </c>
      <c r="I28" s="37" t="s">
        <v>2343</v>
      </c>
      <c r="J28" s="6" t="s">
        <v>2343</v>
      </c>
      <c r="K28" s="98">
        <f>VLOOKUP(J28,label!A:G,3,FALSE)</f>
        <v>5</v>
      </c>
      <c r="L28" s="6" t="s">
        <v>4514</v>
      </c>
      <c r="M28" s="6" t="str">
        <f>VLOOKUP(J28,label!A:G,6,FALSE)</f>
        <v>originatingDocumentNumberItemType</v>
      </c>
      <c r="N28" s="6" t="str">
        <f>VLOOKUP(J28,label!A:G,5,FALSE)</f>
        <v>originatingDocumentNumber</v>
      </c>
    </row>
    <row r="29" spans="1:14" ht="16" customHeight="1">
      <c r="A29" s="6">
        <v>28</v>
      </c>
      <c r="B29" s="34" t="s">
        <v>1975</v>
      </c>
      <c r="C29" s="66" t="s">
        <v>1961</v>
      </c>
      <c r="D29" s="66" t="s">
        <v>1929</v>
      </c>
      <c r="E29" s="66" t="s">
        <v>1921</v>
      </c>
      <c r="F29" s="66" t="s">
        <v>1976</v>
      </c>
      <c r="G29" s="67">
        <f>LEN(C29)</f>
        <v>2</v>
      </c>
      <c r="H29" s="67" t="str">
        <f>"cen-"&amp;MID(B29,4,LEN(B29)-3)</f>
        <v>cen-26</v>
      </c>
      <c r="I29" s="90" t="s">
        <v>1497</v>
      </c>
      <c r="J29" s="67" t="s">
        <v>1497</v>
      </c>
      <c r="K29" s="98">
        <f>VLOOKUP(J29,label!A:G,3,FALSE)</f>
        <v>5</v>
      </c>
      <c r="L29" s="6" t="s">
        <v>4515</v>
      </c>
      <c r="M29" s="6" t="str">
        <f>VLOOKUP(J29,label!A:G,6,FALSE)</f>
        <v>originatingDocumentDateItemType</v>
      </c>
      <c r="N29" s="6" t="str">
        <f>VLOOKUP(J29,label!A:G,5,FALSE)</f>
        <v>originatingDocumentDate</v>
      </c>
    </row>
    <row r="30" spans="1:14" ht="16" customHeight="1">
      <c r="A30" s="6">
        <v>29</v>
      </c>
      <c r="B30" s="69" t="s">
        <v>1977</v>
      </c>
      <c r="C30" s="66" t="s">
        <v>1916</v>
      </c>
      <c r="D30" s="66" t="s">
        <v>1917</v>
      </c>
      <c r="E30" s="97"/>
      <c r="F30" s="70" t="s">
        <v>4566</v>
      </c>
      <c r="G30" s="67">
        <f>LEN(C30)</f>
        <v>1</v>
      </c>
      <c r="H30" s="67" t="str">
        <f>"cenG-"&amp;MID(B30,4,LEN(B30)-3)</f>
        <v>cenG-4</v>
      </c>
      <c r="I30" s="90" t="s">
        <v>823</v>
      </c>
      <c r="J30" s="67" t="s">
        <v>823</v>
      </c>
      <c r="K30" s="98">
        <f>VLOOKUP(J30,label!A:G,3,FALSE)</f>
        <v>3</v>
      </c>
      <c r="L30" s="6" t="s">
        <v>4421</v>
      </c>
      <c r="M30" s="6" t="str">
        <f>VLOOKUP(J30,label!A:G,6,FALSE)</f>
        <v>_</v>
      </c>
      <c r="N30" s="6" t="str">
        <f>VLOOKUP(J30,label!A:G,5,FALSE)</f>
        <v>identifierReference</v>
      </c>
    </row>
    <row r="31" spans="1:14" ht="16" customHeight="1">
      <c r="A31" s="6">
        <v>30</v>
      </c>
      <c r="B31" s="71"/>
      <c r="C31" s="77"/>
      <c r="D31" s="77"/>
      <c r="E31" s="89"/>
      <c r="F31" s="77"/>
      <c r="G31" s="67"/>
      <c r="H31" s="67"/>
      <c r="I31" s="90"/>
      <c r="J31" s="67"/>
      <c r="K31" s="98"/>
      <c r="N31" s="6" t="e">
        <f>VLOOKUP(J31,label!A:G,5,FALSE)</f>
        <v>#N/A</v>
      </c>
    </row>
    <row r="32" spans="1:14" ht="16" customHeight="1">
      <c r="A32" s="6">
        <v>31</v>
      </c>
      <c r="B32" s="34" t="s">
        <v>1979</v>
      </c>
      <c r="C32" s="66" t="s">
        <v>1961</v>
      </c>
      <c r="D32" s="66" t="s">
        <v>1917</v>
      </c>
      <c r="E32" s="66" t="s">
        <v>1938</v>
      </c>
      <c r="F32" s="66" t="s">
        <v>1980</v>
      </c>
      <c r="G32" s="67">
        <f>LEN(C32)</f>
        <v>2</v>
      </c>
      <c r="H32" s="67" t="str">
        <f>"cen-"&amp;MID(B32,4,LEN(B32)-3)</f>
        <v>cen-27</v>
      </c>
      <c r="I32" s="90" t="s">
        <v>1346</v>
      </c>
      <c r="J32" s="67" t="s">
        <v>1346</v>
      </c>
      <c r="K32" s="98">
        <f>VLOOKUP(J32,label!A:G,3,FALSE)</f>
        <v>4</v>
      </c>
      <c r="L32" s="6" t="s">
        <v>4425</v>
      </c>
      <c r="M32" s="6" t="str">
        <f>VLOOKUP(J32,label!A:G,6,FALSE)</f>
        <v>identifierDescriptionItemType</v>
      </c>
      <c r="N32" s="6" t="str">
        <f>VLOOKUP(J32,label!A:G,5,FALSE)</f>
        <v>identifierDescription</v>
      </c>
    </row>
    <row r="33" spans="1:14" ht="16" customHeight="1">
      <c r="A33" s="6">
        <v>32</v>
      </c>
      <c r="B33" s="34" t="s">
        <v>1981</v>
      </c>
      <c r="C33" s="66" t="s">
        <v>1961</v>
      </c>
      <c r="D33" s="66" t="s">
        <v>1929</v>
      </c>
      <c r="E33" s="66" t="s">
        <v>1938</v>
      </c>
      <c r="F33" s="66" t="s">
        <v>1982</v>
      </c>
      <c r="G33" s="67">
        <f>LEN(C33)</f>
        <v>2</v>
      </c>
      <c r="H33" s="67" t="str">
        <f>"cen-"&amp;MID(B33,4,LEN(B33)-3)</f>
        <v>cen-28</v>
      </c>
      <c r="I33" s="37" t="s">
        <v>3664</v>
      </c>
      <c r="J33" s="6" t="s">
        <v>3664</v>
      </c>
      <c r="K33" s="98">
        <f>VLOOKUP(J33,label!A:G,3,FALSE)</f>
        <v>2</v>
      </c>
      <c r="L33" s="6" t="s">
        <v>4423</v>
      </c>
      <c r="M33" s="6" t="str">
        <f>VLOOKUP(J33,label!A:G,6,FALSE)</f>
        <v>textItemType</v>
      </c>
      <c r="N33" s="6" t="str">
        <f>VLOOKUP(J33,label!A:G,5,FALSE)</f>
        <v>sellerTradingName</v>
      </c>
    </row>
    <row r="34" spans="1:14" ht="16" customHeight="1">
      <c r="A34" s="6">
        <v>33</v>
      </c>
      <c r="B34" s="34" t="s">
        <v>1983</v>
      </c>
      <c r="C34" s="66" t="s">
        <v>1961</v>
      </c>
      <c r="D34" s="96" t="s">
        <v>1958</v>
      </c>
      <c r="E34" s="66" t="s">
        <v>1918</v>
      </c>
      <c r="F34" s="66" t="s">
        <v>1984</v>
      </c>
      <c r="G34" s="67">
        <f>LEN(C34)</f>
        <v>2</v>
      </c>
      <c r="H34" s="67" t="str">
        <f>"cen-"&amp;MID(B34,4,LEN(B34)-3)</f>
        <v>cen-29</v>
      </c>
      <c r="I34" s="90" t="s">
        <v>3521</v>
      </c>
      <c r="J34" s="67" t="s">
        <v>3521</v>
      </c>
      <c r="K34" s="98">
        <f>VLOOKUP(J34,label!A:G,3,FALSE)</f>
        <v>4</v>
      </c>
      <c r="L34" s="6" t="s">
        <v>4422</v>
      </c>
      <c r="M34" s="6" t="str">
        <f>VLOOKUP(J34,label!A:G,6,FALSE)</f>
        <v>identifierCodeItemType</v>
      </c>
      <c r="N34" s="6" t="str">
        <f>VLOOKUP(J34,label!A:G,5,FALSE)</f>
        <v>identifierCode</v>
      </c>
    </row>
    <row r="35" spans="1:14" ht="16" customHeight="1">
      <c r="A35" s="6">
        <v>34</v>
      </c>
      <c r="B35" s="34" t="s">
        <v>1985</v>
      </c>
      <c r="C35" s="66" t="s">
        <v>1961</v>
      </c>
      <c r="D35" s="66" t="s">
        <v>1929</v>
      </c>
      <c r="E35" s="66"/>
      <c r="F35" s="66" t="s">
        <v>1952</v>
      </c>
      <c r="G35" s="67">
        <f>LEN(C35)</f>
        <v>2</v>
      </c>
      <c r="H35" s="67"/>
      <c r="I35" s="90"/>
      <c r="J35" s="67"/>
      <c r="K35" s="98"/>
      <c r="N35" s="6" t="e">
        <f>VLOOKUP(J35,label!A:G,5,FALSE)</f>
        <v>#N/A</v>
      </c>
    </row>
    <row r="36" spans="1:14" ht="16" customHeight="1">
      <c r="A36" s="6">
        <v>35</v>
      </c>
      <c r="B36" s="34" t="s">
        <v>1986</v>
      </c>
      <c r="C36" s="66" t="s">
        <v>1961</v>
      </c>
      <c r="D36" s="66" t="s">
        <v>1929</v>
      </c>
      <c r="E36" s="66" t="s">
        <v>1918</v>
      </c>
      <c r="F36" s="66" t="s">
        <v>1987</v>
      </c>
      <c r="G36" s="67">
        <f>LEN(C36)</f>
        <v>2</v>
      </c>
      <c r="H36" s="67" t="str">
        <f>"cen-"&amp;MID(B36,4,LEN(B36)-3)</f>
        <v>cen-30</v>
      </c>
      <c r="I36" s="90" t="s">
        <v>1341</v>
      </c>
      <c r="J36" s="67" t="s">
        <v>1341</v>
      </c>
      <c r="K36" s="98">
        <f>VLOOKUP(J36,label!A:G,3,FALSE)</f>
        <v>5</v>
      </c>
      <c r="L36" s="6" t="s">
        <v>4525</v>
      </c>
      <c r="M36" s="6" t="str">
        <f>VLOOKUP(J36,label!A:G,6,FALSE)</f>
        <v>identifierAuthorityCodeItemType</v>
      </c>
      <c r="N36" s="6" t="str">
        <f>VLOOKUP(J36,label!A:G,5,FALSE)</f>
        <v>identifierAuthorityCode</v>
      </c>
    </row>
    <row r="37" spans="1:14" ht="16" customHeight="1">
      <c r="A37" s="6">
        <v>36</v>
      </c>
      <c r="B37" s="34" t="s">
        <v>1988</v>
      </c>
      <c r="C37" s="66" t="s">
        <v>1961</v>
      </c>
      <c r="D37" s="66" t="s">
        <v>1929</v>
      </c>
      <c r="E37" s="66"/>
      <c r="F37" s="66" t="s">
        <v>1952</v>
      </c>
      <c r="G37" s="67">
        <f>LEN(C37)</f>
        <v>2</v>
      </c>
      <c r="H37" s="67"/>
      <c r="I37" s="90"/>
      <c r="J37" s="67"/>
      <c r="K37" s="98"/>
      <c r="N37" s="6" t="e">
        <f>VLOOKUP(J37,label!A:G,5,FALSE)</f>
        <v>#N/A</v>
      </c>
    </row>
    <row r="38" spans="1:14" ht="16" customHeight="1">
      <c r="A38" s="6">
        <v>37</v>
      </c>
      <c r="B38" s="34" t="s">
        <v>1989</v>
      </c>
      <c r="C38" s="66" t="s">
        <v>1961</v>
      </c>
      <c r="D38" s="66" t="s">
        <v>1929</v>
      </c>
      <c r="E38" s="66" t="s">
        <v>1918</v>
      </c>
      <c r="F38" s="66" t="s">
        <v>1990</v>
      </c>
      <c r="G38" s="67">
        <f>LEN(C38)</f>
        <v>2</v>
      </c>
      <c r="H38" s="67" t="str">
        <f>"cen-"&amp;MID(B38,4,LEN(B38)-3)</f>
        <v>cen-31</v>
      </c>
      <c r="I38" s="90" t="s">
        <v>1341</v>
      </c>
      <c r="J38" s="67" t="s">
        <v>1341</v>
      </c>
      <c r="K38" s="98">
        <f>VLOOKUP(J38,label!A:G,3,FALSE)</f>
        <v>5</v>
      </c>
      <c r="L38" s="6" t="s">
        <v>4525</v>
      </c>
      <c r="M38" s="6" t="str">
        <f>VLOOKUP(J38,label!A:G,6,FALSE)</f>
        <v>identifierAuthorityCodeItemType</v>
      </c>
      <c r="N38" s="6" t="str">
        <f>VLOOKUP(J38,label!A:G,5,FALSE)</f>
        <v>identifierAuthorityCode</v>
      </c>
    </row>
    <row r="39" spans="1:14" ht="16" customHeight="1">
      <c r="A39" s="6">
        <v>38</v>
      </c>
      <c r="B39" s="34" t="s">
        <v>1991</v>
      </c>
      <c r="C39" s="66" t="s">
        <v>1961</v>
      </c>
      <c r="D39" s="66" t="s">
        <v>1929</v>
      </c>
      <c r="E39" s="66" t="s">
        <v>1918</v>
      </c>
      <c r="F39" s="66" t="s">
        <v>1992</v>
      </c>
      <c r="G39" s="67">
        <f>LEN(C39)</f>
        <v>2</v>
      </c>
      <c r="H39" s="67" t="str">
        <f>"cen-"&amp;MID(B39,4,LEN(B39)-3)</f>
        <v>cen-32</v>
      </c>
      <c r="I39" s="90" t="s">
        <v>1341</v>
      </c>
      <c r="J39" s="67" t="s">
        <v>1341</v>
      </c>
      <c r="K39" s="98">
        <f>VLOOKUP(J39,label!A:G,3,FALSE)</f>
        <v>5</v>
      </c>
      <c r="L39" s="6" t="s">
        <v>4525</v>
      </c>
      <c r="M39" s="6" t="str">
        <f>VLOOKUP(J39,label!A:G,6,FALSE)</f>
        <v>identifierAuthorityCodeItemType</v>
      </c>
      <c r="N39" s="6" t="str">
        <f>VLOOKUP(J39,label!A:G,5,FALSE)</f>
        <v>identifierAuthorityCode</v>
      </c>
    </row>
    <row r="40" spans="1:14" ht="16" customHeight="1">
      <c r="A40" s="6">
        <v>39</v>
      </c>
      <c r="B40" s="6" t="s">
        <v>4576</v>
      </c>
      <c r="C40" s="66" t="s">
        <v>1961</v>
      </c>
      <c r="D40" s="66" t="s">
        <v>1929</v>
      </c>
      <c r="E40" s="66" t="s">
        <v>1938</v>
      </c>
      <c r="F40" s="66" t="s">
        <v>1994</v>
      </c>
      <c r="G40" s="67">
        <f>LEN(C40)</f>
        <v>2</v>
      </c>
      <c r="H40" s="67" t="str">
        <f>VLOOKUP(B40,Sheet1!A:C,2,FALSE)</f>
        <v>cen-33</v>
      </c>
      <c r="I40" s="90" t="str">
        <f>IF(H40=J40,"","*")</f>
        <v/>
      </c>
      <c r="J40" s="6" t="s">
        <v>3665</v>
      </c>
      <c r="K40" s="98">
        <f>VLOOKUP(J40,label!A:G,3,FALSE)</f>
        <v>2</v>
      </c>
      <c r="L40" s="6" t="s">
        <v>4424</v>
      </c>
      <c r="M40" s="6" t="str">
        <f>VLOOKUP(J40,label!A:G,6,FALSE)</f>
        <v>textItemType</v>
      </c>
      <c r="N40" s="6" t="str">
        <f>VLOOKUP(J40,label!A:G,5,FALSE)</f>
        <v>sellerAdditionalLegalInformation</v>
      </c>
    </row>
    <row r="41" spans="1:14" ht="16" customHeight="1">
      <c r="A41" s="6">
        <v>40</v>
      </c>
      <c r="B41" s="34" t="s">
        <v>1995</v>
      </c>
      <c r="C41" s="66" t="s">
        <v>1961</v>
      </c>
      <c r="D41" s="66" t="s">
        <v>1929</v>
      </c>
      <c r="E41" s="66" t="s">
        <v>1918</v>
      </c>
      <c r="F41" s="66" t="s">
        <v>3920</v>
      </c>
      <c r="G41" s="67">
        <f>LEN(C41)</f>
        <v>2</v>
      </c>
      <c r="H41" s="67" t="str">
        <f>VLOOKUP(B41,Sheet1!A:C,2,FALSE)</f>
        <v>cen-34</v>
      </c>
      <c r="I41" s="90" t="str">
        <f>IF(H41=J41,"","*")</f>
        <v/>
      </c>
      <c r="J41" s="38" t="s">
        <v>3789</v>
      </c>
      <c r="K41" s="98">
        <f>VLOOKUP(J41,label!A:G,3,FALSE)</f>
        <v>2</v>
      </c>
      <c r="L41" s="6" t="s">
        <v>4553</v>
      </c>
      <c r="M41" s="6" t="str">
        <f>VLOOKUP(J41,label!A:G,6,FALSE)</f>
        <v>identifierItemType</v>
      </c>
      <c r="N41" s="6" t="str">
        <f>VLOOKUP(J41,label!A:G,5,FALSE)</f>
        <v>sellerElectronicAddress</v>
      </c>
    </row>
    <row r="42" spans="1:14" ht="16" customHeight="1">
      <c r="A42" s="6">
        <v>41</v>
      </c>
      <c r="B42" s="34" t="s">
        <v>1996</v>
      </c>
      <c r="C42" s="66" t="s">
        <v>1961</v>
      </c>
      <c r="D42" s="66" t="s">
        <v>1917</v>
      </c>
      <c r="E42" s="66"/>
      <c r="F42" s="66" t="s">
        <v>1952</v>
      </c>
      <c r="G42" s="67">
        <f>LEN(C42)</f>
        <v>2</v>
      </c>
      <c r="H42" s="67"/>
      <c r="I42" s="90"/>
      <c r="K42" s="98"/>
      <c r="N42" s="6" t="e">
        <f>VLOOKUP(J42,label!A:G,5,FALSE)</f>
        <v>#N/A</v>
      </c>
    </row>
    <row r="43" spans="1:14" ht="16" customHeight="1">
      <c r="A43" s="6">
        <v>42</v>
      </c>
      <c r="B43" s="69" t="s">
        <v>1997</v>
      </c>
      <c r="C43" s="66" t="s">
        <v>1961</v>
      </c>
      <c r="D43" s="66" t="s">
        <v>1917</v>
      </c>
      <c r="E43" s="97"/>
      <c r="F43" s="70" t="s">
        <v>1998</v>
      </c>
      <c r="G43" s="67">
        <f>LEN(C43)</f>
        <v>2</v>
      </c>
      <c r="H43" s="67" t="str">
        <f>"cenG-"&amp;MID(B43,4,LEN(B43)-3)</f>
        <v>cenG-5</v>
      </c>
      <c r="I43" s="90" t="s">
        <v>828</v>
      </c>
      <c r="J43" s="67" t="s">
        <v>828</v>
      </c>
      <c r="K43" s="98">
        <f>VLOOKUP(J43,label!A:G,3,FALSE)</f>
        <v>4</v>
      </c>
      <c r="L43" s="6" t="s">
        <v>4427</v>
      </c>
      <c r="M43" s="6" t="str">
        <f>VLOOKUP(J43,label!A:G,6,FALSE)</f>
        <v>_</v>
      </c>
      <c r="N43" s="6" t="str">
        <f>VLOOKUP(J43,label!A:G,5,FALSE)</f>
        <v>identifierAddress</v>
      </c>
    </row>
    <row r="44" spans="1:14" ht="16" customHeight="1">
      <c r="A44" s="6">
        <v>43</v>
      </c>
      <c r="B44" s="68" t="s">
        <v>1999</v>
      </c>
      <c r="C44" s="66" t="s">
        <v>2000</v>
      </c>
      <c r="D44" s="66" t="s">
        <v>1929</v>
      </c>
      <c r="E44" s="66" t="s">
        <v>1938</v>
      </c>
      <c r="F44" s="66" t="s">
        <v>2001</v>
      </c>
      <c r="G44" s="67">
        <f>LEN(C44)</f>
        <v>3</v>
      </c>
      <c r="H44" s="67" t="str">
        <f>"cen-"&amp;MID(B44,4,LEN(B44)-3)</f>
        <v>cen-35</v>
      </c>
      <c r="I44" s="90" t="s">
        <v>1359</v>
      </c>
      <c r="J44" s="67" t="s">
        <v>1359</v>
      </c>
      <c r="K44" s="98">
        <f>VLOOKUP(J44,label!A:G,3,FALSE)</f>
        <v>5</v>
      </c>
      <c r="L44" s="6" t="s">
        <v>4428</v>
      </c>
      <c r="M44" s="6" t="str">
        <f>VLOOKUP(J44,label!A:G,6,FALSE)</f>
        <v>identifierStreetItemType</v>
      </c>
      <c r="N44" s="6" t="str">
        <f>VLOOKUP(J44,label!A:G,5,FALSE)</f>
        <v>identifierStreet</v>
      </c>
    </row>
    <row r="45" spans="1:14" ht="16" customHeight="1">
      <c r="A45" s="6">
        <v>44</v>
      </c>
      <c r="B45" s="34" t="s">
        <v>2002</v>
      </c>
      <c r="C45" s="66" t="s">
        <v>2000</v>
      </c>
      <c r="D45" s="66" t="s">
        <v>1929</v>
      </c>
      <c r="E45" s="66" t="s">
        <v>1938</v>
      </c>
      <c r="F45" s="66" t="s">
        <v>2003</v>
      </c>
      <c r="G45" s="67">
        <f>LEN(C45)</f>
        <v>3</v>
      </c>
      <c r="H45" s="67" t="str">
        <f>"cen-"&amp;MID(B45,4,LEN(B45)-3)</f>
        <v>cen-36</v>
      </c>
      <c r="I45" s="90" t="s">
        <v>1360</v>
      </c>
      <c r="J45" s="67" t="s">
        <v>1360</v>
      </c>
      <c r="K45" s="98">
        <f>VLOOKUP(J45,label!A:G,3,FALSE)</f>
        <v>5</v>
      </c>
      <c r="L45" s="6" t="s">
        <v>4429</v>
      </c>
      <c r="M45" s="6" t="str">
        <f>VLOOKUP(J45,label!A:G,6,FALSE)</f>
        <v>identifierAddressStreet2ItemType</v>
      </c>
      <c r="N45" s="6" t="str">
        <f>VLOOKUP(J45,label!A:G,5,FALSE)</f>
        <v>identifierAddressStreet2</v>
      </c>
    </row>
    <row r="46" spans="1:14" ht="16" customHeight="1">
      <c r="A46" s="6">
        <v>45</v>
      </c>
      <c r="B46" s="34" t="s">
        <v>3524</v>
      </c>
      <c r="C46" s="66" t="s">
        <v>2000</v>
      </c>
      <c r="D46" s="66" t="s">
        <v>1929</v>
      </c>
      <c r="E46" s="66" t="s">
        <v>1938</v>
      </c>
      <c r="F46" s="66" t="s">
        <v>2004</v>
      </c>
      <c r="G46" s="67">
        <f>LEN(C46)</f>
        <v>3</v>
      </c>
      <c r="H46" s="67" t="str">
        <f>"cen-"&amp;MID(B46,4,LEN(B46)-3)</f>
        <v>cen-162</v>
      </c>
      <c r="I46" s="37" t="s">
        <v>3659</v>
      </c>
      <c r="J46" s="6" t="s">
        <v>3659</v>
      </c>
      <c r="K46" s="98">
        <f>VLOOKUP(J46,label!A:G,3,FALSE)</f>
        <v>3</v>
      </c>
      <c r="L46" s="6" t="s">
        <v>4430</v>
      </c>
      <c r="M46" s="6" t="str">
        <f>VLOOKUP(J46,label!A:G,6,FALSE)</f>
        <v>textItemType</v>
      </c>
      <c r="N46" s="6" t="str">
        <f>VLOOKUP(J46,label!A:G,5,FALSE)</f>
        <v>sellerAddressLine3</v>
      </c>
    </row>
    <row r="47" spans="1:14" ht="16" customHeight="1">
      <c r="A47" s="6">
        <v>46</v>
      </c>
      <c r="B47" s="68" t="s">
        <v>2005</v>
      </c>
      <c r="C47" s="66" t="s">
        <v>2000</v>
      </c>
      <c r="D47" s="66" t="s">
        <v>1929</v>
      </c>
      <c r="E47" s="66" t="s">
        <v>1938</v>
      </c>
      <c r="F47" s="66" t="s">
        <v>2006</v>
      </c>
      <c r="G47" s="67">
        <f>LEN(C47)</f>
        <v>3</v>
      </c>
      <c r="H47" s="67" t="str">
        <f>"cen-"&amp;MID(B47,4,LEN(B47)-3)</f>
        <v>cen-37</v>
      </c>
      <c r="I47" s="90" t="s">
        <v>1361</v>
      </c>
      <c r="J47" s="67" t="s">
        <v>1361</v>
      </c>
      <c r="K47" s="98">
        <f>VLOOKUP(J47,label!A:G,3,FALSE)</f>
        <v>5</v>
      </c>
      <c r="L47" s="6" t="s">
        <v>4431</v>
      </c>
      <c r="M47" s="6" t="str">
        <f>VLOOKUP(J47,label!A:G,6,FALSE)</f>
        <v>identifierCityItemType</v>
      </c>
      <c r="N47" s="6" t="str">
        <f>VLOOKUP(J47,label!A:G,5,FALSE)</f>
        <v>identifierCity</v>
      </c>
    </row>
    <row r="48" spans="1:14" ht="16" customHeight="1">
      <c r="A48" s="6">
        <v>47</v>
      </c>
      <c r="B48" s="68" t="s">
        <v>2007</v>
      </c>
      <c r="C48" s="66" t="s">
        <v>2000</v>
      </c>
      <c r="D48" s="66" t="s">
        <v>1929</v>
      </c>
      <c r="E48" s="66" t="s">
        <v>1938</v>
      </c>
      <c r="F48" s="66" t="s">
        <v>2008</v>
      </c>
      <c r="G48" s="67">
        <f>LEN(C48)</f>
        <v>3</v>
      </c>
      <c r="H48" s="67" t="str">
        <f>"cen-"&amp;MID(B48,4,LEN(B48)-3)</f>
        <v>cen-38</v>
      </c>
      <c r="I48" s="90" t="s">
        <v>1364</v>
      </c>
      <c r="J48" s="67" t="s">
        <v>1364</v>
      </c>
      <c r="K48" s="98">
        <f>VLOOKUP(J48,label!A:G,3,FALSE)</f>
        <v>5</v>
      </c>
      <c r="L48" s="6" t="s">
        <v>4434</v>
      </c>
      <c r="M48" s="6" t="str">
        <f>VLOOKUP(J48,label!A:G,6,FALSE)</f>
        <v>identifierZipOrPostalCodeItemType</v>
      </c>
      <c r="N48" s="6" t="str">
        <f>VLOOKUP(J48,label!A:G,5,FALSE)</f>
        <v>identifierZipOrPostalCode</v>
      </c>
    </row>
    <row r="49" spans="1:14" ht="16" customHeight="1">
      <c r="A49" s="6">
        <v>48</v>
      </c>
      <c r="B49" s="34" t="s">
        <v>2009</v>
      </c>
      <c r="C49" s="66" t="s">
        <v>2000</v>
      </c>
      <c r="D49" s="66" t="s">
        <v>1929</v>
      </c>
      <c r="E49" s="66" t="s">
        <v>1938</v>
      </c>
      <c r="F49" s="66" t="s">
        <v>2010</v>
      </c>
      <c r="G49" s="67">
        <f>LEN(C49)</f>
        <v>3</v>
      </c>
      <c r="H49" s="67" t="str">
        <f>"cen-"&amp;MID(B49,4,LEN(B49)-3)</f>
        <v>cen-39</v>
      </c>
      <c r="I49" s="90" t="s">
        <v>1362</v>
      </c>
      <c r="J49" s="67" t="s">
        <v>1362</v>
      </c>
      <c r="K49" s="98">
        <f>VLOOKUP(J49,label!A:G,3,FALSE)</f>
        <v>5</v>
      </c>
      <c r="L49" s="6" t="s">
        <v>4432</v>
      </c>
      <c r="M49" s="6" t="str">
        <f>VLOOKUP(J49,label!A:G,6,FALSE)</f>
        <v>identifierStateOrProvinceItemType</v>
      </c>
      <c r="N49" s="6" t="str">
        <f>VLOOKUP(J49,label!A:G,5,FALSE)</f>
        <v>identifierStateOrProvince</v>
      </c>
    </row>
    <row r="50" spans="1:14" ht="16" customHeight="1">
      <c r="A50" s="6">
        <v>49</v>
      </c>
      <c r="B50" s="68" t="s">
        <v>2011</v>
      </c>
      <c r="C50" s="66" t="s">
        <v>2000</v>
      </c>
      <c r="D50" s="66" t="s">
        <v>1917</v>
      </c>
      <c r="E50" s="66" t="s">
        <v>1924</v>
      </c>
      <c r="F50" s="66" t="s">
        <v>2012</v>
      </c>
      <c r="G50" s="67">
        <f>LEN(C50)</f>
        <v>3</v>
      </c>
      <c r="H50" s="67" t="str">
        <f>"cen-"&amp;MID(B50,4,LEN(B50)-3)</f>
        <v>cen-40</v>
      </c>
      <c r="I50" s="90" t="s">
        <v>1363</v>
      </c>
      <c r="J50" s="67" t="s">
        <v>1363</v>
      </c>
      <c r="K50" s="98">
        <f>VLOOKUP(J50,label!A:G,3,FALSE)</f>
        <v>5</v>
      </c>
      <c r="L50" s="6" t="s">
        <v>4433</v>
      </c>
      <c r="M50" s="6" t="str">
        <f>VLOOKUP(J50,label!A:G,6,FALSE)</f>
        <v>identifierCountryItemType</v>
      </c>
      <c r="N50" s="6" t="str">
        <f>VLOOKUP(J50,label!A:G,5,FALSE)</f>
        <v>identifierCountry</v>
      </c>
    </row>
    <row r="51" spans="1:14" ht="16" customHeight="1">
      <c r="A51" s="6">
        <v>50</v>
      </c>
      <c r="B51" s="69" t="s">
        <v>2013</v>
      </c>
      <c r="C51" s="66" t="s">
        <v>1961</v>
      </c>
      <c r="D51" s="66" t="s">
        <v>1929</v>
      </c>
      <c r="E51" s="97"/>
      <c r="F51" s="70" t="s">
        <v>2014</v>
      </c>
      <c r="G51" s="67">
        <f>LEN(C51)</f>
        <v>2</v>
      </c>
      <c r="H51" s="67" t="str">
        <f>"cenG-"&amp;MID(B51,4,LEN(B51)-3)</f>
        <v>cenG-6</v>
      </c>
      <c r="I51" s="37" t="s">
        <v>829</v>
      </c>
      <c r="J51" s="6" t="s">
        <v>829</v>
      </c>
      <c r="K51" s="98">
        <f>VLOOKUP(J51,label!A:G,3,FALSE)</f>
        <v>4</v>
      </c>
      <c r="L51" s="6" t="s">
        <v>4436</v>
      </c>
      <c r="M51" s="6" t="str">
        <f>VLOOKUP(J51,label!A:G,6,FALSE)</f>
        <v>_</v>
      </c>
      <c r="N51" s="6" t="str">
        <f>VLOOKUP(J51,label!A:G,5,FALSE)</f>
        <v>identifierContactInformationStructure</v>
      </c>
    </row>
    <row r="52" spans="1:14" ht="16" customHeight="1">
      <c r="A52" s="6">
        <v>51</v>
      </c>
      <c r="B52" s="34" t="s">
        <v>2015</v>
      </c>
      <c r="C52" s="66" t="s">
        <v>2000</v>
      </c>
      <c r="D52" s="66" t="s">
        <v>1929</v>
      </c>
      <c r="E52" s="66" t="s">
        <v>1938</v>
      </c>
      <c r="F52" s="66" t="s">
        <v>2016</v>
      </c>
      <c r="G52" s="67">
        <f>LEN(C52)</f>
        <v>3</v>
      </c>
      <c r="H52" s="67" t="str">
        <f>"cen-"&amp;MID(B52,4,LEN(B52)-3)</f>
        <v>cen-41</v>
      </c>
      <c r="I52" s="90" t="s">
        <v>1370</v>
      </c>
      <c r="J52" s="67" t="s">
        <v>1370</v>
      </c>
      <c r="K52" s="98">
        <f>VLOOKUP(J52,label!A:G,3,FALSE)</f>
        <v>5</v>
      </c>
      <c r="L52" s="6" t="s">
        <v>4437</v>
      </c>
      <c r="M52" s="6" t="str">
        <f>VLOOKUP(J52,label!A:G,6,FALSE)</f>
        <v>identifierContactAttentionLineItemType</v>
      </c>
      <c r="N52" s="6" t="str">
        <f>VLOOKUP(J52,label!A:G,5,FALSE)</f>
        <v>identifierContactAttentionLine</v>
      </c>
    </row>
    <row r="53" spans="1:14" ht="16" customHeight="1">
      <c r="A53" s="6">
        <v>52</v>
      </c>
      <c r="B53" s="34" t="s">
        <v>2017</v>
      </c>
      <c r="C53" s="66" t="s">
        <v>2000</v>
      </c>
      <c r="D53" s="66" t="s">
        <v>1929</v>
      </c>
      <c r="E53" s="66" t="s">
        <v>1938</v>
      </c>
      <c r="F53" s="66" t="s">
        <v>2018</v>
      </c>
      <c r="G53" s="67">
        <f>LEN(C53)</f>
        <v>3</v>
      </c>
      <c r="H53" s="67" t="str">
        <f>"cen-"&amp;MID(B53,4,LEN(B53)-3)</f>
        <v>cen-42</v>
      </c>
      <c r="I53" s="90" t="s">
        <v>1373</v>
      </c>
      <c r="J53" s="67" t="s">
        <v>1373</v>
      </c>
      <c r="K53" s="98">
        <f>VLOOKUP(J53,label!A:G,3,FALSE)</f>
        <v>6</v>
      </c>
      <c r="L53" s="6" t="s">
        <v>4527</v>
      </c>
      <c r="M53" s="6" t="str">
        <f>VLOOKUP(J53,label!A:G,6,FALSE)</f>
        <v>gl-gen:phoneNumberItemType</v>
      </c>
      <c r="N53" s="6" t="str">
        <f>VLOOKUP(J53,label!A:G,5,FALSE)</f>
        <v>identifierContactPhoneNumber</v>
      </c>
    </row>
    <row r="54" spans="1:14" ht="16" customHeight="1">
      <c r="A54" s="6">
        <v>53</v>
      </c>
      <c r="B54" s="34" t="s">
        <v>2019</v>
      </c>
      <c r="C54" s="66" t="s">
        <v>2000</v>
      </c>
      <c r="D54" s="66" t="s">
        <v>1929</v>
      </c>
      <c r="E54" s="66" t="s">
        <v>1938</v>
      </c>
      <c r="F54" s="66" t="s">
        <v>2020</v>
      </c>
      <c r="G54" s="67">
        <f>LEN(C54)</f>
        <v>3</v>
      </c>
      <c r="H54" s="67" t="str">
        <f>"cen-"&amp;MID(B54,4,LEN(B54)-3)</f>
        <v>cen-43</v>
      </c>
      <c r="I54" s="90" t="s">
        <v>1377</v>
      </c>
      <c r="J54" s="67" t="s">
        <v>1377</v>
      </c>
      <c r="K54" s="98">
        <f>VLOOKUP(J54,label!A:G,3,FALSE)</f>
        <v>6</v>
      </c>
      <c r="L54" s="6" t="s">
        <v>4529</v>
      </c>
      <c r="M54" s="6" t="str">
        <f>VLOOKUP(J54,label!A:G,6,FALSE)</f>
        <v>gl-gen:emailAddressItemType</v>
      </c>
      <c r="N54" s="6" t="str">
        <f>VLOOKUP(J54,label!A:G,5,FALSE)</f>
        <v>identifierContactEmailAddress</v>
      </c>
    </row>
    <row r="55" spans="1:14" ht="16" customHeight="1">
      <c r="A55" s="6">
        <v>54</v>
      </c>
      <c r="B55" s="69" t="s">
        <v>2021</v>
      </c>
      <c r="C55" s="66" t="s">
        <v>1916</v>
      </c>
      <c r="D55" s="66" t="s">
        <v>1917</v>
      </c>
      <c r="E55" s="97"/>
      <c r="F55" s="70" t="s">
        <v>2022</v>
      </c>
      <c r="G55" s="67">
        <f>LEN(C55)</f>
        <v>1</v>
      </c>
      <c r="H55" s="67" t="str">
        <f>"cenG-"&amp;MID(B55,4,LEN(B55)-3)</f>
        <v>cenG-7</v>
      </c>
      <c r="I55" s="90" t="s">
        <v>823</v>
      </c>
      <c r="J55" s="67" t="s">
        <v>823</v>
      </c>
      <c r="K55" s="98">
        <f>VLOOKUP(J55,label!A:G,3,FALSE)</f>
        <v>3</v>
      </c>
      <c r="L55" s="6" t="s">
        <v>4421</v>
      </c>
      <c r="M55" s="6" t="str">
        <f>VLOOKUP(J55,label!A:G,6,FALSE)</f>
        <v>_</v>
      </c>
      <c r="N55" s="6" t="str">
        <f>VLOOKUP(J55,label!A:G,5,FALSE)</f>
        <v>identifierReference</v>
      </c>
    </row>
    <row r="56" spans="1:14" ht="16" customHeight="1">
      <c r="A56" s="6">
        <v>55</v>
      </c>
      <c r="B56" s="71"/>
      <c r="C56" s="77"/>
      <c r="D56" s="77"/>
      <c r="E56" s="89"/>
      <c r="F56" s="77"/>
      <c r="G56" s="67"/>
      <c r="H56" s="67"/>
      <c r="I56" s="90"/>
      <c r="J56" s="67"/>
      <c r="K56" s="98"/>
      <c r="N56" s="6" t="e">
        <f>VLOOKUP(J56,label!A:G,5,FALSE)</f>
        <v>#N/A</v>
      </c>
    </row>
    <row r="57" spans="1:14" ht="16" customHeight="1">
      <c r="A57" s="6">
        <v>56</v>
      </c>
      <c r="B57" s="34" t="s">
        <v>2023</v>
      </c>
      <c r="C57" s="66" t="s">
        <v>1961</v>
      </c>
      <c r="D57" s="66" t="s">
        <v>1917</v>
      </c>
      <c r="E57" s="66" t="s">
        <v>1938</v>
      </c>
      <c r="F57" s="66" t="s">
        <v>2024</v>
      </c>
      <c r="G57" s="67">
        <f>LEN(C57)</f>
        <v>2</v>
      </c>
      <c r="H57" s="67" t="str">
        <f>"cen-"&amp;MID(B57,4,LEN(B57)-3)</f>
        <v>cen-44</v>
      </c>
      <c r="I57" s="90" t="s">
        <v>1346</v>
      </c>
      <c r="J57" s="67" t="s">
        <v>1346</v>
      </c>
      <c r="K57" s="98">
        <f>VLOOKUP(J57,label!A:G,3,FALSE)</f>
        <v>4</v>
      </c>
      <c r="L57" s="6" t="s">
        <v>4425</v>
      </c>
      <c r="M57" s="6" t="str">
        <f>VLOOKUP(J57,label!A:G,6,FALSE)</f>
        <v>identifierDescriptionItemType</v>
      </c>
      <c r="N57" s="6" t="str">
        <f>VLOOKUP(J57,label!A:G,5,FALSE)</f>
        <v>identifierDescription</v>
      </c>
    </row>
    <row r="58" spans="1:14" ht="16" customHeight="1">
      <c r="A58" s="6">
        <v>57</v>
      </c>
      <c r="B58" s="34" t="s">
        <v>3525</v>
      </c>
      <c r="C58" s="66" t="s">
        <v>1961</v>
      </c>
      <c r="D58" s="66" t="s">
        <v>1929</v>
      </c>
      <c r="E58" s="66" t="s">
        <v>1938</v>
      </c>
      <c r="F58" s="66" t="s">
        <v>2025</v>
      </c>
      <c r="G58" s="67">
        <f>LEN(C58)</f>
        <v>2</v>
      </c>
      <c r="H58" s="67" t="str">
        <f>"cen-"&amp;MID(B58,4,LEN(B58)-3)</f>
        <v>cen-45</v>
      </c>
      <c r="I58" s="37" t="s">
        <v>3788</v>
      </c>
      <c r="J58" s="6" t="s">
        <v>3788</v>
      </c>
      <c r="K58" s="98">
        <f>VLOOKUP(J58,label!A:G,3,FALSE)</f>
        <v>2</v>
      </c>
      <c r="L58" s="6" t="s">
        <v>4423</v>
      </c>
      <c r="M58" s="6" t="str">
        <f>VLOOKUP(J58,label!A:G,6,FALSE)</f>
        <v>textItemType</v>
      </c>
      <c r="N58" s="6" t="str">
        <f>VLOOKUP(J58,label!A:G,5,FALSE)</f>
        <v>sellerTradingName</v>
      </c>
    </row>
    <row r="59" spans="1:14" ht="16" customHeight="1">
      <c r="A59" s="6">
        <v>58</v>
      </c>
      <c r="B59" s="34" t="s">
        <v>2026</v>
      </c>
      <c r="C59" s="66" t="s">
        <v>1961</v>
      </c>
      <c r="D59" s="66" t="s">
        <v>1929</v>
      </c>
      <c r="E59" s="66" t="s">
        <v>1918</v>
      </c>
      <c r="F59" s="66" t="s">
        <v>2027</v>
      </c>
      <c r="G59" s="67">
        <f>LEN(C59)</f>
        <v>2</v>
      </c>
      <c r="H59" s="67" t="str">
        <f>"cen-"&amp;MID(B59,4,LEN(B59)-3)</f>
        <v>cen-46</v>
      </c>
      <c r="I59" s="90" t="s">
        <v>1340</v>
      </c>
      <c r="J59" s="67" t="s">
        <v>1340</v>
      </c>
      <c r="K59" s="98">
        <f>VLOOKUP(J59,label!A:G,3,FALSE)</f>
        <v>4</v>
      </c>
      <c r="L59" s="6" t="s">
        <v>4422</v>
      </c>
      <c r="M59" s="6" t="str">
        <f>VLOOKUP(J59,label!A:G,6,FALSE)</f>
        <v>identifierCodeItemType</v>
      </c>
      <c r="N59" s="6" t="str">
        <f>VLOOKUP(J59,label!A:G,5,FALSE)</f>
        <v>identifierCode</v>
      </c>
    </row>
    <row r="60" spans="1:14" ht="16" customHeight="1">
      <c r="A60" s="6">
        <v>59</v>
      </c>
      <c r="B60" s="34" t="s">
        <v>2028</v>
      </c>
      <c r="C60" s="66" t="s">
        <v>1961</v>
      </c>
      <c r="D60" s="66" t="s">
        <v>1929</v>
      </c>
      <c r="E60" s="66"/>
      <c r="F60" s="66" t="s">
        <v>1952</v>
      </c>
      <c r="G60" s="67">
        <f>LEN(C60)</f>
        <v>2</v>
      </c>
      <c r="H60" s="67"/>
      <c r="I60" s="90"/>
      <c r="K60" s="98"/>
      <c r="N60" s="6" t="e">
        <f>VLOOKUP(J60,label!A:G,5,FALSE)</f>
        <v>#N/A</v>
      </c>
    </row>
    <row r="61" spans="1:14" ht="16" customHeight="1">
      <c r="A61" s="6">
        <v>60</v>
      </c>
      <c r="B61" s="34" t="s">
        <v>2029</v>
      </c>
      <c r="C61" s="66" t="s">
        <v>1961</v>
      </c>
      <c r="D61" s="66" t="s">
        <v>1929</v>
      </c>
      <c r="E61" s="66" t="s">
        <v>1918</v>
      </c>
      <c r="F61" s="66" t="s">
        <v>2030</v>
      </c>
      <c r="G61" s="67">
        <f>LEN(C61)</f>
        <v>2</v>
      </c>
      <c r="H61" s="67" t="str">
        <f>"cen-"&amp;MID(B61,4,LEN(B61)-3)</f>
        <v>cen-47</v>
      </c>
      <c r="I61" s="90" t="s">
        <v>1341</v>
      </c>
      <c r="J61" s="67" t="s">
        <v>1341</v>
      </c>
      <c r="K61" s="98">
        <f>VLOOKUP(J61,label!A:G,3,FALSE)</f>
        <v>5</v>
      </c>
      <c r="L61" s="6" t="s">
        <v>4525</v>
      </c>
      <c r="M61" s="6" t="str">
        <f>VLOOKUP(J61,label!A:G,6,FALSE)</f>
        <v>identifierAuthorityCodeItemType</v>
      </c>
      <c r="N61" s="6" t="str">
        <f>VLOOKUP(J61,label!A:G,5,FALSE)</f>
        <v>identifierAuthorityCode</v>
      </c>
    </row>
    <row r="62" spans="1:14" ht="16" customHeight="1">
      <c r="A62" s="6">
        <v>61</v>
      </c>
      <c r="B62" s="34" t="s">
        <v>2031</v>
      </c>
      <c r="C62" s="66" t="s">
        <v>1961</v>
      </c>
      <c r="D62" s="66" t="s">
        <v>1929</v>
      </c>
      <c r="E62" s="66"/>
      <c r="F62" s="66" t="s">
        <v>1952</v>
      </c>
      <c r="G62" s="67">
        <f>LEN(C62)</f>
        <v>2</v>
      </c>
      <c r="H62" s="67" t="str">
        <f>"cen-"&amp;MID(B62,4,LEN(B62)-3)</f>
        <v>cen-47A</v>
      </c>
      <c r="I62" s="90" t="s">
        <v>1342</v>
      </c>
      <c r="J62" s="67" t="s">
        <v>1342</v>
      </c>
      <c r="K62" s="98">
        <f>VLOOKUP(J62,label!A:G,3,FALSE)</f>
        <v>5</v>
      </c>
      <c r="L62" s="6" t="s">
        <v>4526</v>
      </c>
      <c r="M62" s="6" t="str">
        <f>VLOOKUP(J62,label!A:G,6,FALSE)</f>
        <v>identifierAuthorityItemType</v>
      </c>
      <c r="N62" s="6" t="str">
        <f>VLOOKUP(J62,label!A:G,5,FALSE)</f>
        <v>identifierAuthority</v>
      </c>
    </row>
    <row r="63" spans="1:14" ht="16" customHeight="1">
      <c r="A63" s="6">
        <v>62</v>
      </c>
      <c r="B63" s="34" t="s">
        <v>2032</v>
      </c>
      <c r="C63" s="66" t="s">
        <v>1961</v>
      </c>
      <c r="D63" s="66" t="s">
        <v>1929</v>
      </c>
      <c r="E63" s="66" t="s">
        <v>1918</v>
      </c>
      <c r="F63" s="66" t="s">
        <v>2033</v>
      </c>
      <c r="G63" s="67">
        <f>LEN(C63)</f>
        <v>2</v>
      </c>
      <c r="H63" s="67" t="str">
        <f>"cen-"&amp;MID(B63,4,LEN(B63)-3)</f>
        <v>cen-48</v>
      </c>
      <c r="I63" s="90" t="s">
        <v>1341</v>
      </c>
      <c r="J63" s="67" t="s">
        <v>1341</v>
      </c>
      <c r="K63" s="98">
        <f>VLOOKUP(J63,label!A:G,3,FALSE)</f>
        <v>5</v>
      </c>
      <c r="L63" s="6" t="s">
        <v>4525</v>
      </c>
      <c r="M63" s="6" t="str">
        <f>VLOOKUP(J63,label!A:G,6,FALSE)</f>
        <v>identifierAuthorityCodeItemType</v>
      </c>
      <c r="N63" s="6" t="str">
        <f>VLOOKUP(J63,label!A:G,5,FALSE)</f>
        <v>identifierAuthorityCode</v>
      </c>
    </row>
    <row r="64" spans="1:14" ht="16" customHeight="1">
      <c r="A64" s="6">
        <v>63</v>
      </c>
      <c r="B64" s="34" t="s">
        <v>2034</v>
      </c>
      <c r="C64" s="66" t="s">
        <v>1961</v>
      </c>
      <c r="D64" s="66" t="s">
        <v>1929</v>
      </c>
      <c r="E64" s="66" t="s">
        <v>1918</v>
      </c>
      <c r="F64" s="66" t="s">
        <v>2035</v>
      </c>
      <c r="G64" s="67">
        <f>LEN(C64)</f>
        <v>2</v>
      </c>
      <c r="H64" s="38" t="s">
        <v>4564</v>
      </c>
      <c r="I64" s="90" t="str">
        <f>IF(H64=J64,"","*")</f>
        <v/>
      </c>
      <c r="J64" s="91" t="s">
        <v>4564</v>
      </c>
      <c r="K64" s="98">
        <f>VLOOKUP(J64,label!A:G,3,FALSE)</f>
        <v>2</v>
      </c>
      <c r="L64" s="6" t="s">
        <v>4553</v>
      </c>
      <c r="M64" s="6" t="str">
        <f>VLOOKUP(J64,label!A:G,6,FALSE)</f>
        <v>identifierItemType</v>
      </c>
      <c r="N64" s="6" t="str">
        <f>VLOOKUP(J64,label!A:G,5,FALSE)</f>
        <v>buyerElectronicAddress</v>
      </c>
    </row>
    <row r="65" spans="1:14" ht="16" customHeight="1">
      <c r="A65" s="6">
        <v>64</v>
      </c>
      <c r="B65" s="34" t="s">
        <v>2036</v>
      </c>
      <c r="C65" s="66" t="s">
        <v>1961</v>
      </c>
      <c r="D65" s="66" t="s">
        <v>1917</v>
      </c>
      <c r="E65" s="66"/>
      <c r="F65" s="66" t="s">
        <v>1952</v>
      </c>
      <c r="G65" s="67">
        <f>LEN(C65)</f>
        <v>2</v>
      </c>
      <c r="H65" s="67"/>
      <c r="I65" s="90"/>
      <c r="K65" s="98"/>
      <c r="N65" s="6" t="e">
        <f>VLOOKUP(J65,label!A:G,5,FALSE)</f>
        <v>#N/A</v>
      </c>
    </row>
    <row r="66" spans="1:14" ht="16" customHeight="1">
      <c r="A66" s="6">
        <v>65</v>
      </c>
      <c r="B66" s="69" t="s">
        <v>2037</v>
      </c>
      <c r="C66" s="66" t="s">
        <v>1961</v>
      </c>
      <c r="D66" s="66" t="s">
        <v>1917</v>
      </c>
      <c r="E66" s="97"/>
      <c r="F66" s="70" t="s">
        <v>2038</v>
      </c>
      <c r="G66" s="67">
        <f>LEN(C66)</f>
        <v>2</v>
      </c>
      <c r="H66" s="67" t="str">
        <f>"cenG-"&amp;MID(B66,4,LEN(B66)-3)</f>
        <v>cenG-8</v>
      </c>
      <c r="I66" s="90" t="s">
        <v>828</v>
      </c>
      <c r="J66" s="67" t="s">
        <v>828</v>
      </c>
      <c r="K66" s="98">
        <f>VLOOKUP(J66,label!A:G,3,FALSE)</f>
        <v>4</v>
      </c>
      <c r="L66" s="6" t="s">
        <v>4427</v>
      </c>
      <c r="M66" s="6" t="str">
        <f>VLOOKUP(J66,label!A:G,6,FALSE)</f>
        <v>_</v>
      </c>
      <c r="N66" s="6" t="str">
        <f>VLOOKUP(J66,label!A:G,5,FALSE)</f>
        <v>identifierAddress</v>
      </c>
    </row>
    <row r="67" spans="1:14" ht="16" customHeight="1">
      <c r="A67" s="6">
        <v>66</v>
      </c>
      <c r="B67" s="68" t="s">
        <v>2039</v>
      </c>
      <c r="C67" s="66" t="s">
        <v>2000</v>
      </c>
      <c r="D67" s="66" t="s">
        <v>1929</v>
      </c>
      <c r="E67" s="66" t="s">
        <v>1938</v>
      </c>
      <c r="F67" s="66" t="s">
        <v>2040</v>
      </c>
      <c r="G67" s="67">
        <f>LEN(C67)</f>
        <v>3</v>
      </c>
      <c r="H67" s="67" t="str">
        <f>"cen-"&amp;MID(B67,4,LEN(B67)-3)</f>
        <v>cen-50</v>
      </c>
      <c r="I67" s="90" t="s">
        <v>1359</v>
      </c>
      <c r="J67" s="41" t="s">
        <v>1359</v>
      </c>
      <c r="K67" s="98">
        <f>VLOOKUP(J67,label!A:G,3,FALSE)</f>
        <v>5</v>
      </c>
      <c r="L67" s="6" t="s">
        <v>4428</v>
      </c>
      <c r="M67" s="6" t="str">
        <f>VLOOKUP(J67,label!A:G,6,FALSE)</f>
        <v>identifierStreetItemType</v>
      </c>
      <c r="N67" s="6" t="str">
        <f>VLOOKUP(J67,label!A:G,5,FALSE)</f>
        <v>identifierStreet</v>
      </c>
    </row>
    <row r="68" spans="1:14" ht="16" customHeight="1">
      <c r="A68" s="6">
        <v>67</v>
      </c>
      <c r="B68" s="34" t="s">
        <v>2041</v>
      </c>
      <c r="C68" s="66" t="s">
        <v>2000</v>
      </c>
      <c r="D68" s="66" t="s">
        <v>1929</v>
      </c>
      <c r="E68" s="66" t="s">
        <v>1938</v>
      </c>
      <c r="F68" s="66" t="s">
        <v>2042</v>
      </c>
      <c r="G68" s="67">
        <f>LEN(C68)</f>
        <v>3</v>
      </c>
      <c r="H68" s="67" t="str">
        <f>"cen-"&amp;MID(B68,4,LEN(B68)-3)</f>
        <v>cen-51</v>
      </c>
      <c r="I68" s="90" t="s">
        <v>1360</v>
      </c>
      <c r="J68" s="41" t="s">
        <v>1360</v>
      </c>
      <c r="K68" s="98">
        <f>VLOOKUP(J68,label!A:G,3,FALSE)</f>
        <v>5</v>
      </c>
      <c r="L68" s="6" t="s">
        <v>4429</v>
      </c>
      <c r="M68" s="6" t="str">
        <f>VLOOKUP(J68,label!A:G,6,FALSE)</f>
        <v>identifierAddressStreet2ItemType</v>
      </c>
      <c r="N68" s="6" t="str">
        <f>VLOOKUP(J68,label!A:G,5,FALSE)</f>
        <v>identifierAddressStreet2</v>
      </c>
    </row>
    <row r="69" spans="1:14" ht="16" customHeight="1">
      <c r="A69" s="6">
        <v>68</v>
      </c>
      <c r="B69" s="34" t="s">
        <v>2043</v>
      </c>
      <c r="C69" s="66" t="s">
        <v>2000</v>
      </c>
      <c r="D69" s="66" t="s">
        <v>1929</v>
      </c>
      <c r="E69" s="66" t="s">
        <v>1938</v>
      </c>
      <c r="F69" s="66" t="s">
        <v>2044</v>
      </c>
      <c r="G69" s="67">
        <f>LEN(C69)</f>
        <v>3</v>
      </c>
      <c r="H69" s="67" t="str">
        <f>"cen-"&amp;MID(B69,4,LEN(B69)-3)</f>
        <v>cen-163</v>
      </c>
      <c r="I69" s="94" t="s">
        <v>4358</v>
      </c>
      <c r="J69" s="41" t="s">
        <v>4358</v>
      </c>
      <c r="K69" s="98">
        <f>VLOOKUP(J69,label!A:G,3,FALSE)</f>
        <v>3</v>
      </c>
      <c r="L69" s="6" t="s">
        <v>4430</v>
      </c>
      <c r="M69" s="6" t="str">
        <f>VLOOKUP(J69,label!A:G,6,FALSE)</f>
        <v>textItemType</v>
      </c>
      <c r="N69" s="6" t="str">
        <f>VLOOKUP(J69,label!A:G,5,FALSE)</f>
        <v>sellerAddressLine3</v>
      </c>
    </row>
    <row r="70" spans="1:14" ht="16" customHeight="1">
      <c r="A70" s="6">
        <v>69</v>
      </c>
      <c r="B70" s="68" t="s">
        <v>2045</v>
      </c>
      <c r="C70" s="66" t="s">
        <v>2000</v>
      </c>
      <c r="D70" s="66" t="s">
        <v>1929</v>
      </c>
      <c r="E70" s="66" t="s">
        <v>1938</v>
      </c>
      <c r="F70" s="66" t="s">
        <v>2046</v>
      </c>
      <c r="G70" s="67">
        <f>LEN(C70)</f>
        <v>3</v>
      </c>
      <c r="H70" s="67" t="str">
        <f>"cen-"&amp;MID(B70,4,LEN(B70)-3)</f>
        <v>cen-52</v>
      </c>
      <c r="I70" s="90" t="s">
        <v>1361</v>
      </c>
      <c r="J70" s="67" t="s">
        <v>1361</v>
      </c>
      <c r="K70" s="98">
        <f>VLOOKUP(J70,label!A:G,3,FALSE)</f>
        <v>5</v>
      </c>
      <c r="L70" s="6" t="s">
        <v>4431</v>
      </c>
      <c r="M70" s="6" t="str">
        <f>VLOOKUP(J70,label!A:G,6,FALSE)</f>
        <v>identifierCityItemType</v>
      </c>
      <c r="N70" s="6" t="str">
        <f>VLOOKUP(J70,label!A:G,5,FALSE)</f>
        <v>identifierCity</v>
      </c>
    </row>
    <row r="71" spans="1:14" ht="16" customHeight="1">
      <c r="A71" s="6">
        <v>70</v>
      </c>
      <c r="B71" s="68" t="s">
        <v>2047</v>
      </c>
      <c r="C71" s="66" t="s">
        <v>2000</v>
      </c>
      <c r="D71" s="66" t="s">
        <v>1929</v>
      </c>
      <c r="E71" s="66" t="s">
        <v>1938</v>
      </c>
      <c r="F71" s="66" t="s">
        <v>2048</v>
      </c>
      <c r="G71" s="67">
        <f>LEN(C71)</f>
        <v>3</v>
      </c>
      <c r="H71" s="67" t="str">
        <f>"cen-"&amp;MID(B71,4,LEN(B71)-3)</f>
        <v>cen-53</v>
      </c>
      <c r="I71" s="90" t="s">
        <v>1364</v>
      </c>
      <c r="J71" s="67" t="s">
        <v>1364</v>
      </c>
      <c r="K71" s="98">
        <f>VLOOKUP(J71,label!A:G,3,FALSE)</f>
        <v>5</v>
      </c>
      <c r="L71" s="6" t="s">
        <v>4434</v>
      </c>
      <c r="M71" s="6" t="str">
        <f>VLOOKUP(J71,label!A:G,6,FALSE)</f>
        <v>identifierZipOrPostalCodeItemType</v>
      </c>
      <c r="N71" s="6" t="str">
        <f>VLOOKUP(J71,label!A:G,5,FALSE)</f>
        <v>identifierZipOrPostalCode</v>
      </c>
    </row>
    <row r="72" spans="1:14" ht="16" customHeight="1">
      <c r="A72" s="6">
        <v>71</v>
      </c>
      <c r="B72" s="34" t="s">
        <v>2049</v>
      </c>
      <c r="C72" s="66" t="s">
        <v>2000</v>
      </c>
      <c r="D72" s="66" t="s">
        <v>1929</v>
      </c>
      <c r="E72" s="66" t="s">
        <v>1938</v>
      </c>
      <c r="F72" s="66" t="s">
        <v>2050</v>
      </c>
      <c r="G72" s="67">
        <f>LEN(C72)</f>
        <v>3</v>
      </c>
      <c r="H72" s="67" t="str">
        <f>"cen-"&amp;MID(B72,4,LEN(B72)-3)</f>
        <v>cen-54</v>
      </c>
      <c r="I72" s="90" t="s">
        <v>1362</v>
      </c>
      <c r="J72" s="67" t="s">
        <v>1362</v>
      </c>
      <c r="K72" s="98">
        <f>VLOOKUP(J72,label!A:G,3,FALSE)</f>
        <v>5</v>
      </c>
      <c r="L72" s="6" t="s">
        <v>4432</v>
      </c>
      <c r="M72" s="6" t="str">
        <f>VLOOKUP(J72,label!A:G,6,FALSE)</f>
        <v>identifierStateOrProvinceItemType</v>
      </c>
      <c r="N72" s="6" t="str">
        <f>VLOOKUP(J72,label!A:G,5,FALSE)</f>
        <v>identifierStateOrProvince</v>
      </c>
    </row>
    <row r="73" spans="1:14" ht="16" customHeight="1">
      <c r="A73" s="6">
        <v>72</v>
      </c>
      <c r="B73" s="68" t="s">
        <v>2051</v>
      </c>
      <c r="C73" s="66" t="s">
        <v>2000</v>
      </c>
      <c r="D73" s="66" t="s">
        <v>1917</v>
      </c>
      <c r="E73" s="66" t="s">
        <v>1924</v>
      </c>
      <c r="F73" s="66" t="s">
        <v>2052</v>
      </c>
      <c r="G73" s="67">
        <f>LEN(C73)</f>
        <v>3</v>
      </c>
      <c r="H73" s="67" t="str">
        <f>"cen-"&amp;MID(B73,4,LEN(B73)-3)</f>
        <v>cen-55</v>
      </c>
      <c r="I73" s="90" t="s">
        <v>1363</v>
      </c>
      <c r="J73" s="67" t="s">
        <v>1363</v>
      </c>
      <c r="K73" s="98">
        <f>VLOOKUP(J73,label!A:G,3,FALSE)</f>
        <v>5</v>
      </c>
      <c r="L73" s="6" t="s">
        <v>4433</v>
      </c>
      <c r="M73" s="6" t="str">
        <f>VLOOKUP(J73,label!A:G,6,FALSE)</f>
        <v>identifierCountryItemType</v>
      </c>
      <c r="N73" s="6" t="str">
        <f>VLOOKUP(J73,label!A:G,5,FALSE)</f>
        <v>identifierCountry</v>
      </c>
    </row>
    <row r="74" spans="1:14" ht="16" customHeight="1">
      <c r="A74" s="6">
        <v>73</v>
      </c>
      <c r="B74" s="69" t="s">
        <v>2053</v>
      </c>
      <c r="C74" s="66" t="s">
        <v>1961</v>
      </c>
      <c r="D74" s="66" t="s">
        <v>1929</v>
      </c>
      <c r="E74" s="97"/>
      <c r="F74" s="70" t="s">
        <v>2054</v>
      </c>
      <c r="G74" s="67">
        <f>LEN(C74)</f>
        <v>2</v>
      </c>
      <c r="H74" s="67" t="str">
        <f>"cenG-"&amp;MID(B74,4,LEN(B74)-3)</f>
        <v>cenG-9</v>
      </c>
      <c r="I74" s="94" t="s">
        <v>829</v>
      </c>
      <c r="J74" s="41" t="s">
        <v>829</v>
      </c>
      <c r="K74" s="98">
        <f>VLOOKUP(J74,label!A:G,3,FALSE)</f>
        <v>4</v>
      </c>
      <c r="L74" s="6" t="s">
        <v>4436</v>
      </c>
      <c r="M74" s="6" t="str">
        <f>VLOOKUP(J74,label!A:G,6,FALSE)</f>
        <v>_</v>
      </c>
      <c r="N74" s="6" t="str">
        <f>VLOOKUP(J74,label!A:G,5,FALSE)</f>
        <v>identifierContactInformationStructure</v>
      </c>
    </row>
    <row r="75" spans="1:14" ht="16" customHeight="1">
      <c r="A75" s="6">
        <v>74</v>
      </c>
      <c r="B75" s="68" t="s">
        <v>2055</v>
      </c>
      <c r="C75" s="66" t="s">
        <v>2000</v>
      </c>
      <c r="D75" s="66" t="s">
        <v>1929</v>
      </c>
      <c r="E75" s="66" t="s">
        <v>1938</v>
      </c>
      <c r="F75" s="66" t="s">
        <v>2056</v>
      </c>
      <c r="G75" s="67">
        <f>LEN(C75)</f>
        <v>3</v>
      </c>
      <c r="H75" s="67" t="str">
        <f>"cen-"&amp;MID(B75,4,LEN(B75)-3)</f>
        <v>cen-56</v>
      </c>
      <c r="I75" s="90" t="s">
        <v>1370</v>
      </c>
      <c r="J75" s="67" t="s">
        <v>1370</v>
      </c>
      <c r="K75" s="98">
        <f>VLOOKUP(J75,label!A:G,3,FALSE)</f>
        <v>5</v>
      </c>
      <c r="L75" s="6" t="s">
        <v>4437</v>
      </c>
      <c r="M75" s="6" t="str">
        <f>VLOOKUP(J75,label!A:G,6,FALSE)</f>
        <v>identifierContactAttentionLineItemType</v>
      </c>
      <c r="N75" s="6" t="str">
        <f>VLOOKUP(J75,label!A:G,5,FALSE)</f>
        <v>identifierContactAttentionLine</v>
      </c>
    </row>
    <row r="76" spans="1:14" ht="16" customHeight="1">
      <c r="A76" s="6">
        <v>75</v>
      </c>
      <c r="B76" s="34" t="s">
        <v>2057</v>
      </c>
      <c r="C76" s="66" t="s">
        <v>2000</v>
      </c>
      <c r="D76" s="66" t="s">
        <v>1929</v>
      </c>
      <c r="E76" s="66" t="s">
        <v>1938</v>
      </c>
      <c r="F76" s="66" t="s">
        <v>2058</v>
      </c>
      <c r="G76" s="67">
        <f>LEN(C76)</f>
        <v>3</v>
      </c>
      <c r="H76" s="67" t="str">
        <f>"cen-"&amp;MID(B76,4,LEN(B76)-3)</f>
        <v>cen-57</v>
      </c>
      <c r="I76" s="90" t="s">
        <v>1373</v>
      </c>
      <c r="J76" s="67" t="s">
        <v>1373</v>
      </c>
      <c r="K76" s="98">
        <f>VLOOKUP(J76,label!A:G,3,FALSE)</f>
        <v>6</v>
      </c>
      <c r="L76" s="6" t="s">
        <v>4527</v>
      </c>
      <c r="M76" s="6" t="str">
        <f>VLOOKUP(J76,label!A:G,6,FALSE)</f>
        <v>gl-gen:phoneNumberItemType</v>
      </c>
      <c r="N76" s="6" t="str">
        <f>VLOOKUP(J76,label!A:G,5,FALSE)</f>
        <v>identifierContactPhoneNumber</v>
      </c>
    </row>
    <row r="77" spans="1:14" ht="16" customHeight="1">
      <c r="A77" s="6">
        <v>76</v>
      </c>
      <c r="B77" s="34" t="s">
        <v>2059</v>
      </c>
      <c r="C77" s="66" t="s">
        <v>2000</v>
      </c>
      <c r="D77" s="66" t="s">
        <v>1929</v>
      </c>
      <c r="E77" s="66" t="s">
        <v>1938</v>
      </c>
      <c r="F77" s="66" t="s">
        <v>2060</v>
      </c>
      <c r="G77" s="67">
        <f>LEN(C77)</f>
        <v>3</v>
      </c>
      <c r="H77" s="67" t="str">
        <f>"cen-"&amp;MID(B77,4,LEN(B77)-3)</f>
        <v>cen-58</v>
      </c>
      <c r="I77" s="90" t="s">
        <v>1377</v>
      </c>
      <c r="J77" s="67" t="s">
        <v>1377</v>
      </c>
      <c r="K77" s="98">
        <f>VLOOKUP(J77,label!A:G,3,FALSE)</f>
        <v>6</v>
      </c>
      <c r="L77" s="6" t="s">
        <v>4529</v>
      </c>
      <c r="M77" s="6" t="str">
        <f>VLOOKUP(J77,label!A:G,6,FALSE)</f>
        <v>gl-gen:emailAddressItemType</v>
      </c>
      <c r="N77" s="6" t="str">
        <f>VLOOKUP(J77,label!A:G,5,FALSE)</f>
        <v>identifierContactEmailAddress</v>
      </c>
    </row>
    <row r="78" spans="1:14" ht="16" customHeight="1">
      <c r="A78" s="6">
        <v>77</v>
      </c>
      <c r="B78" s="69" t="s">
        <v>2061</v>
      </c>
      <c r="C78" s="66" t="s">
        <v>1916</v>
      </c>
      <c r="D78" s="66" t="s">
        <v>1929</v>
      </c>
      <c r="E78" s="97"/>
      <c r="F78" s="70" t="s">
        <v>2062</v>
      </c>
      <c r="G78" s="67">
        <f>LEN(C78)</f>
        <v>1</v>
      </c>
      <c r="H78" s="67" t="str">
        <f>"cenG-"&amp;MID(B78,4,LEN(B78)-3)</f>
        <v>cenG-10</v>
      </c>
      <c r="I78" s="90" t="s">
        <v>823</v>
      </c>
      <c r="J78" s="67" t="s">
        <v>823</v>
      </c>
      <c r="K78" s="98">
        <f>VLOOKUP(J78,label!A:G,3,FALSE)</f>
        <v>3</v>
      </c>
      <c r="L78" s="6" t="s">
        <v>4421</v>
      </c>
      <c r="M78" s="6" t="str">
        <f>VLOOKUP(J78,label!A:G,6,FALSE)</f>
        <v>_</v>
      </c>
      <c r="N78" s="6" t="str">
        <f>VLOOKUP(J78,label!A:G,5,FALSE)</f>
        <v>identifierReference</v>
      </c>
    </row>
    <row r="79" spans="1:14" ht="16" customHeight="1">
      <c r="A79" s="6">
        <v>78</v>
      </c>
      <c r="B79" s="71"/>
      <c r="C79" s="77"/>
      <c r="D79" s="77"/>
      <c r="E79" s="89"/>
      <c r="F79" s="77"/>
      <c r="G79" s="67">
        <f>LEN(C79)</f>
        <v>0</v>
      </c>
      <c r="H79" s="67"/>
      <c r="I79" s="90"/>
      <c r="J79" s="67"/>
      <c r="K79" s="98"/>
      <c r="N79" s="6" t="e">
        <f>VLOOKUP(J79,label!A:G,5,FALSE)</f>
        <v>#N/A</v>
      </c>
    </row>
    <row r="80" spans="1:14" ht="16" customHeight="1">
      <c r="A80" s="6">
        <v>79</v>
      </c>
      <c r="B80" s="34" t="s">
        <v>2063</v>
      </c>
      <c r="C80" s="66" t="s">
        <v>1961</v>
      </c>
      <c r="D80" s="66" t="s">
        <v>1917</v>
      </c>
      <c r="E80" s="66" t="s">
        <v>1938</v>
      </c>
      <c r="F80" s="66" t="s">
        <v>2064</v>
      </c>
      <c r="G80" s="67">
        <f>LEN(C80)</f>
        <v>2</v>
      </c>
      <c r="H80" s="67" t="str">
        <f>"cen-"&amp;MID(B80,4,LEN(B80)-3)</f>
        <v>cen-59</v>
      </c>
      <c r="I80" s="90" t="s">
        <v>1346</v>
      </c>
      <c r="J80" s="67" t="s">
        <v>1346</v>
      </c>
      <c r="K80" s="98">
        <f>VLOOKUP(J80,label!A:G,3,FALSE)</f>
        <v>4</v>
      </c>
      <c r="L80" s="6" t="s">
        <v>4425</v>
      </c>
      <c r="M80" s="6" t="str">
        <f>VLOOKUP(J80,label!A:G,6,FALSE)</f>
        <v>identifierDescriptionItemType</v>
      </c>
      <c r="N80" s="6" t="str">
        <f>VLOOKUP(J80,label!A:G,5,FALSE)</f>
        <v>identifierDescription</v>
      </c>
    </row>
    <row r="81" spans="1:14" ht="16" customHeight="1">
      <c r="A81" s="6">
        <v>80</v>
      </c>
      <c r="B81" s="34" t="s">
        <v>2065</v>
      </c>
      <c r="C81" s="66" t="s">
        <v>1961</v>
      </c>
      <c r="D81" s="66" t="s">
        <v>1929</v>
      </c>
      <c r="E81" s="66" t="s">
        <v>1918</v>
      </c>
      <c r="F81" s="66" t="s">
        <v>2066</v>
      </c>
      <c r="G81" s="67">
        <f>LEN(C81)</f>
        <v>2</v>
      </c>
      <c r="H81" s="67" t="str">
        <f>"cen-"&amp;MID(B81,4,LEN(B81)-3)</f>
        <v>cen-60</v>
      </c>
      <c r="I81" s="90" t="s">
        <v>1340</v>
      </c>
      <c r="J81" s="67" t="s">
        <v>1340</v>
      </c>
      <c r="K81" s="98">
        <f>VLOOKUP(J81,label!A:G,3,FALSE)</f>
        <v>4</v>
      </c>
      <c r="L81" s="6" t="s">
        <v>4422</v>
      </c>
      <c r="M81" s="6" t="str">
        <f>VLOOKUP(J81,label!A:G,6,FALSE)</f>
        <v>identifierCodeItemType</v>
      </c>
      <c r="N81" s="6" t="str">
        <f>VLOOKUP(J81,label!A:G,5,FALSE)</f>
        <v>identifierCode</v>
      </c>
    </row>
    <row r="82" spans="1:14" ht="16" customHeight="1">
      <c r="A82" s="6">
        <v>81</v>
      </c>
      <c r="B82" s="34" t="s">
        <v>2067</v>
      </c>
      <c r="C82" s="66" t="s">
        <v>1961</v>
      </c>
      <c r="D82" s="66" t="s">
        <v>1929</v>
      </c>
      <c r="E82" s="66"/>
      <c r="F82" s="66" t="s">
        <v>1952</v>
      </c>
      <c r="G82" s="67">
        <f>LEN(C82)</f>
        <v>2</v>
      </c>
      <c r="H82" s="67"/>
      <c r="I82" s="90"/>
      <c r="K82" s="98"/>
      <c r="N82" s="6" t="e">
        <f>VLOOKUP(J82,label!A:G,5,FALSE)</f>
        <v>#N/A</v>
      </c>
    </row>
    <row r="83" spans="1:14" ht="16" customHeight="1">
      <c r="A83" s="6">
        <v>82</v>
      </c>
      <c r="B83" s="34" t="s">
        <v>2068</v>
      </c>
      <c r="C83" s="66" t="s">
        <v>1961</v>
      </c>
      <c r="D83" s="66" t="s">
        <v>1929</v>
      </c>
      <c r="E83" s="66" t="s">
        <v>1918</v>
      </c>
      <c r="F83" s="66" t="s">
        <v>2069</v>
      </c>
      <c r="G83" s="67">
        <f>LEN(C83)</f>
        <v>2</v>
      </c>
      <c r="H83" s="67" t="str">
        <f>"cen-"&amp;MID(B83,4,LEN(B83)-3)</f>
        <v>cen-61</v>
      </c>
      <c r="I83" s="90" t="s">
        <v>1341</v>
      </c>
      <c r="J83" s="67" t="s">
        <v>1341</v>
      </c>
      <c r="K83" s="98">
        <f>VLOOKUP(J83,label!A:G,3,FALSE)</f>
        <v>5</v>
      </c>
      <c r="L83" s="6" t="s">
        <v>4525</v>
      </c>
      <c r="M83" s="6" t="str">
        <f>VLOOKUP(J83,label!A:G,6,FALSE)</f>
        <v>identifierAuthorityCodeItemType</v>
      </c>
      <c r="N83" s="6" t="str">
        <f>VLOOKUP(J83,label!A:G,5,FALSE)</f>
        <v>identifierAuthorityCode</v>
      </c>
    </row>
    <row r="84" spans="1:14" ht="16" customHeight="1">
      <c r="A84" s="6">
        <v>83</v>
      </c>
      <c r="B84" s="34" t="s">
        <v>2070</v>
      </c>
      <c r="C84" s="66" t="s">
        <v>1961</v>
      </c>
      <c r="D84" s="66" t="s">
        <v>1929</v>
      </c>
      <c r="E84" s="66"/>
      <c r="F84" s="66" t="s">
        <v>1952</v>
      </c>
      <c r="G84" s="67">
        <f>LEN(C84)</f>
        <v>2</v>
      </c>
      <c r="H84" s="67" t="str">
        <f>"cen-"&amp;MID(B84,4,LEN(B84)-3)</f>
        <v>cen-61A</v>
      </c>
      <c r="I84" s="37" t="s">
        <v>3520</v>
      </c>
      <c r="J84" s="6" t="s">
        <v>3520</v>
      </c>
      <c r="K84" s="98">
        <f>VLOOKUP(J84,label!A:G,3,FALSE)</f>
        <v>5</v>
      </c>
      <c r="L84" s="6" t="s">
        <v>4526</v>
      </c>
      <c r="M84" s="6" t="str">
        <f>VLOOKUP(J84,label!A:G,6,FALSE)</f>
        <v>identifierAuthorityItemType</v>
      </c>
      <c r="N84" s="6" t="str">
        <f>VLOOKUP(J84,label!A:G,5,FALSE)</f>
        <v>identifierAuthority</v>
      </c>
    </row>
    <row r="85" spans="1:14" ht="16" customHeight="1">
      <c r="A85" s="6">
        <v>84</v>
      </c>
      <c r="B85" s="69" t="s">
        <v>2071</v>
      </c>
      <c r="C85" s="66" t="s">
        <v>1916</v>
      </c>
      <c r="D85" s="66" t="s">
        <v>1929</v>
      </c>
      <c r="E85" s="97"/>
      <c r="F85" s="70" t="s">
        <v>2072</v>
      </c>
      <c r="G85" s="67">
        <f>LEN(C85)</f>
        <v>1</v>
      </c>
      <c r="H85" s="67" t="str">
        <f>"cenG-"&amp;MID(B85,4,LEN(B85)-3)</f>
        <v>cenG-11</v>
      </c>
      <c r="I85" s="90" t="s">
        <v>823</v>
      </c>
      <c r="J85" s="67" t="s">
        <v>823</v>
      </c>
      <c r="K85" s="98">
        <f>VLOOKUP(J85,label!A:G,3,FALSE)</f>
        <v>3</v>
      </c>
      <c r="L85" s="6" t="s">
        <v>4421</v>
      </c>
      <c r="M85" s="6" t="str">
        <f>VLOOKUP(J85,label!A:G,6,FALSE)</f>
        <v>_</v>
      </c>
      <c r="N85" s="6" t="str">
        <f>VLOOKUP(J85,label!A:G,5,FALSE)</f>
        <v>identifierReference</v>
      </c>
    </row>
    <row r="86" spans="1:14" ht="16" customHeight="1">
      <c r="A86" s="6">
        <v>85</v>
      </c>
      <c r="B86" s="71"/>
      <c r="C86" s="77"/>
      <c r="D86" s="77"/>
      <c r="E86" s="89"/>
      <c r="F86" s="77"/>
      <c r="G86" s="67"/>
      <c r="H86" s="67"/>
      <c r="I86" s="90"/>
      <c r="J86" s="67"/>
      <c r="K86" s="98"/>
      <c r="N86" s="6" t="e">
        <f>VLOOKUP(J86,label!A:G,5,FALSE)</f>
        <v>#N/A</v>
      </c>
    </row>
    <row r="87" spans="1:14" ht="16" customHeight="1">
      <c r="A87" s="6">
        <v>86</v>
      </c>
      <c r="B87" s="34" t="s">
        <v>2073</v>
      </c>
      <c r="C87" s="66" t="s">
        <v>1961</v>
      </c>
      <c r="D87" s="66" t="s">
        <v>1917</v>
      </c>
      <c r="E87" s="66" t="s">
        <v>1938</v>
      </c>
      <c r="F87" s="66" t="s">
        <v>2074</v>
      </c>
      <c r="G87" s="67">
        <f>LEN(C87)</f>
        <v>2</v>
      </c>
      <c r="H87" s="67" t="str">
        <f>"cen-"&amp;MID(B87,4,LEN(B87)-3)</f>
        <v>cen-62</v>
      </c>
      <c r="I87" s="90" t="s">
        <v>1346</v>
      </c>
      <c r="J87" s="67" t="s">
        <v>1346</v>
      </c>
      <c r="K87" s="98">
        <f>VLOOKUP(J87,label!A:G,3,FALSE)</f>
        <v>4</v>
      </c>
      <c r="L87" s="6" t="s">
        <v>4425</v>
      </c>
      <c r="M87" s="6" t="str">
        <f>VLOOKUP(J87,label!A:G,6,FALSE)</f>
        <v>identifierDescriptionItemType</v>
      </c>
      <c r="N87" s="6" t="str">
        <f>VLOOKUP(J87,label!A:G,5,FALSE)</f>
        <v>identifierDescription</v>
      </c>
    </row>
    <row r="88" spans="1:14" ht="16" customHeight="1">
      <c r="A88" s="6">
        <v>87</v>
      </c>
      <c r="B88" s="34" t="s">
        <v>2075</v>
      </c>
      <c r="C88" s="66" t="s">
        <v>1961</v>
      </c>
      <c r="D88" s="66" t="s">
        <v>1917</v>
      </c>
      <c r="E88" s="66" t="s">
        <v>1918</v>
      </c>
      <c r="F88" s="66" t="s">
        <v>2076</v>
      </c>
      <c r="G88" s="67">
        <f>LEN(C88)</f>
        <v>2</v>
      </c>
      <c r="H88" s="67" t="str">
        <f>"cen-"&amp;MID(B88,4,LEN(B88)-3)</f>
        <v>cen-63</v>
      </c>
      <c r="I88" s="90" t="s">
        <v>1341</v>
      </c>
      <c r="J88" s="67" t="s">
        <v>1341</v>
      </c>
      <c r="K88" s="98">
        <f>VLOOKUP(J88,label!A:G,3,FALSE)</f>
        <v>5</v>
      </c>
      <c r="L88" s="6" t="s">
        <v>4525</v>
      </c>
      <c r="M88" s="6" t="str">
        <f>VLOOKUP(J88,label!A:G,6,FALSE)</f>
        <v>identifierAuthorityCodeItemType</v>
      </c>
      <c r="N88" s="6" t="str">
        <f>VLOOKUP(J88,label!A:G,5,FALSE)</f>
        <v>identifierAuthorityCode</v>
      </c>
    </row>
    <row r="89" spans="1:14" ht="16" customHeight="1">
      <c r="A89" s="6">
        <v>88</v>
      </c>
      <c r="B89" s="69" t="s">
        <v>2077</v>
      </c>
      <c r="C89" s="66" t="s">
        <v>1961</v>
      </c>
      <c r="D89" s="66" t="s">
        <v>1917</v>
      </c>
      <c r="E89" s="97"/>
      <c r="F89" s="70" t="s">
        <v>2078</v>
      </c>
      <c r="G89" s="67">
        <f>LEN(C89)</f>
        <v>2</v>
      </c>
      <c r="H89" s="67" t="str">
        <f>"cenG-"&amp;MID(B89,4,LEN(B89)-3)</f>
        <v>cenG-12</v>
      </c>
      <c r="I89" s="90" t="s">
        <v>828</v>
      </c>
      <c r="J89" s="67" t="s">
        <v>828</v>
      </c>
      <c r="K89" s="98">
        <f>VLOOKUP(J89,label!A:G,3,FALSE)</f>
        <v>4</v>
      </c>
      <c r="L89" s="6" t="s">
        <v>4427</v>
      </c>
      <c r="M89" s="6" t="str">
        <f>VLOOKUP(J89,label!A:G,6,FALSE)</f>
        <v>_</v>
      </c>
      <c r="N89" s="6" t="str">
        <f>VLOOKUP(J89,label!A:G,5,FALSE)</f>
        <v>identifierAddress</v>
      </c>
    </row>
    <row r="90" spans="1:14" ht="16" customHeight="1">
      <c r="A90" s="6">
        <v>89</v>
      </c>
      <c r="B90" s="34" t="s">
        <v>2079</v>
      </c>
      <c r="C90" s="66" t="s">
        <v>2000</v>
      </c>
      <c r="D90" s="66" t="s">
        <v>1929</v>
      </c>
      <c r="E90" s="66" t="s">
        <v>1938</v>
      </c>
      <c r="F90" s="66" t="s">
        <v>2080</v>
      </c>
      <c r="G90" s="67">
        <f>LEN(C90)</f>
        <v>3</v>
      </c>
      <c r="H90" s="67" t="str">
        <f>"cen-"&amp;MID(B90,4,LEN(B90)-3)</f>
        <v>cen-64</v>
      </c>
      <c r="I90" s="90" t="s">
        <v>1359</v>
      </c>
      <c r="J90" s="41" t="s">
        <v>1359</v>
      </c>
      <c r="K90" s="98">
        <f>VLOOKUP(J90,label!A:G,3,FALSE)</f>
        <v>5</v>
      </c>
      <c r="L90" s="6" t="s">
        <v>4428</v>
      </c>
      <c r="M90" s="6" t="str">
        <f>VLOOKUP(J90,label!A:G,6,FALSE)</f>
        <v>identifierStreetItemType</v>
      </c>
      <c r="N90" s="6" t="str">
        <f>VLOOKUP(J90,label!A:G,5,FALSE)</f>
        <v>identifierStreet</v>
      </c>
    </row>
    <row r="91" spans="1:14" ht="16" customHeight="1">
      <c r="A91" s="6">
        <v>90</v>
      </c>
      <c r="B91" s="34" t="s">
        <v>2081</v>
      </c>
      <c r="C91" s="66" t="s">
        <v>2000</v>
      </c>
      <c r="D91" s="66" t="s">
        <v>1929</v>
      </c>
      <c r="E91" s="66" t="s">
        <v>1938</v>
      </c>
      <c r="F91" s="66" t="s">
        <v>2082</v>
      </c>
      <c r="G91" s="67">
        <f>LEN(C91)</f>
        <v>3</v>
      </c>
      <c r="H91" s="67" t="str">
        <f>"cen-"&amp;MID(B91,4,LEN(B91)-3)</f>
        <v>cen-65</v>
      </c>
      <c r="I91" s="90" t="s">
        <v>1360</v>
      </c>
      <c r="J91" s="41" t="s">
        <v>1360</v>
      </c>
      <c r="K91" s="98">
        <f>VLOOKUP(J91,label!A:G,3,FALSE)</f>
        <v>5</v>
      </c>
      <c r="L91" s="6" t="s">
        <v>4429</v>
      </c>
      <c r="M91" s="6" t="str">
        <f>VLOOKUP(J91,label!A:G,6,FALSE)</f>
        <v>identifierAddressStreet2ItemType</v>
      </c>
      <c r="N91" s="6" t="str">
        <f>VLOOKUP(J91,label!A:G,5,FALSE)</f>
        <v>identifierAddressStreet2</v>
      </c>
    </row>
    <row r="92" spans="1:14" ht="16" customHeight="1">
      <c r="A92" s="6">
        <v>91</v>
      </c>
      <c r="B92" s="34" t="s">
        <v>2083</v>
      </c>
      <c r="C92" s="66" t="s">
        <v>2000</v>
      </c>
      <c r="D92" s="66" t="s">
        <v>1929</v>
      </c>
      <c r="E92" s="66" t="s">
        <v>1938</v>
      </c>
      <c r="F92" s="66" t="s">
        <v>2084</v>
      </c>
      <c r="G92" s="67">
        <f>LEN(C92)</f>
        <v>3</v>
      </c>
      <c r="H92" s="67" t="str">
        <f>"cen-"&amp;MID(B92,4,LEN(B92)-3)</f>
        <v>cen-164</v>
      </c>
      <c r="I92" s="94" t="s">
        <v>4358</v>
      </c>
      <c r="J92" s="41" t="s">
        <v>4358</v>
      </c>
      <c r="K92" s="98">
        <f>VLOOKUP(J92,label!A:G,3,FALSE)</f>
        <v>3</v>
      </c>
      <c r="L92" s="6" t="s">
        <v>4430</v>
      </c>
      <c r="M92" s="6" t="str">
        <f>VLOOKUP(J92,label!A:G,6,FALSE)</f>
        <v>textItemType</v>
      </c>
      <c r="N92" s="6" t="str">
        <f>VLOOKUP(J92,label!A:G,5,FALSE)</f>
        <v>sellerAddressLine3</v>
      </c>
    </row>
    <row r="93" spans="1:14" ht="16" customHeight="1">
      <c r="A93" s="6">
        <v>92</v>
      </c>
      <c r="B93" s="34" t="s">
        <v>2085</v>
      </c>
      <c r="C93" s="66" t="s">
        <v>2000</v>
      </c>
      <c r="D93" s="66" t="s">
        <v>1929</v>
      </c>
      <c r="E93" s="66" t="s">
        <v>1938</v>
      </c>
      <c r="F93" s="66" t="s">
        <v>2086</v>
      </c>
      <c r="G93" s="67">
        <f>LEN(C93)</f>
        <v>3</v>
      </c>
      <c r="H93" s="67" t="str">
        <f>"cen-"&amp;MID(B93,4,LEN(B93)-3)</f>
        <v>cen-66</v>
      </c>
      <c r="I93" s="90" t="s">
        <v>1361</v>
      </c>
      <c r="J93" s="67" t="s">
        <v>1361</v>
      </c>
      <c r="K93" s="98">
        <f>VLOOKUP(J93,label!A:G,3,FALSE)</f>
        <v>5</v>
      </c>
      <c r="L93" s="6" t="s">
        <v>4431</v>
      </c>
      <c r="M93" s="6" t="str">
        <f>VLOOKUP(J93,label!A:G,6,FALSE)</f>
        <v>identifierCityItemType</v>
      </c>
      <c r="N93" s="6" t="str">
        <f>VLOOKUP(J93,label!A:G,5,FALSE)</f>
        <v>identifierCity</v>
      </c>
    </row>
    <row r="94" spans="1:14" ht="16" customHeight="1">
      <c r="A94" s="6">
        <v>93</v>
      </c>
      <c r="B94" s="34" t="s">
        <v>2087</v>
      </c>
      <c r="C94" s="66" t="s">
        <v>2000</v>
      </c>
      <c r="D94" s="66" t="s">
        <v>1929</v>
      </c>
      <c r="E94" s="66" t="s">
        <v>1938</v>
      </c>
      <c r="F94" s="66" t="s">
        <v>2088</v>
      </c>
      <c r="G94" s="67">
        <f>LEN(C94)</f>
        <v>3</v>
      </c>
      <c r="H94" s="67" t="str">
        <f>"cen-"&amp;MID(B94,4,LEN(B94)-3)</f>
        <v>cen-67</v>
      </c>
      <c r="I94" s="90" t="s">
        <v>1364</v>
      </c>
      <c r="J94" s="67" t="s">
        <v>1364</v>
      </c>
      <c r="K94" s="98">
        <f>VLOOKUP(J94,label!A:G,3,FALSE)</f>
        <v>5</v>
      </c>
      <c r="L94" s="6" t="s">
        <v>4434</v>
      </c>
      <c r="M94" s="6" t="str">
        <f>VLOOKUP(J94,label!A:G,6,FALSE)</f>
        <v>identifierZipOrPostalCodeItemType</v>
      </c>
      <c r="N94" s="6" t="str">
        <f>VLOOKUP(J94,label!A:G,5,FALSE)</f>
        <v>identifierZipOrPostalCode</v>
      </c>
    </row>
    <row r="95" spans="1:14" ht="16" customHeight="1">
      <c r="A95" s="6">
        <v>94</v>
      </c>
      <c r="B95" s="34" t="s">
        <v>2089</v>
      </c>
      <c r="C95" s="66" t="s">
        <v>2000</v>
      </c>
      <c r="D95" s="66" t="s">
        <v>1929</v>
      </c>
      <c r="E95" s="66" t="s">
        <v>1938</v>
      </c>
      <c r="F95" s="66" t="s">
        <v>2090</v>
      </c>
      <c r="G95" s="67">
        <f>LEN(C95)</f>
        <v>3</v>
      </c>
      <c r="H95" s="67" t="str">
        <f>"cen-"&amp;MID(B95,4,LEN(B95)-3)</f>
        <v>cen-68</v>
      </c>
      <c r="I95" s="90" t="s">
        <v>1362</v>
      </c>
      <c r="J95" s="67" t="s">
        <v>1362</v>
      </c>
      <c r="K95" s="98">
        <f>VLOOKUP(J95,label!A:G,3,FALSE)</f>
        <v>5</v>
      </c>
      <c r="L95" s="6" t="s">
        <v>4432</v>
      </c>
      <c r="M95" s="6" t="str">
        <f>VLOOKUP(J95,label!A:G,6,FALSE)</f>
        <v>identifierStateOrProvinceItemType</v>
      </c>
      <c r="N95" s="6" t="str">
        <f>VLOOKUP(J95,label!A:G,5,FALSE)</f>
        <v>identifierStateOrProvince</v>
      </c>
    </row>
    <row r="96" spans="1:14" ht="16" customHeight="1">
      <c r="A96" s="6">
        <v>95</v>
      </c>
      <c r="B96" s="34" t="s">
        <v>2091</v>
      </c>
      <c r="C96" s="66" t="s">
        <v>2000</v>
      </c>
      <c r="D96" s="66" t="s">
        <v>1917</v>
      </c>
      <c r="E96" s="66" t="s">
        <v>1924</v>
      </c>
      <c r="F96" s="66" t="s">
        <v>2092</v>
      </c>
      <c r="G96" s="67">
        <f>LEN(C96)</f>
        <v>3</v>
      </c>
      <c r="H96" s="67" t="str">
        <f>"cen-"&amp;MID(B96,4,LEN(B96)-3)</f>
        <v>cen-69</v>
      </c>
      <c r="I96" s="90" t="s">
        <v>1363</v>
      </c>
      <c r="J96" s="67" t="s">
        <v>1363</v>
      </c>
      <c r="K96" s="98">
        <f>VLOOKUP(J96,label!A:G,3,FALSE)</f>
        <v>5</v>
      </c>
      <c r="L96" s="6" t="s">
        <v>4433</v>
      </c>
      <c r="M96" s="6" t="str">
        <f>VLOOKUP(J96,label!A:G,6,FALSE)</f>
        <v>identifierCountryItemType</v>
      </c>
      <c r="N96" s="6" t="str">
        <f>VLOOKUP(J96,label!A:G,5,FALSE)</f>
        <v>identifierCountry</v>
      </c>
    </row>
    <row r="97" spans="1:17" ht="16" customHeight="1">
      <c r="A97" s="6">
        <v>96</v>
      </c>
      <c r="B97" s="69" t="s">
        <v>2093</v>
      </c>
      <c r="C97" s="66" t="s">
        <v>1916</v>
      </c>
      <c r="D97" s="66" t="s">
        <v>1929</v>
      </c>
      <c r="E97" s="97"/>
      <c r="F97" s="70" t="s">
        <v>2094</v>
      </c>
      <c r="G97" s="67">
        <f>LEN(C97)</f>
        <v>1</v>
      </c>
      <c r="H97" s="67" t="str">
        <f>"cenG-"&amp;MID(B97,4,LEN(B97)-3)</f>
        <v>cenG-13</v>
      </c>
      <c r="I97" s="90" t="s">
        <v>823</v>
      </c>
      <c r="J97" s="67" t="s">
        <v>823</v>
      </c>
      <c r="K97" s="6">
        <f>VLOOKUP(J97,label!A:G,3,FALSE)</f>
        <v>3</v>
      </c>
      <c r="L97" s="6" t="s">
        <v>4421</v>
      </c>
      <c r="M97" s="6" t="str">
        <f>VLOOKUP(J97,label!A:G,6,FALSE)</f>
        <v>_</v>
      </c>
      <c r="N97" s="6" t="str">
        <f>VLOOKUP(J97,label!A:G,5,FALSE)</f>
        <v>identifierReference</v>
      </c>
    </row>
    <row r="98" spans="1:17" ht="16" customHeight="1">
      <c r="A98" s="6">
        <v>97</v>
      </c>
      <c r="B98" s="99"/>
      <c r="C98" s="77"/>
      <c r="D98" s="77"/>
      <c r="E98" s="89"/>
      <c r="F98" s="77"/>
      <c r="G98" s="67"/>
      <c r="H98" s="67"/>
      <c r="I98" s="90"/>
      <c r="J98" s="67"/>
      <c r="N98" s="6" t="e">
        <f>VLOOKUP(J98,label!A:G,5,FALSE)</f>
        <v>#N/A</v>
      </c>
      <c r="Q98" s="67"/>
    </row>
    <row r="99" spans="1:17" ht="16" customHeight="1">
      <c r="A99" s="6">
        <v>98</v>
      </c>
      <c r="B99" s="34" t="s">
        <v>2095</v>
      </c>
      <c r="C99" s="66" t="s">
        <v>1961</v>
      </c>
      <c r="D99" s="66" t="s">
        <v>1929</v>
      </c>
      <c r="E99" s="66" t="s">
        <v>1938</v>
      </c>
      <c r="F99" s="66" t="s">
        <v>2096</v>
      </c>
      <c r="G99" s="67">
        <f>LEN(C99)</f>
        <v>2</v>
      </c>
      <c r="H99" s="67" t="str">
        <f>"cen-"&amp;MID(B99,4,LEN(B99)-3)</f>
        <v>cen-70</v>
      </c>
      <c r="I99" s="90" t="s">
        <v>1346</v>
      </c>
      <c r="J99" s="67" t="s">
        <v>1346</v>
      </c>
      <c r="K99" s="6">
        <f>VLOOKUP(J99,label!A:G,3,FALSE)</f>
        <v>4</v>
      </c>
      <c r="L99" s="6" t="s">
        <v>4425</v>
      </c>
      <c r="M99" s="6" t="str">
        <f>VLOOKUP(J99,label!A:G,6,FALSE)</f>
        <v>identifierDescriptionItemType</v>
      </c>
      <c r="N99" s="6" t="str">
        <f>VLOOKUP(J99,label!A:G,5,FALSE)</f>
        <v>identifierDescription</v>
      </c>
    </row>
    <row r="100" spans="1:17" ht="16" customHeight="1">
      <c r="A100" s="6">
        <v>99</v>
      </c>
      <c r="B100" s="34" t="s">
        <v>2097</v>
      </c>
      <c r="C100" s="66" t="s">
        <v>1961</v>
      </c>
      <c r="D100" s="66" t="s">
        <v>1929</v>
      </c>
      <c r="E100" s="66" t="s">
        <v>1918</v>
      </c>
      <c r="F100" s="66" t="s">
        <v>2098</v>
      </c>
      <c r="G100" s="67">
        <f>LEN(C100)</f>
        <v>2</v>
      </c>
      <c r="H100" s="67" t="str">
        <f>"cen-"&amp;MID(B100,4,LEN(B100)-3)</f>
        <v>cen-71</v>
      </c>
      <c r="I100" s="67" t="s">
        <v>1365</v>
      </c>
      <c r="J100" s="67" t="s">
        <v>1365</v>
      </c>
      <c r="K100" s="6">
        <f>VLOOKUP(J100,label!A:G,3,FALSE)</f>
        <v>5</v>
      </c>
      <c r="L100" s="6" t="s">
        <v>4435</v>
      </c>
      <c r="M100" s="6" t="str">
        <f>VLOOKUP(J100,label!A:G,6,FALSE)</f>
        <v>locationIdentifierItemType</v>
      </c>
      <c r="N100" s="6" t="str">
        <f>VLOOKUP(J100,label!A:G,5,FALSE)</f>
        <v>identifierAddressLocationIdentifier</v>
      </c>
    </row>
    <row r="101" spans="1:17" ht="16" customHeight="1">
      <c r="A101" s="6">
        <v>100</v>
      </c>
      <c r="B101" s="34" t="s">
        <v>2099</v>
      </c>
      <c r="C101" s="66" t="s">
        <v>1961</v>
      </c>
      <c r="D101" s="66" t="s">
        <v>1929</v>
      </c>
      <c r="E101" s="66"/>
      <c r="F101" s="66" t="s">
        <v>1952</v>
      </c>
      <c r="G101" s="67">
        <f>LEN(C101)</f>
        <v>2</v>
      </c>
      <c r="H101" s="67"/>
      <c r="I101" s="90"/>
      <c r="N101" s="6" t="e">
        <f>VLOOKUP(J101,label!A:G,5,FALSE)</f>
        <v>#N/A</v>
      </c>
    </row>
    <row r="102" spans="1:17" ht="16" customHeight="1">
      <c r="A102" s="6">
        <v>101</v>
      </c>
      <c r="B102" s="71" t="s">
        <v>2100</v>
      </c>
      <c r="C102" s="66" t="s">
        <v>1961</v>
      </c>
      <c r="D102" s="66" t="s">
        <v>1929</v>
      </c>
      <c r="E102" s="66" t="s">
        <v>1921</v>
      </c>
      <c r="F102" s="66" t="s">
        <v>2101</v>
      </c>
      <c r="G102" s="67">
        <f>LEN(C102)</f>
        <v>2</v>
      </c>
      <c r="H102" s="67" t="str">
        <f>VLOOKUP(B102,Sheet1!A:C,2,FALSE)</f>
        <v>cor-89</v>
      </c>
      <c r="I102" s="90" t="str">
        <f>IF(H102=J102,"","*")</f>
        <v/>
      </c>
      <c r="J102" s="67" t="s">
        <v>1415</v>
      </c>
      <c r="K102" s="91">
        <f>VLOOKUP(J102,label!A:G,3,FALSE)</f>
        <v>4</v>
      </c>
      <c r="L102" s="75" t="s">
        <v>4547</v>
      </c>
      <c r="M102" s="6" t="str">
        <f>VLOOKUP(J102,label!A:G,6,FALSE)</f>
        <v>shipReceivedDateItemType</v>
      </c>
      <c r="N102" s="6" t="str">
        <f>VLOOKUP(J102,label!A:G,5,FALSE)</f>
        <v>shipReceivedDate</v>
      </c>
    </row>
    <row r="103" spans="1:17" ht="16" customHeight="1">
      <c r="A103" s="6">
        <v>102</v>
      </c>
      <c r="B103" s="69" t="s">
        <v>2102</v>
      </c>
      <c r="C103" s="66" t="s">
        <v>1961</v>
      </c>
      <c r="D103" s="66" t="s">
        <v>1929</v>
      </c>
      <c r="E103" s="97"/>
      <c r="F103" s="70" t="s">
        <v>2103</v>
      </c>
      <c r="G103" s="67">
        <f>LEN(C103)</f>
        <v>2</v>
      </c>
      <c r="H103" s="67" t="str">
        <f>VLOOKUP(B103,Sheet1!A:C,2,FALSE)</f>
        <v>cenG-14</v>
      </c>
      <c r="I103" s="90" t="str">
        <f>IF(H103=J103,"","*")</f>
        <v/>
      </c>
      <c r="J103" s="6" t="s">
        <v>3642</v>
      </c>
      <c r="K103" s="98">
        <f>VLOOKUP(J103,label!A:G,3,FALSE)</f>
        <v>2</v>
      </c>
      <c r="L103" s="6" t="s">
        <v>4439</v>
      </c>
      <c r="M103" s="6" t="str">
        <f>VLOOKUP(J103,label!A:G,6,FALSE)</f>
        <v/>
      </c>
      <c r="N103" s="6" t="str">
        <f>VLOOKUP(J103,label!A:G,5,FALSE)</f>
        <v>invoicingPeriod</v>
      </c>
    </row>
    <row r="104" spans="1:17" ht="16" customHeight="1">
      <c r="A104" s="6">
        <v>103</v>
      </c>
      <c r="B104" s="34" t="s">
        <v>2104</v>
      </c>
      <c r="C104" s="66" t="s">
        <v>2000</v>
      </c>
      <c r="D104" s="66" t="s">
        <v>1929</v>
      </c>
      <c r="E104" s="66" t="s">
        <v>1921</v>
      </c>
      <c r="F104" s="66" t="s">
        <v>2105</v>
      </c>
      <c r="G104" s="67">
        <f>LEN(C104)</f>
        <v>3</v>
      </c>
      <c r="H104" s="67" t="str">
        <f>VLOOKUP(B104,Sheet1!A:C,2,FALSE)</f>
        <v>cor-8</v>
      </c>
      <c r="I104" s="90" t="str">
        <f>IF(H104=J104,"","*")</f>
        <v/>
      </c>
      <c r="J104" s="67" t="s">
        <v>1145</v>
      </c>
      <c r="K104" s="98">
        <f>VLOOKUP(J104,label!A:G,3,FALSE)</f>
        <v>3</v>
      </c>
      <c r="L104" s="6" t="s">
        <v>4531</v>
      </c>
      <c r="M104" s="6" t="str">
        <f>VLOOKUP(J104,label!A:G,6,FALSE)</f>
        <v>periodCoveredStartItemType</v>
      </c>
      <c r="N104" s="6" t="str">
        <f>VLOOKUP(J104,label!A:G,5,FALSE)</f>
        <v>periodCoveredStart</v>
      </c>
    </row>
    <row r="105" spans="1:17" ht="16" customHeight="1">
      <c r="A105" s="6">
        <v>104</v>
      </c>
      <c r="B105" s="34" t="s">
        <v>2106</v>
      </c>
      <c r="C105" s="66" t="s">
        <v>2000</v>
      </c>
      <c r="D105" s="66" t="s">
        <v>1929</v>
      </c>
      <c r="E105" s="66" t="s">
        <v>1921</v>
      </c>
      <c r="F105" s="66" t="s">
        <v>2107</v>
      </c>
      <c r="G105" s="67">
        <f>LEN(C105)</f>
        <v>3</v>
      </c>
      <c r="H105" s="67" t="str">
        <f>VLOOKUP(B105,Sheet1!A:C,2,FALSE)</f>
        <v>cor-9</v>
      </c>
      <c r="I105" s="90" t="str">
        <f>IF(H105=J105,"","*")</f>
        <v/>
      </c>
      <c r="J105" s="67" t="s">
        <v>1146</v>
      </c>
      <c r="K105" s="98">
        <f>VLOOKUP(J105,label!A:G,3,FALSE)</f>
        <v>3</v>
      </c>
      <c r="L105" s="6" t="s">
        <v>4532</v>
      </c>
      <c r="M105" s="6" t="str">
        <f>VLOOKUP(J105,label!A:G,6,FALSE)</f>
        <v>periodCoveredEndItemType</v>
      </c>
      <c r="N105" s="6" t="str">
        <f>VLOOKUP(J105,label!A:G,5,FALSE)</f>
        <v>periodCoveredEnd</v>
      </c>
    </row>
    <row r="106" spans="1:17" ht="16" customHeight="1">
      <c r="A106" s="6">
        <v>105</v>
      </c>
      <c r="B106" s="69" t="s">
        <v>2108</v>
      </c>
      <c r="C106" s="66" t="s">
        <v>1961</v>
      </c>
      <c r="D106" s="66" t="s">
        <v>1929</v>
      </c>
      <c r="E106" s="97"/>
      <c r="F106" s="70" t="s">
        <v>2109</v>
      </c>
      <c r="G106" s="67">
        <f>LEN(C106)</f>
        <v>2</v>
      </c>
      <c r="H106" s="67" t="str">
        <f>"cenG-"&amp;MID(B106,4,LEN(B106)-3)</f>
        <v>cenG-15</v>
      </c>
      <c r="I106" s="90" t="s">
        <v>828</v>
      </c>
      <c r="J106" s="67" t="s">
        <v>828</v>
      </c>
      <c r="K106" s="98">
        <f>VLOOKUP(J106,label!A:G,3,FALSE)</f>
        <v>4</v>
      </c>
      <c r="L106" s="6" t="s">
        <v>4427</v>
      </c>
      <c r="M106" s="6" t="str">
        <f>VLOOKUP(J106,label!A:G,6,FALSE)</f>
        <v>_</v>
      </c>
      <c r="N106" s="6" t="str">
        <f>VLOOKUP(J106,label!A:G,5,FALSE)</f>
        <v>identifierAddress</v>
      </c>
    </row>
    <row r="107" spans="1:17" ht="16" customHeight="1">
      <c r="A107" s="6">
        <v>106</v>
      </c>
      <c r="B107" s="34" t="s">
        <v>2110</v>
      </c>
      <c r="C107" s="66" t="s">
        <v>2000</v>
      </c>
      <c r="D107" s="66" t="s">
        <v>1929</v>
      </c>
      <c r="E107" s="66" t="s">
        <v>1938</v>
      </c>
      <c r="F107" s="66" t="s">
        <v>2111</v>
      </c>
      <c r="G107" s="67">
        <f>LEN(C107)</f>
        <v>3</v>
      </c>
      <c r="H107" s="67" t="str">
        <f>"cen-"&amp;MID(B107,4,LEN(B107)-3)</f>
        <v>cen-75</v>
      </c>
      <c r="I107" s="90" t="s">
        <v>1359</v>
      </c>
      <c r="J107" s="41" t="s">
        <v>1359</v>
      </c>
      <c r="K107" s="98">
        <f>VLOOKUP(J107,label!A:G,3,FALSE)</f>
        <v>5</v>
      </c>
      <c r="L107" s="6" t="s">
        <v>4428</v>
      </c>
      <c r="M107" s="6" t="str">
        <f>VLOOKUP(J107,label!A:G,6,FALSE)</f>
        <v>identifierStreetItemType</v>
      </c>
      <c r="N107" s="6" t="str">
        <f>VLOOKUP(J107,label!A:G,5,FALSE)</f>
        <v>identifierStreet</v>
      </c>
    </row>
    <row r="108" spans="1:17" ht="16" customHeight="1">
      <c r="A108" s="6">
        <v>107</v>
      </c>
      <c r="B108" s="34" t="s">
        <v>2112</v>
      </c>
      <c r="C108" s="66" t="s">
        <v>2000</v>
      </c>
      <c r="D108" s="66" t="s">
        <v>1929</v>
      </c>
      <c r="E108" s="66" t="s">
        <v>1938</v>
      </c>
      <c r="F108" s="66" t="s">
        <v>2113</v>
      </c>
      <c r="G108" s="67">
        <f>LEN(C108)</f>
        <v>3</v>
      </c>
      <c r="H108" s="67" t="str">
        <f>"cen-"&amp;MID(B108,4,LEN(B108)-3)</f>
        <v>cen-76</v>
      </c>
      <c r="I108" s="90" t="s">
        <v>1360</v>
      </c>
      <c r="J108" s="41" t="s">
        <v>1360</v>
      </c>
      <c r="K108" s="98">
        <f>VLOOKUP(J108,label!A:G,3,FALSE)</f>
        <v>5</v>
      </c>
      <c r="L108" s="6" t="s">
        <v>4429</v>
      </c>
      <c r="M108" s="6" t="str">
        <f>VLOOKUP(J108,label!A:G,6,FALSE)</f>
        <v>identifierAddressStreet2ItemType</v>
      </c>
      <c r="N108" s="6" t="str">
        <f>VLOOKUP(J108,label!A:G,5,FALSE)</f>
        <v>identifierAddressStreet2</v>
      </c>
    </row>
    <row r="109" spans="1:17" ht="16" customHeight="1">
      <c r="A109" s="6">
        <v>108</v>
      </c>
      <c r="B109" s="34" t="s">
        <v>2114</v>
      </c>
      <c r="C109" s="66" t="s">
        <v>2000</v>
      </c>
      <c r="D109" s="66" t="s">
        <v>1929</v>
      </c>
      <c r="E109" s="66" t="s">
        <v>1938</v>
      </c>
      <c r="F109" s="66" t="s">
        <v>2115</v>
      </c>
      <c r="G109" s="67">
        <f>LEN(C109)</f>
        <v>3</v>
      </c>
      <c r="H109" s="67" t="str">
        <f>"cen-"&amp;MID(B109,4,LEN(B109)-3)</f>
        <v>cen-165</v>
      </c>
      <c r="I109" s="94" t="s">
        <v>4358</v>
      </c>
      <c r="J109" s="41" t="s">
        <v>4358</v>
      </c>
      <c r="K109" s="98">
        <f>VLOOKUP(J109,label!A:G,3,FALSE)</f>
        <v>3</v>
      </c>
      <c r="L109" s="6" t="s">
        <v>4430</v>
      </c>
      <c r="M109" s="6" t="str">
        <f>VLOOKUP(J109,label!A:G,6,FALSE)</f>
        <v>textItemType</v>
      </c>
      <c r="N109" s="6" t="str">
        <f>VLOOKUP(J109,label!A:G,5,FALSE)</f>
        <v>sellerAddressLine3</v>
      </c>
    </row>
    <row r="110" spans="1:17" ht="16" customHeight="1">
      <c r="A110" s="6">
        <v>109</v>
      </c>
      <c r="B110" s="34" t="s">
        <v>2116</v>
      </c>
      <c r="C110" s="66" t="s">
        <v>2000</v>
      </c>
      <c r="D110" s="66" t="s">
        <v>1929</v>
      </c>
      <c r="E110" s="66" t="s">
        <v>1938</v>
      </c>
      <c r="F110" s="66" t="s">
        <v>2117</v>
      </c>
      <c r="G110" s="67">
        <f>LEN(C110)</f>
        <v>3</v>
      </c>
      <c r="H110" s="67" t="str">
        <f>"cen-"&amp;MID(B110,4,LEN(B110)-3)</f>
        <v>cen-77</v>
      </c>
      <c r="I110" s="90" t="s">
        <v>1361</v>
      </c>
      <c r="J110" s="67" t="s">
        <v>1361</v>
      </c>
      <c r="K110" s="98">
        <f>VLOOKUP(J110,label!A:G,3,FALSE)</f>
        <v>5</v>
      </c>
      <c r="L110" s="6" t="s">
        <v>4431</v>
      </c>
      <c r="M110" s="6" t="str">
        <f>VLOOKUP(J110,label!A:G,6,FALSE)</f>
        <v>identifierCityItemType</v>
      </c>
      <c r="N110" s="6" t="str">
        <f>VLOOKUP(J110,label!A:G,5,FALSE)</f>
        <v>identifierCity</v>
      </c>
    </row>
    <row r="111" spans="1:17" ht="16" customHeight="1">
      <c r="A111" s="6">
        <v>110</v>
      </c>
      <c r="B111" s="34" t="s">
        <v>2118</v>
      </c>
      <c r="C111" s="66" t="s">
        <v>2000</v>
      </c>
      <c r="D111" s="66" t="s">
        <v>1929</v>
      </c>
      <c r="E111" s="66" t="s">
        <v>1938</v>
      </c>
      <c r="F111" s="66" t="s">
        <v>2119</v>
      </c>
      <c r="G111" s="67">
        <f>LEN(C111)</f>
        <v>3</v>
      </c>
      <c r="H111" s="67" t="str">
        <f>"cen-"&amp;MID(B111,4,LEN(B111)-3)</f>
        <v>cen-78</v>
      </c>
      <c r="I111" s="90" t="s">
        <v>1364</v>
      </c>
      <c r="J111" s="67" t="s">
        <v>1364</v>
      </c>
      <c r="K111" s="98">
        <f>VLOOKUP(J111,label!A:G,3,FALSE)</f>
        <v>5</v>
      </c>
      <c r="L111" s="6" t="s">
        <v>4434</v>
      </c>
      <c r="M111" s="6" t="str">
        <f>VLOOKUP(J111,label!A:G,6,FALSE)</f>
        <v>identifierZipOrPostalCodeItemType</v>
      </c>
      <c r="N111" s="6" t="str">
        <f>VLOOKUP(J111,label!A:G,5,FALSE)</f>
        <v>identifierZipOrPostalCode</v>
      </c>
    </row>
    <row r="112" spans="1:17" ht="16" customHeight="1">
      <c r="A112" s="6">
        <v>111</v>
      </c>
      <c r="B112" s="34" t="s">
        <v>2120</v>
      </c>
      <c r="C112" s="66" t="s">
        <v>2000</v>
      </c>
      <c r="D112" s="66" t="s">
        <v>1929</v>
      </c>
      <c r="E112" s="66" t="s">
        <v>1938</v>
      </c>
      <c r="F112" s="66" t="s">
        <v>2121</v>
      </c>
      <c r="G112" s="67">
        <f>LEN(C112)</f>
        <v>3</v>
      </c>
      <c r="H112" s="67" t="str">
        <f>"cen-"&amp;MID(B112,4,LEN(B112)-3)</f>
        <v>cen-79</v>
      </c>
      <c r="I112" s="90" t="s">
        <v>1362</v>
      </c>
      <c r="J112" s="67" t="s">
        <v>1362</v>
      </c>
      <c r="K112" s="98">
        <f>VLOOKUP(J112,label!A:G,3,FALSE)</f>
        <v>5</v>
      </c>
      <c r="L112" s="6" t="s">
        <v>4432</v>
      </c>
      <c r="M112" s="6" t="str">
        <f>VLOOKUP(J112,label!A:G,6,FALSE)</f>
        <v>identifierStateOrProvinceItemType</v>
      </c>
      <c r="N112" s="6" t="str">
        <f>VLOOKUP(J112,label!A:G,5,FALSE)</f>
        <v>identifierStateOrProvince</v>
      </c>
    </row>
    <row r="113" spans="1:14" ht="16" customHeight="1">
      <c r="A113" s="6">
        <v>112</v>
      </c>
      <c r="B113" s="34" t="s">
        <v>2122</v>
      </c>
      <c r="C113" s="66" t="s">
        <v>2000</v>
      </c>
      <c r="D113" s="66" t="s">
        <v>1917</v>
      </c>
      <c r="E113" s="66" t="s">
        <v>1924</v>
      </c>
      <c r="F113" s="66" t="s">
        <v>2123</v>
      </c>
      <c r="G113" s="67">
        <f>LEN(C113)</f>
        <v>3</v>
      </c>
      <c r="H113" s="67" t="str">
        <f>"cen-"&amp;MID(B113,4,LEN(B113)-3)</f>
        <v>cen-80</v>
      </c>
      <c r="I113" s="90" t="s">
        <v>1363</v>
      </c>
      <c r="J113" s="67" t="s">
        <v>1363</v>
      </c>
      <c r="K113" s="98">
        <f>VLOOKUP(J113,label!A:G,3,FALSE)</f>
        <v>5</v>
      </c>
      <c r="L113" s="6" t="s">
        <v>4433</v>
      </c>
      <c r="M113" s="6" t="str">
        <f>VLOOKUP(J113,label!A:G,6,FALSE)</f>
        <v>identifierCountryItemType</v>
      </c>
      <c r="N113" s="6" t="str">
        <f>VLOOKUP(J113,label!A:G,5,FALSE)</f>
        <v>identifierCountry</v>
      </c>
    </row>
    <row r="114" spans="1:14" ht="16" customHeight="1">
      <c r="A114" s="6">
        <v>113</v>
      </c>
      <c r="B114" s="69" t="s">
        <v>2124</v>
      </c>
      <c r="C114" s="66" t="s">
        <v>1916</v>
      </c>
      <c r="D114" s="66" t="s">
        <v>1929</v>
      </c>
      <c r="E114" s="97"/>
      <c r="F114" s="70" t="s">
        <v>2125</v>
      </c>
      <c r="G114" s="67">
        <f>LEN(C114)</f>
        <v>1</v>
      </c>
      <c r="H114" s="67" t="str">
        <f>VLOOKUP(B114,Sheet1!A:C,2,FALSE)</f>
        <v>cenG-16</v>
      </c>
      <c r="I114" s="90" t="str">
        <f>IF(H114=J114,"","*")</f>
        <v/>
      </c>
      <c r="J114" s="6" t="s">
        <v>3646</v>
      </c>
      <c r="K114" s="98">
        <f>VLOOKUP(J114,label!A:G,3,FALSE)</f>
        <v>3</v>
      </c>
      <c r="L114" s="6" t="s">
        <v>4401</v>
      </c>
      <c r="M114" s="6" t="str">
        <f>VLOOKUP(J114,label!A:G,6,FALSE)</f>
        <v>_</v>
      </c>
      <c r="N114" s="6" t="str">
        <f>VLOOKUP(J114,label!A:G,5,FALSE)</f>
        <v>PAYMENT_INSTRUCTIONS</v>
      </c>
    </row>
    <row r="115" spans="1:14" ht="16" customHeight="1">
      <c r="A115" s="6">
        <v>114</v>
      </c>
      <c r="B115" s="71" t="s">
        <v>2126</v>
      </c>
      <c r="C115" s="66" t="s">
        <v>1961</v>
      </c>
      <c r="D115" s="66" t="s">
        <v>1917</v>
      </c>
      <c r="E115" s="66" t="s">
        <v>1924</v>
      </c>
      <c r="F115" s="66" t="s">
        <v>2127</v>
      </c>
      <c r="G115" s="67">
        <f>LEN(C115)</f>
        <v>2</v>
      </c>
      <c r="H115" s="67" t="str">
        <f>VLOOKUP(B115,Sheet1!A:C,2,FALSE)</f>
        <v>bus-135</v>
      </c>
      <c r="I115" s="90" t="str">
        <f>IF(H115=J115,"","*")</f>
        <v/>
      </c>
      <c r="J115" s="67" t="s">
        <v>1391</v>
      </c>
      <c r="K115" s="98">
        <f>VLOOKUP(J115,label!A:G,3,FALSE)</f>
        <v>4</v>
      </c>
      <c r="L115" s="75" t="s">
        <v>4554</v>
      </c>
      <c r="M115" s="6" t="str">
        <f>VLOOKUP(J115,label!A:G,6,FALSE)</f>
        <v>paymentMethodItemType</v>
      </c>
      <c r="N115" s="6" t="str">
        <f>VLOOKUP(J115,label!A:G,5,FALSE)</f>
        <v>paymentMethod</v>
      </c>
    </row>
    <row r="116" spans="1:14" ht="16" customHeight="1">
      <c r="A116" s="6">
        <v>115</v>
      </c>
      <c r="B116" s="34" t="s">
        <v>2128</v>
      </c>
      <c r="C116" s="66" t="s">
        <v>1961</v>
      </c>
      <c r="D116" s="66" t="s">
        <v>1929</v>
      </c>
      <c r="E116" s="66" t="s">
        <v>1938</v>
      </c>
      <c r="F116" s="66" t="s">
        <v>2129</v>
      </c>
      <c r="G116" s="67">
        <f>LEN(C116)</f>
        <v>2</v>
      </c>
      <c r="H116" s="67" t="str">
        <f>VLOOKUP(B116,Sheet1!A:C,2,FALSE)</f>
        <v>cen-82</v>
      </c>
      <c r="I116" s="90" t="str">
        <f>IF(H116=J116,"","*")</f>
        <v/>
      </c>
      <c r="J116" s="6" t="s">
        <v>3666</v>
      </c>
      <c r="K116" s="98">
        <f>VLOOKUP(J116,label!A:G,3,FALSE)</f>
        <v>4</v>
      </c>
      <c r="L116" s="6" t="s">
        <v>4402</v>
      </c>
      <c r="M116" s="6" t="str">
        <f>VLOOKUP(J116,label!A:G,6,FALSE)</f>
        <v>textItemType</v>
      </c>
      <c r="N116" s="6" t="str">
        <f>VLOOKUP(J116,label!A:G,5,FALSE)</f>
        <v>PaymentMeansText</v>
      </c>
    </row>
    <row r="117" spans="1:14" ht="16" customHeight="1">
      <c r="A117" s="6">
        <v>116</v>
      </c>
      <c r="B117" s="34" t="s">
        <v>2130</v>
      </c>
      <c r="C117" s="66" t="s">
        <v>1961</v>
      </c>
      <c r="D117" s="66" t="s">
        <v>1929</v>
      </c>
      <c r="E117" s="66" t="s">
        <v>1938</v>
      </c>
      <c r="F117" s="66" t="s">
        <v>2131</v>
      </c>
      <c r="G117" s="67">
        <f>LEN(C117)</f>
        <v>2</v>
      </c>
      <c r="H117" s="67" t="str">
        <f>VLOOKUP(B117,Sheet1!A:C,2,FALSE)</f>
        <v>cen-83</v>
      </c>
      <c r="I117" s="90" t="str">
        <f>IF(H117=J117,"","*")</f>
        <v/>
      </c>
      <c r="J117" s="6" t="s">
        <v>3667</v>
      </c>
      <c r="K117" s="98">
        <f>VLOOKUP(J117,label!A:G,3,FALSE)</f>
        <v>4</v>
      </c>
      <c r="L117" s="6" t="s">
        <v>4403</v>
      </c>
      <c r="M117" s="6" t="str">
        <f>VLOOKUP(J117,label!A:G,6,FALSE)</f>
        <v>textItemType</v>
      </c>
      <c r="N117" s="6" t="str">
        <f>VLOOKUP(J117,label!A:G,5,FALSE)</f>
        <v>RemittanceInformation</v>
      </c>
    </row>
    <row r="118" spans="1:14" ht="16" customHeight="1">
      <c r="A118" s="6">
        <v>117</v>
      </c>
      <c r="B118" s="69" t="s">
        <v>2132</v>
      </c>
      <c r="C118" s="66" t="s">
        <v>1961</v>
      </c>
      <c r="D118" s="96" t="s">
        <v>1958</v>
      </c>
      <c r="E118" s="97"/>
      <c r="F118" s="70" t="s">
        <v>2133</v>
      </c>
      <c r="G118" s="67">
        <f>LEN(C118)</f>
        <v>2</v>
      </c>
      <c r="H118" s="67" t="str">
        <f>VLOOKUP(B118,Sheet1!A:C,2,FALSE)</f>
        <v>cenG-17</v>
      </c>
      <c r="I118" s="90" t="str">
        <f>IF(H118=J118,"","*")</f>
        <v/>
      </c>
      <c r="J118" s="6" t="s">
        <v>3647</v>
      </c>
      <c r="K118" s="98">
        <f>VLOOKUP(J118,label!A:G,3,FALSE)</f>
        <v>4</v>
      </c>
      <c r="L118" s="6" t="s">
        <v>4404</v>
      </c>
      <c r="M118" s="6" t="str">
        <f>VLOOKUP(J118,label!A:G,6,FALSE)</f>
        <v>_</v>
      </c>
      <c r="N118" s="6" t="str">
        <f>VLOOKUP(J118,label!A:G,5,FALSE)</f>
        <v>CREDIT_TRANSFER</v>
      </c>
    </row>
    <row r="119" spans="1:14" ht="16" customHeight="1">
      <c r="A119" s="6">
        <v>118</v>
      </c>
      <c r="B119" s="34" t="s">
        <v>2134</v>
      </c>
      <c r="C119" s="66" t="s">
        <v>2000</v>
      </c>
      <c r="D119" s="66" t="s">
        <v>1917</v>
      </c>
      <c r="E119" s="66" t="s">
        <v>1918</v>
      </c>
      <c r="F119" s="66" t="s">
        <v>2135</v>
      </c>
      <c r="G119" s="67">
        <f>LEN(C119)</f>
        <v>3</v>
      </c>
      <c r="H119" s="67" t="str">
        <f>VLOOKUP(B119,Sheet1!A:C,2,FALSE)</f>
        <v>cen-84</v>
      </c>
      <c r="I119" s="90" t="str">
        <f>IF(H119=J119,"","*")</f>
        <v/>
      </c>
      <c r="J119" s="6" t="s">
        <v>3668</v>
      </c>
      <c r="K119" s="98">
        <f>VLOOKUP(J119,label!A:G,3,FALSE)</f>
        <v>5</v>
      </c>
      <c r="L119" s="6" t="s">
        <v>4405</v>
      </c>
      <c r="M119" s="6" t="str">
        <f>VLOOKUP(J119,label!A:G,6,FALSE)</f>
        <v>identifierItemType</v>
      </c>
      <c r="N119" s="6" t="str">
        <f>VLOOKUP(J119,label!A:G,5,FALSE)</f>
        <v>PaymentAccountIdentifier</v>
      </c>
    </row>
    <row r="120" spans="1:14" ht="16" customHeight="1">
      <c r="A120" s="6">
        <v>119</v>
      </c>
      <c r="B120" s="34" t="s">
        <v>2136</v>
      </c>
      <c r="C120" s="66" t="s">
        <v>2000</v>
      </c>
      <c r="D120" s="66" t="s">
        <v>1929</v>
      </c>
      <c r="E120" s="66" t="s">
        <v>1938</v>
      </c>
      <c r="F120" s="66" t="s">
        <v>2137</v>
      </c>
      <c r="G120" s="67">
        <f>LEN(C120)</f>
        <v>3</v>
      </c>
      <c r="H120" s="67" t="str">
        <f>VLOOKUP(B120,Sheet1!A:C,2,FALSE)</f>
        <v>cen-85</v>
      </c>
      <c r="I120" s="90" t="str">
        <f>IF(H120=J120,"","*")</f>
        <v/>
      </c>
      <c r="J120" s="6" t="s">
        <v>3669</v>
      </c>
      <c r="K120" s="98">
        <f>VLOOKUP(J120,label!A:G,3,FALSE)</f>
        <v>5</v>
      </c>
      <c r="L120" s="6" t="s">
        <v>4406</v>
      </c>
      <c r="M120" s="6" t="str">
        <f>VLOOKUP(J120,label!A:G,6,FALSE)</f>
        <v>textItemType</v>
      </c>
      <c r="N120" s="6" t="str">
        <f>VLOOKUP(J120,label!A:G,5,FALSE)</f>
        <v>PaymentAccountName</v>
      </c>
    </row>
    <row r="121" spans="1:14" ht="16" customHeight="1">
      <c r="A121" s="6">
        <v>120</v>
      </c>
      <c r="B121" s="34" t="s">
        <v>2138</v>
      </c>
      <c r="C121" s="66" t="s">
        <v>2000</v>
      </c>
      <c r="D121" s="66" t="s">
        <v>1929</v>
      </c>
      <c r="E121" s="66" t="s">
        <v>1918</v>
      </c>
      <c r="F121" s="66" t="s">
        <v>2139</v>
      </c>
      <c r="G121" s="67">
        <f>LEN(C121)</f>
        <v>3</v>
      </c>
      <c r="H121" s="67" t="str">
        <f>VLOOKUP(B121,Sheet1!A:C,2,FALSE)</f>
        <v>cen-86</v>
      </c>
      <c r="I121" s="90" t="str">
        <f>IF(H121=J121,"","*")</f>
        <v/>
      </c>
      <c r="J121" s="6" t="s">
        <v>3670</v>
      </c>
      <c r="K121" s="98">
        <f>VLOOKUP(J121,label!A:G,3,FALSE)</f>
        <v>5</v>
      </c>
      <c r="L121" s="6" t="s">
        <v>4407</v>
      </c>
      <c r="M121" s="6" t="str">
        <f>VLOOKUP(J121,label!A:G,6,FALSE)</f>
        <v>identifierItemType</v>
      </c>
      <c r="N121" s="6" t="str">
        <f>VLOOKUP(J121,label!A:G,5,FALSE)</f>
        <v>PaymentServiceProviderIdentifier</v>
      </c>
    </row>
    <row r="122" spans="1:14" ht="16" customHeight="1">
      <c r="A122" s="6">
        <v>122</v>
      </c>
      <c r="B122" s="69" t="s">
        <v>2140</v>
      </c>
      <c r="C122" s="66" t="s">
        <v>1961</v>
      </c>
      <c r="D122" s="66" t="s">
        <v>1929</v>
      </c>
      <c r="E122" s="97"/>
      <c r="F122" s="70" t="s">
        <v>2141</v>
      </c>
      <c r="G122" s="67">
        <f>LEN(C122)</f>
        <v>2</v>
      </c>
      <c r="H122" s="67" t="str">
        <f>VLOOKUP(B122,Sheet1!A:C,2,FALSE)</f>
        <v>cenG-18</v>
      </c>
      <c r="I122" s="90" t="str">
        <f>IF(H122=J122,"","*")</f>
        <v/>
      </c>
      <c r="J122" s="6" t="s">
        <v>3648</v>
      </c>
      <c r="K122" s="98">
        <v>5</v>
      </c>
      <c r="L122" s="6" t="s">
        <v>4408</v>
      </c>
      <c r="M122" s="6" t="str">
        <f>VLOOKUP(J122,label!A:G,6,FALSE)</f>
        <v>_</v>
      </c>
      <c r="N122" s="6" t="str">
        <f>VLOOKUP(J122,label!A:G,5,FALSE)</f>
        <v>PAYMENT_CARD_INFORMATION</v>
      </c>
    </row>
    <row r="123" spans="1:14" ht="16" customHeight="1">
      <c r="A123" s="6">
        <v>123</v>
      </c>
      <c r="B123" s="34" t="s">
        <v>2142</v>
      </c>
      <c r="C123" s="66" t="s">
        <v>2000</v>
      </c>
      <c r="D123" s="66" t="s">
        <v>1917</v>
      </c>
      <c r="E123" s="66" t="s">
        <v>1938</v>
      </c>
      <c r="F123" s="66" t="s">
        <v>2143</v>
      </c>
      <c r="G123" s="67">
        <f>LEN(C123)</f>
        <v>3</v>
      </c>
      <c r="H123" s="67" t="str">
        <f>VLOOKUP(B123,Sheet1!A:C,2,FALSE)</f>
        <v>cen-87</v>
      </c>
      <c r="I123" s="90" t="str">
        <f>IF(H123=J123,"","*")</f>
        <v/>
      </c>
      <c r="J123" s="6" t="s">
        <v>3671</v>
      </c>
      <c r="K123" s="98">
        <f>VLOOKUP(J123,label!A:G,3,FALSE)</f>
        <v>5</v>
      </c>
      <c r="L123" s="6" t="s">
        <v>4409</v>
      </c>
      <c r="M123" s="6" t="str">
        <f>VLOOKUP(J123,label!A:G,6,FALSE)</f>
        <v>textItemType</v>
      </c>
      <c r="N123" s="6" t="str">
        <f>VLOOKUP(J123,label!A:G,5,FALSE)</f>
        <v>PaymentCardPrimaryAccountNumber</v>
      </c>
    </row>
    <row r="124" spans="1:14" ht="16" customHeight="1">
      <c r="A124" s="6">
        <v>124</v>
      </c>
      <c r="B124" s="34" t="s">
        <v>2144</v>
      </c>
      <c r="C124" s="66" t="s">
        <v>2000</v>
      </c>
      <c r="D124" s="66" t="s">
        <v>1929</v>
      </c>
      <c r="E124" s="66" t="s">
        <v>1938</v>
      </c>
      <c r="F124" s="66" t="s">
        <v>2145</v>
      </c>
      <c r="G124" s="67">
        <f>LEN(C124)</f>
        <v>3</v>
      </c>
      <c r="H124" s="67" t="str">
        <f>VLOOKUP(B124,Sheet1!A:C,2,FALSE)</f>
        <v>cen-88</v>
      </c>
      <c r="I124" s="90" t="str">
        <f>IF(H124=J124,"","*")</f>
        <v/>
      </c>
      <c r="J124" s="6" t="s">
        <v>3672</v>
      </c>
      <c r="K124" s="98">
        <f>VLOOKUP(J124,label!A:G,3,FALSE)</f>
        <v>5</v>
      </c>
      <c r="L124" s="6" t="s">
        <v>4410</v>
      </c>
      <c r="M124" s="6" t="str">
        <f>VLOOKUP(J124,label!A:G,6,FALSE)</f>
        <v>textItemType</v>
      </c>
      <c r="N124" s="6" t="str">
        <f>VLOOKUP(J124,label!A:G,5,FALSE)</f>
        <v>PaymentCardHolderName</v>
      </c>
    </row>
    <row r="125" spans="1:14" ht="16" customHeight="1">
      <c r="A125" s="6">
        <v>125</v>
      </c>
      <c r="B125" s="69" t="s">
        <v>2146</v>
      </c>
      <c r="C125" s="66" t="s">
        <v>1961</v>
      </c>
      <c r="D125" s="66" t="s">
        <v>1929</v>
      </c>
      <c r="E125" s="97"/>
      <c r="F125" s="70" t="s">
        <v>2147</v>
      </c>
      <c r="G125" s="67">
        <f>LEN(C125)</f>
        <v>2</v>
      </c>
      <c r="H125" s="67" t="str">
        <f>VLOOKUP(B125,Sheet1!A:C,2,FALSE)</f>
        <v>cenG-19</v>
      </c>
      <c r="I125" s="90" t="str">
        <f>IF(H125=J125,"","*")</f>
        <v/>
      </c>
      <c r="J125" s="6" t="s">
        <v>3649</v>
      </c>
      <c r="K125" s="98">
        <f>VLOOKUP(J125,label!A:G,3,FALSE)</f>
        <v>4</v>
      </c>
      <c r="L125" s="6" t="s">
        <v>4411</v>
      </c>
      <c r="M125" s="6" t="str">
        <f>VLOOKUP(J125,label!A:G,6,FALSE)</f>
        <v>_</v>
      </c>
      <c r="N125" s="6" t="str">
        <f>VLOOKUP(J125,label!A:G,5,FALSE)</f>
        <v>DIRECT_DEBIT</v>
      </c>
    </row>
    <row r="126" spans="1:14" ht="16" customHeight="1">
      <c r="A126" s="6">
        <v>126</v>
      </c>
      <c r="B126" s="34" t="s">
        <v>2148</v>
      </c>
      <c r="C126" s="66" t="s">
        <v>2000</v>
      </c>
      <c r="D126" s="66" t="s">
        <v>1929</v>
      </c>
      <c r="E126" s="66" t="s">
        <v>1918</v>
      </c>
      <c r="F126" s="66" t="s">
        <v>2149</v>
      </c>
      <c r="G126" s="67">
        <f>LEN(C126)</f>
        <v>3</v>
      </c>
      <c r="H126" s="67" t="str">
        <f>VLOOKUP(B126,Sheet1!A:C,2,FALSE)</f>
        <v>cen-89</v>
      </c>
      <c r="I126" s="90" t="str">
        <f>IF(H126=J126,"","*")</f>
        <v/>
      </c>
      <c r="J126" s="6" t="s">
        <v>3673</v>
      </c>
      <c r="K126" s="98">
        <f>VLOOKUP(J126,label!A:G,3,FALSE)</f>
        <v>5</v>
      </c>
      <c r="L126" s="6" t="s">
        <v>4412</v>
      </c>
      <c r="M126" s="6" t="str">
        <f>VLOOKUP(J126,label!A:G,6,FALSE)</f>
        <v>identifierItemType</v>
      </c>
      <c r="N126" s="6" t="str">
        <f>VLOOKUP(J126,label!A:G,5,FALSE)</f>
        <v>MandateReferenceIdentifier</v>
      </c>
    </row>
    <row r="127" spans="1:14" ht="16" customHeight="1">
      <c r="A127" s="6">
        <v>127</v>
      </c>
      <c r="B127" s="34" t="s">
        <v>2150</v>
      </c>
      <c r="C127" s="66" t="s">
        <v>2000</v>
      </c>
      <c r="D127" s="66" t="s">
        <v>1929</v>
      </c>
      <c r="E127" s="66" t="s">
        <v>1918</v>
      </c>
      <c r="F127" s="66" t="s">
        <v>2151</v>
      </c>
      <c r="G127" s="67">
        <f>LEN(C127)</f>
        <v>3</v>
      </c>
      <c r="H127" s="67" t="str">
        <f>VLOOKUP(B127,Sheet1!A:C,2,FALSE)</f>
        <v>cen-90</v>
      </c>
      <c r="I127" s="90" t="str">
        <f>IF(H127=J127,"","*")</f>
        <v/>
      </c>
      <c r="J127" s="6" t="s">
        <v>3674</v>
      </c>
      <c r="K127" s="98">
        <f>VLOOKUP(J127,label!A:G,3,FALSE)</f>
        <v>5</v>
      </c>
      <c r="L127" s="6" t="s">
        <v>4413</v>
      </c>
      <c r="M127" s="6" t="str">
        <f>VLOOKUP(J127,label!A:G,6,FALSE)</f>
        <v>identifierItemType</v>
      </c>
      <c r="N127" s="6" t="str">
        <f>VLOOKUP(J127,label!A:G,5,FALSE)</f>
        <v>BankAssignedCreditorIdentifier</v>
      </c>
    </row>
    <row r="128" spans="1:14" ht="16" customHeight="1">
      <c r="A128" s="6">
        <v>128</v>
      </c>
      <c r="B128" s="34" t="s">
        <v>2152</v>
      </c>
      <c r="C128" s="66" t="s">
        <v>2000</v>
      </c>
      <c r="D128" s="66" t="s">
        <v>1929</v>
      </c>
      <c r="E128" s="66" t="s">
        <v>1918</v>
      </c>
      <c r="F128" s="66" t="s">
        <v>2153</v>
      </c>
      <c r="G128" s="67">
        <f>LEN(C128)</f>
        <v>3</v>
      </c>
      <c r="H128" s="67" t="str">
        <f>VLOOKUP(B128,Sheet1!A:C,2,FALSE)</f>
        <v>cen-91</v>
      </c>
      <c r="I128" s="90" t="str">
        <f>IF(H128=J128,"","*")</f>
        <v/>
      </c>
      <c r="J128" s="6" t="s">
        <v>3675</v>
      </c>
      <c r="K128" s="98">
        <f>VLOOKUP(J128,label!A:G,3,FALSE)</f>
        <v>5</v>
      </c>
      <c r="L128" s="6" t="s">
        <v>4414</v>
      </c>
      <c r="M128" s="6" t="str">
        <f>VLOOKUP(J128,label!A:G,6,FALSE)</f>
        <v>identifierItemType</v>
      </c>
      <c r="N128" s="6" t="str">
        <f>VLOOKUP(J128,label!A:G,5,FALSE)</f>
        <v>DebitedAccountIdentifier</v>
      </c>
    </row>
    <row r="129" spans="1:14" ht="16" customHeight="1">
      <c r="A129" s="6">
        <v>129</v>
      </c>
      <c r="B129" s="69" t="s">
        <v>2154</v>
      </c>
      <c r="C129" s="66" t="s">
        <v>1916</v>
      </c>
      <c r="D129" s="96" t="s">
        <v>1958</v>
      </c>
      <c r="E129" s="97"/>
      <c r="F129" s="70" t="s">
        <v>3630</v>
      </c>
      <c r="G129" s="67">
        <f>LEN(C129)</f>
        <v>1</v>
      </c>
      <c r="H129" s="67" t="str">
        <f>VLOOKUP(B129,Sheet1!A:C,2,FALSE)</f>
        <v>cenG-20</v>
      </c>
      <c r="I129" s="90" t="str">
        <f>IF(H129=J129,"","*")</f>
        <v/>
      </c>
      <c r="J129" s="6" t="s">
        <v>3650</v>
      </c>
      <c r="K129" s="98">
        <f>VLOOKUP(J129,label!A:G,3,FALSE)</f>
        <v>3</v>
      </c>
      <c r="L129" s="6" t="s">
        <v>4440</v>
      </c>
      <c r="M129" s="6" t="str">
        <f>VLOOKUP(J129,label!A:G,6,FALSE)</f>
        <v>_</v>
      </c>
      <c r="N129" s="6" t="str">
        <f>VLOOKUP(J129,label!A:G,5,FALSE)</f>
        <v>DOCUMENT_LEVEL_ALLOWANCES</v>
      </c>
    </row>
    <row r="130" spans="1:14" ht="16" customHeight="1">
      <c r="A130" s="6">
        <v>130</v>
      </c>
      <c r="B130" s="34" t="s">
        <v>2156</v>
      </c>
      <c r="C130" s="66" t="s">
        <v>1961</v>
      </c>
      <c r="D130" s="66" t="s">
        <v>1917</v>
      </c>
      <c r="E130" s="66" t="s">
        <v>1699</v>
      </c>
      <c r="F130" s="66" t="s">
        <v>2157</v>
      </c>
      <c r="G130" s="67">
        <f>LEN(C130)</f>
        <v>2</v>
      </c>
      <c r="H130" s="67" t="str">
        <f>"cen-"&amp;MID(B130,4,LEN(B130)-3)</f>
        <v>cen-92</v>
      </c>
      <c r="I130" s="37" t="s">
        <v>3513</v>
      </c>
      <c r="J130" s="6" t="s">
        <v>3513</v>
      </c>
      <c r="K130" s="98">
        <f>VLOOKUP(J130,label!A:G,3,FALSE)</f>
        <v>4</v>
      </c>
      <c r="L130" s="6" t="s">
        <v>4533</v>
      </c>
      <c r="M130" s="6" t="str">
        <f>VLOOKUP(J130,label!A:G,6,FALSE)</f>
        <v>gl-gen:amountItemType</v>
      </c>
      <c r="N130" s="6" t="str">
        <f>VLOOKUP(J130,label!A:G,5,FALSE)</f>
        <v>amount</v>
      </c>
    </row>
    <row r="131" spans="1:14" ht="16" customHeight="1">
      <c r="A131" s="6">
        <v>131</v>
      </c>
      <c r="B131" s="34" t="s">
        <v>3526</v>
      </c>
      <c r="C131" s="66" t="s">
        <v>1961</v>
      </c>
      <c r="D131" s="66" t="s">
        <v>1929</v>
      </c>
      <c r="E131" s="66" t="s">
        <v>1699</v>
      </c>
      <c r="F131" s="66" t="s">
        <v>2158</v>
      </c>
      <c r="G131" s="67">
        <f>LEN(C131)</f>
        <v>2</v>
      </c>
      <c r="H131" s="67" t="str">
        <f>VLOOKUP(B131,Sheet1!A:C,2,FALSE)</f>
        <v>cen-93</v>
      </c>
      <c r="I131" s="90" t="str">
        <f>IF(H131=J131,"","*")</f>
        <v/>
      </c>
      <c r="J131" s="6" t="s">
        <v>3676</v>
      </c>
      <c r="K131" s="98">
        <f>VLOOKUP(J131,label!A:G,3,FALSE)</f>
        <v>4</v>
      </c>
      <c r="L131" s="6" t="s">
        <v>4441</v>
      </c>
      <c r="M131" s="6" t="str">
        <f>VLOOKUP(J131,label!A:G,6,FALSE)</f>
        <v>amountItemType</v>
      </c>
      <c r="N131" s="6" t="str">
        <f>VLOOKUP(J131,label!A:G,5,FALSE)</f>
        <v>DocumentLevelAllowanceBaseAmount</v>
      </c>
    </row>
    <row r="132" spans="1:14" ht="16" customHeight="1">
      <c r="A132" s="6">
        <v>132</v>
      </c>
      <c r="B132" s="34" t="s">
        <v>2159</v>
      </c>
      <c r="C132" s="66" t="s">
        <v>1961</v>
      </c>
      <c r="D132" s="66" t="s">
        <v>1929</v>
      </c>
      <c r="E132" s="66" t="s">
        <v>2160</v>
      </c>
      <c r="F132" s="66" t="s">
        <v>2161</v>
      </c>
      <c r="G132" s="67">
        <f>LEN(C132)</f>
        <v>2</v>
      </c>
      <c r="H132" s="67" t="str">
        <f>VLOOKUP(B132,Sheet1!A:C,2,FALSE)</f>
        <v>cen-94</v>
      </c>
      <c r="I132" s="90" t="str">
        <f>IF(H132=J132,"","*")</f>
        <v/>
      </c>
      <c r="J132" s="6" t="s">
        <v>3677</v>
      </c>
      <c r="K132" s="98">
        <f>VLOOKUP(J132,label!A:G,3,FALSE)</f>
        <v>4</v>
      </c>
      <c r="L132" s="6" t="s">
        <v>4442</v>
      </c>
      <c r="M132" s="6" t="str">
        <f>VLOOKUP(J132,label!A:G,6,FALSE)</f>
        <v>percentageItemType</v>
      </c>
      <c r="N132" s="6" t="str">
        <f>VLOOKUP(J132,label!A:G,5,FALSE)</f>
        <v>DocumentLevelAllowancePercentage</v>
      </c>
    </row>
    <row r="133" spans="1:14" ht="16" customHeight="1">
      <c r="A133" s="6">
        <v>133</v>
      </c>
      <c r="B133" s="34" t="s">
        <v>2162</v>
      </c>
      <c r="C133" s="66" t="s">
        <v>1961</v>
      </c>
      <c r="D133" s="66" t="s">
        <v>1917</v>
      </c>
      <c r="E133" s="66" t="s">
        <v>1924</v>
      </c>
      <c r="F133" s="66" t="s">
        <v>2163</v>
      </c>
      <c r="G133" s="67">
        <f>LEN(C133)</f>
        <v>2</v>
      </c>
      <c r="H133" s="67" t="str">
        <f>"cen-"&amp;MID(B133,4,LEN(B133)-3)</f>
        <v>cen-95</v>
      </c>
      <c r="I133" s="37" t="s">
        <v>3517</v>
      </c>
      <c r="J133" s="6" t="s">
        <v>3517</v>
      </c>
      <c r="K133" s="98">
        <v>4</v>
      </c>
      <c r="L133" s="6" t="s">
        <v>4534</v>
      </c>
      <c r="M133" s="6" t="str">
        <f>VLOOKUP(J133,label!A:G,6,FALSE)</f>
        <v>taxCodeItemType</v>
      </c>
      <c r="N133" s="6" t="str">
        <f>VLOOKUP(J133,label!A:G,5,FALSE)</f>
        <v>taxCode</v>
      </c>
    </row>
    <row r="134" spans="1:14" ht="16" customHeight="1">
      <c r="A134" s="6">
        <v>134</v>
      </c>
      <c r="B134" s="34" t="s">
        <v>2164</v>
      </c>
      <c r="C134" s="66" t="s">
        <v>1961</v>
      </c>
      <c r="D134" s="66" t="s">
        <v>1929</v>
      </c>
      <c r="E134" s="66" t="s">
        <v>2160</v>
      </c>
      <c r="F134" s="66" t="s">
        <v>2165</v>
      </c>
      <c r="G134" s="67">
        <f>LEN(C134)</f>
        <v>2</v>
      </c>
      <c r="H134" s="67" t="str">
        <f>"cen-"&amp;MID(B134,4,LEN(B134)-3)</f>
        <v>cen-96</v>
      </c>
      <c r="I134" s="37" t="s">
        <v>3516</v>
      </c>
      <c r="J134" s="6" t="s">
        <v>3516</v>
      </c>
      <c r="K134" s="98">
        <v>4</v>
      </c>
      <c r="L134" s="6" t="s">
        <v>4535</v>
      </c>
      <c r="M134" s="6" t="str">
        <f>VLOOKUP(J134,label!A:G,6,FALSE)</f>
        <v>taxPercentageRateItemType</v>
      </c>
      <c r="N134" s="6" t="str">
        <f>VLOOKUP(J134,label!A:G,5,FALSE)</f>
        <v>taxPercentageRate</v>
      </c>
    </row>
    <row r="135" spans="1:14" ht="16" customHeight="1">
      <c r="A135" s="6">
        <v>135</v>
      </c>
      <c r="B135" s="34" t="s">
        <v>2166</v>
      </c>
      <c r="C135" s="66" t="s">
        <v>1961</v>
      </c>
      <c r="D135" s="66" t="s">
        <v>1929</v>
      </c>
      <c r="E135" s="66" t="s">
        <v>1938</v>
      </c>
      <c r="F135" s="66" t="s">
        <v>2167</v>
      </c>
      <c r="G135" s="67">
        <f>LEN(C135)</f>
        <v>2</v>
      </c>
      <c r="H135" s="67" t="str">
        <f>VLOOKUP(B135,Sheet1!A:C,2,FALSE)</f>
        <v>cen-97</v>
      </c>
      <c r="I135" s="90" t="str">
        <f>IF(H135=J135,"","*")</f>
        <v/>
      </c>
      <c r="J135" s="6" t="s">
        <v>3678</v>
      </c>
      <c r="K135" s="98">
        <f>VLOOKUP(J135,label!A:G,3,FALSE)</f>
        <v>4</v>
      </c>
      <c r="L135" s="6" t="s">
        <v>4443</v>
      </c>
      <c r="M135" s="6" t="str">
        <f>VLOOKUP(J135,label!A:G,6,FALSE)</f>
        <v>textItemType</v>
      </c>
      <c r="N135" s="6" t="str">
        <f>VLOOKUP(J135,label!A:G,5,FALSE)</f>
        <v>DocumentLevelAllowanceReason</v>
      </c>
    </row>
    <row r="136" spans="1:14" ht="16" customHeight="1">
      <c r="A136" s="6">
        <v>136</v>
      </c>
      <c r="B136" s="34" t="s">
        <v>2168</v>
      </c>
      <c r="C136" s="66" t="s">
        <v>1961</v>
      </c>
      <c r="D136" s="66" t="s">
        <v>1929</v>
      </c>
      <c r="E136" s="66" t="s">
        <v>1924</v>
      </c>
      <c r="F136" s="66" t="s">
        <v>2169</v>
      </c>
      <c r="G136" s="67">
        <f>LEN(C136)</f>
        <v>2</v>
      </c>
      <c r="H136" s="67" t="str">
        <f>VLOOKUP(B136,Sheet1!A:C,2,FALSE)</f>
        <v>cen-98</v>
      </c>
      <c r="I136" s="90" t="str">
        <f>IF(H136=J136,"","*")</f>
        <v/>
      </c>
      <c r="J136" s="6" t="s">
        <v>3679</v>
      </c>
      <c r="K136" s="98">
        <f>VLOOKUP(J136,label!A:G,3,FALSE)</f>
        <v>4</v>
      </c>
      <c r="L136" s="6" t="s">
        <v>4444</v>
      </c>
      <c r="M136" s="6" t="str">
        <f>VLOOKUP(J136,label!A:G,6,FALSE)</f>
        <v>codeItemType</v>
      </c>
      <c r="N136" s="6" t="str">
        <f>VLOOKUP(J136,label!A:G,5,FALSE)</f>
        <v>DocumentLevelAllowanceReasonCode</v>
      </c>
    </row>
    <row r="137" spans="1:14" ht="16" customHeight="1">
      <c r="A137" s="6">
        <v>137</v>
      </c>
      <c r="B137" s="69" t="s">
        <v>2170</v>
      </c>
      <c r="C137" s="66" t="s">
        <v>1916</v>
      </c>
      <c r="D137" s="96" t="s">
        <v>1958</v>
      </c>
      <c r="E137" s="97"/>
      <c r="F137" s="70" t="s">
        <v>2171</v>
      </c>
      <c r="G137" s="67">
        <f>LEN(C137)</f>
        <v>1</v>
      </c>
      <c r="H137" s="67" t="str">
        <f>VLOOKUP(B137,Sheet1!A:C,2,FALSE)</f>
        <v>cenG-21</v>
      </c>
      <c r="I137" s="90" t="str">
        <f>IF(H137=J137,"","*")</f>
        <v/>
      </c>
      <c r="J137" s="6" t="s">
        <v>3651</v>
      </c>
      <c r="K137" s="98">
        <f>VLOOKUP(J137,label!A:G,3,FALSE)</f>
        <v>3</v>
      </c>
      <c r="L137" s="6" t="s">
        <v>4445</v>
      </c>
      <c r="M137" s="6" t="str">
        <f>VLOOKUP(J137,label!A:G,6,FALSE)</f>
        <v>_</v>
      </c>
      <c r="N137" s="6" t="str">
        <f>VLOOKUP(J137,label!A:G,5,FALSE)</f>
        <v>DOCUMENT_LEVEL_CHARGES</v>
      </c>
    </row>
    <row r="138" spans="1:14" ht="16" customHeight="1">
      <c r="A138" s="6">
        <v>138</v>
      </c>
      <c r="B138" s="34" t="s">
        <v>2172</v>
      </c>
      <c r="C138" s="66" t="s">
        <v>1961</v>
      </c>
      <c r="D138" s="66" t="s">
        <v>1917</v>
      </c>
      <c r="E138" s="66" t="s">
        <v>1699</v>
      </c>
      <c r="F138" s="66" t="s">
        <v>2173</v>
      </c>
      <c r="G138" s="67">
        <f>LEN(C138)</f>
        <v>2</v>
      </c>
      <c r="H138" s="67" t="str">
        <f>"cen-"&amp;MID(B138,4,LEN(B138)-3)</f>
        <v>cen-99</v>
      </c>
      <c r="I138" s="37" t="s">
        <v>3513</v>
      </c>
      <c r="J138" s="6" t="s">
        <v>3513</v>
      </c>
      <c r="K138" s="98">
        <f>VLOOKUP(J138,label!A:G,3,FALSE)</f>
        <v>4</v>
      </c>
      <c r="L138" s="75" t="s">
        <v>4555</v>
      </c>
      <c r="M138" s="6" t="str">
        <f>VLOOKUP(J138,label!A:G,6,FALSE)</f>
        <v>gl-gen:amountItemType</v>
      </c>
      <c r="N138" s="6" t="str">
        <f>VLOOKUP(J138,label!A:G,5,FALSE)</f>
        <v>amount</v>
      </c>
    </row>
    <row r="139" spans="1:14" ht="16" customHeight="1">
      <c r="A139" s="6">
        <v>139</v>
      </c>
      <c r="B139" s="34" t="s">
        <v>2174</v>
      </c>
      <c r="C139" s="66" t="s">
        <v>1961</v>
      </c>
      <c r="D139" s="66" t="s">
        <v>1929</v>
      </c>
      <c r="E139" s="66" t="s">
        <v>1699</v>
      </c>
      <c r="F139" s="66" t="s">
        <v>2175</v>
      </c>
      <c r="G139" s="67">
        <f>LEN(C139)</f>
        <v>2</v>
      </c>
      <c r="H139" s="67" t="str">
        <f>VLOOKUP(B139,Sheet1!A:C,2,FALSE)</f>
        <v>cen-100</v>
      </c>
      <c r="I139" s="90" t="str">
        <f>IF(H139=J139,"","*")</f>
        <v/>
      </c>
      <c r="J139" s="6" t="s">
        <v>3680</v>
      </c>
      <c r="K139" s="98">
        <f>VLOOKUP(J139,label!A:G,3,FALSE)</f>
        <v>4</v>
      </c>
      <c r="L139" s="6" t="s">
        <v>4446</v>
      </c>
      <c r="M139" s="6" t="str">
        <f>VLOOKUP(J139,label!A:G,6,FALSE)</f>
        <v>amountItemType</v>
      </c>
      <c r="N139" s="6" t="str">
        <f>VLOOKUP(J139,label!A:G,5,FALSE)</f>
        <v>DocumentLevelChargeBaseAmount</v>
      </c>
    </row>
    <row r="140" spans="1:14" ht="16" customHeight="1">
      <c r="A140" s="6">
        <v>140</v>
      </c>
      <c r="B140" s="34" t="s">
        <v>2176</v>
      </c>
      <c r="C140" s="66" t="s">
        <v>1961</v>
      </c>
      <c r="D140" s="66" t="s">
        <v>1929</v>
      </c>
      <c r="E140" s="66" t="s">
        <v>2160</v>
      </c>
      <c r="F140" s="66" t="s">
        <v>2177</v>
      </c>
      <c r="G140" s="67">
        <f>LEN(C140)</f>
        <v>2</v>
      </c>
      <c r="H140" s="67" t="str">
        <f>VLOOKUP(B140,Sheet1!A:C,2,FALSE)</f>
        <v>cen-101</v>
      </c>
      <c r="I140" s="90" t="str">
        <f>IF(H140=J140,"","*")</f>
        <v/>
      </c>
      <c r="J140" s="6" t="s">
        <v>3681</v>
      </c>
      <c r="K140" s="98">
        <f>VLOOKUP(J140,label!A:G,3,FALSE)</f>
        <v>4</v>
      </c>
      <c r="L140" s="6" t="s">
        <v>4447</v>
      </c>
      <c r="M140" s="6" t="str">
        <f>VLOOKUP(J140,label!A:G,6,FALSE)</f>
        <v>percentageItemType</v>
      </c>
      <c r="N140" s="6" t="str">
        <f>VLOOKUP(J140,label!A:G,5,FALSE)</f>
        <v>DocumentLevelChargePercentage</v>
      </c>
    </row>
    <row r="141" spans="1:14" ht="16" customHeight="1">
      <c r="A141" s="6">
        <v>141</v>
      </c>
      <c r="B141" s="34" t="s">
        <v>2178</v>
      </c>
      <c r="C141" s="66" t="s">
        <v>1961</v>
      </c>
      <c r="D141" s="66" t="s">
        <v>1917</v>
      </c>
      <c r="E141" s="66" t="s">
        <v>1924</v>
      </c>
      <c r="F141" s="66" t="s">
        <v>2179</v>
      </c>
      <c r="G141" s="67">
        <f>LEN(C141)</f>
        <v>2</v>
      </c>
      <c r="H141" s="67" t="str">
        <f>"cen-"&amp;MID(B141,4,LEN(B141)-3)</f>
        <v>cen-102</v>
      </c>
      <c r="I141" s="94" t="s">
        <v>1475</v>
      </c>
      <c r="J141" s="41" t="s">
        <v>1475</v>
      </c>
      <c r="K141" s="98">
        <v>4</v>
      </c>
      <c r="L141" s="75" t="s">
        <v>4556</v>
      </c>
      <c r="M141" s="6" t="str">
        <f>VLOOKUP(J141,label!A:G,6,FALSE)</f>
        <v>taxCodeItemType</v>
      </c>
      <c r="N141" s="6" t="str">
        <f>VLOOKUP(J141,label!A:G,5,FALSE)</f>
        <v>taxCode</v>
      </c>
    </row>
    <row r="142" spans="1:14" ht="16" customHeight="1">
      <c r="A142" s="6">
        <v>142</v>
      </c>
      <c r="B142" s="34" t="s">
        <v>2180</v>
      </c>
      <c r="C142" s="66" t="s">
        <v>1961</v>
      </c>
      <c r="D142" s="66" t="s">
        <v>1929</v>
      </c>
      <c r="E142" s="66" t="s">
        <v>2160</v>
      </c>
      <c r="F142" s="66" t="s">
        <v>2181</v>
      </c>
      <c r="G142" s="67">
        <f>LEN(C142)</f>
        <v>2</v>
      </c>
      <c r="H142" s="67" t="str">
        <f>"cen-"&amp;MID(B142,4,LEN(B142)-3)</f>
        <v>cen-103</v>
      </c>
      <c r="I142" s="94" t="s">
        <v>3516</v>
      </c>
      <c r="J142" s="41" t="s">
        <v>3516</v>
      </c>
      <c r="K142" s="98">
        <v>4</v>
      </c>
      <c r="L142" s="75" t="s">
        <v>4557</v>
      </c>
      <c r="M142" s="6" t="str">
        <f>VLOOKUP(J142,label!A:G,6,FALSE)</f>
        <v>taxPercentageRateItemType</v>
      </c>
      <c r="N142" s="6" t="str">
        <f>VLOOKUP(J142,label!A:G,5,FALSE)</f>
        <v>taxPercentageRate</v>
      </c>
    </row>
    <row r="143" spans="1:14" ht="16" customHeight="1">
      <c r="A143" s="6">
        <v>143</v>
      </c>
      <c r="B143" s="34" t="s">
        <v>2182</v>
      </c>
      <c r="C143" s="66" t="s">
        <v>1961</v>
      </c>
      <c r="D143" s="66" t="s">
        <v>1929</v>
      </c>
      <c r="E143" s="66" t="s">
        <v>1938</v>
      </c>
      <c r="F143" s="66" t="s">
        <v>2183</v>
      </c>
      <c r="G143" s="67">
        <f>LEN(C143)</f>
        <v>2</v>
      </c>
      <c r="H143" s="67" t="str">
        <f>VLOOKUP(B143,Sheet1!A:C,2,FALSE)</f>
        <v>cen-104</v>
      </c>
      <c r="I143" s="90" t="str">
        <f>IF(H143=J143,"","*")</f>
        <v/>
      </c>
      <c r="J143" s="6" t="s">
        <v>3682</v>
      </c>
      <c r="K143" s="98">
        <f>VLOOKUP(J143,label!A:G,3,FALSE)</f>
        <v>4</v>
      </c>
      <c r="L143" s="6" t="s">
        <v>4448</v>
      </c>
      <c r="M143" s="6" t="str">
        <f>VLOOKUP(J143,label!A:G,6,FALSE)</f>
        <v>textItemType</v>
      </c>
      <c r="N143" s="6" t="str">
        <f>VLOOKUP(J143,label!A:G,5,FALSE)</f>
        <v>DocumentLevelChargeReason</v>
      </c>
    </row>
    <row r="144" spans="1:14" ht="16" customHeight="1">
      <c r="A144" s="6">
        <v>144</v>
      </c>
      <c r="B144" s="34" t="s">
        <v>2184</v>
      </c>
      <c r="C144" s="66" t="s">
        <v>1961</v>
      </c>
      <c r="D144" s="66" t="s">
        <v>1929</v>
      </c>
      <c r="E144" s="66" t="s">
        <v>1924</v>
      </c>
      <c r="F144" s="66" t="s">
        <v>2185</v>
      </c>
      <c r="G144" s="67">
        <f>LEN(C144)</f>
        <v>2</v>
      </c>
      <c r="H144" s="67" t="str">
        <f>VLOOKUP(B144,Sheet1!A:C,2,FALSE)</f>
        <v>cen-105</v>
      </c>
      <c r="I144" s="90" t="str">
        <f>IF(H144=J144,"","*")</f>
        <v/>
      </c>
      <c r="J144" s="6" t="s">
        <v>3683</v>
      </c>
      <c r="K144" s="98">
        <f>VLOOKUP(J144,label!A:G,3,FALSE)</f>
        <v>4</v>
      </c>
      <c r="L144" s="6" t="s">
        <v>4449</v>
      </c>
      <c r="M144" s="6" t="str">
        <f>VLOOKUP(J144,label!A:G,6,FALSE)</f>
        <v>codeItemType</v>
      </c>
      <c r="N144" s="6" t="str">
        <f>VLOOKUP(J144,label!A:G,5,FALSE)</f>
        <v>DocumentLevelChargeReasonCode</v>
      </c>
    </row>
    <row r="145" spans="1:14" ht="16" customHeight="1">
      <c r="A145" s="6">
        <v>145</v>
      </c>
      <c r="B145" s="69" t="s">
        <v>2186</v>
      </c>
      <c r="C145" s="66" t="s">
        <v>1916</v>
      </c>
      <c r="D145" s="66" t="s">
        <v>1917</v>
      </c>
      <c r="E145" s="97"/>
      <c r="F145" s="70" t="s">
        <v>2187</v>
      </c>
      <c r="G145" s="67">
        <f>LEN(C145)</f>
        <v>1</v>
      </c>
      <c r="H145" s="67" t="str">
        <f>VLOOKUP(B145,Sheet1!A:C,2,FALSE)</f>
        <v>cenG-22</v>
      </c>
      <c r="I145" s="90" t="str">
        <f>IF(H145=J145,"","*")</f>
        <v/>
      </c>
      <c r="J145" s="6" t="s">
        <v>3652</v>
      </c>
      <c r="K145" s="98">
        <f>VLOOKUP(J145,label!A:G,3,FALSE)</f>
        <v>3</v>
      </c>
      <c r="L145" s="6" t="s">
        <v>4450</v>
      </c>
      <c r="M145" s="6" t="str">
        <f>VLOOKUP(J145,label!A:G,6,FALSE)</f>
        <v>_</v>
      </c>
      <c r="N145" s="6" t="str">
        <f>VLOOKUP(J145,label!A:G,5,FALSE)</f>
        <v>DOCUMENT_TOTALS</v>
      </c>
    </row>
    <row r="146" spans="1:14" ht="16" customHeight="1">
      <c r="A146" s="6">
        <v>146</v>
      </c>
      <c r="B146" s="34" t="s">
        <v>2188</v>
      </c>
      <c r="C146" s="66" t="s">
        <v>1961</v>
      </c>
      <c r="D146" s="66" t="s">
        <v>1917</v>
      </c>
      <c r="E146" s="66" t="s">
        <v>1699</v>
      </c>
      <c r="F146" s="66" t="s">
        <v>2189</v>
      </c>
      <c r="G146" s="67">
        <f>LEN(C146)</f>
        <v>2</v>
      </c>
      <c r="H146" s="67" t="str">
        <f>"cen-"&amp;MID(B146,4,LEN(B146)-3)</f>
        <v>cen-106</v>
      </c>
      <c r="I146" s="37" t="s">
        <v>3513</v>
      </c>
      <c r="J146" s="6" t="s">
        <v>3513</v>
      </c>
      <c r="K146" s="98">
        <f>VLOOKUP(J146,label!A:G,3,FALSE)</f>
        <v>4</v>
      </c>
      <c r="L146" s="75" t="s">
        <v>4558</v>
      </c>
      <c r="M146" s="6" t="str">
        <f>VLOOKUP(J146,label!A:G,6,FALSE)</f>
        <v>gl-gen:amountItemType</v>
      </c>
      <c r="N146" s="6" t="str">
        <f>VLOOKUP(J146,label!A:G,5,FALSE)</f>
        <v>amount</v>
      </c>
    </row>
    <row r="147" spans="1:14" ht="16" customHeight="1">
      <c r="A147" s="6">
        <v>147</v>
      </c>
      <c r="B147" s="34" t="s">
        <v>2190</v>
      </c>
      <c r="C147" s="66" t="s">
        <v>1961</v>
      </c>
      <c r="D147" s="66" t="s">
        <v>1929</v>
      </c>
      <c r="E147" s="66" t="s">
        <v>1699</v>
      </c>
      <c r="F147" s="66" t="s">
        <v>2191</v>
      </c>
      <c r="G147" s="67">
        <f>LEN(C147)</f>
        <v>2</v>
      </c>
      <c r="H147" s="67" t="str">
        <f>VLOOKUP(B147,Sheet1!A:C,2,FALSE)</f>
        <v>cen-107</v>
      </c>
      <c r="I147" s="90" t="str">
        <f>IF(H147=J147,"","*")</f>
        <v/>
      </c>
      <c r="J147" s="6" t="s">
        <v>3684</v>
      </c>
      <c r="K147" s="98">
        <f>VLOOKUP(J147,label!A:G,3,FALSE)</f>
        <v>4</v>
      </c>
      <c r="L147" s="6" t="s">
        <v>4452</v>
      </c>
      <c r="M147" s="6" t="str">
        <f>VLOOKUP(J147,label!A:G,6,FALSE)</f>
        <v>amountItemType</v>
      </c>
      <c r="N147" s="6" t="str">
        <f>VLOOKUP(J147,label!A:G,5,FALSE)</f>
        <v>SumOfAllowancesOnDocumentLevel</v>
      </c>
    </row>
    <row r="148" spans="1:14" ht="16" customHeight="1">
      <c r="A148" s="6">
        <v>148</v>
      </c>
      <c r="B148" s="34" t="s">
        <v>2192</v>
      </c>
      <c r="C148" s="66" t="s">
        <v>1961</v>
      </c>
      <c r="D148" s="66" t="s">
        <v>1929</v>
      </c>
      <c r="E148" s="66" t="s">
        <v>1699</v>
      </c>
      <c r="F148" s="66" t="s">
        <v>2193</v>
      </c>
      <c r="G148" s="67">
        <f>LEN(C148)</f>
        <v>2</v>
      </c>
      <c r="H148" s="67" t="str">
        <f>VLOOKUP(B148,Sheet1!A:C,2,FALSE)</f>
        <v>cen-108</v>
      </c>
      <c r="I148" s="90" t="str">
        <f>IF(H148=J148,"","*")</f>
        <v/>
      </c>
      <c r="J148" s="6" t="s">
        <v>3685</v>
      </c>
      <c r="K148" s="98">
        <f>VLOOKUP(J148,label!A:G,3,FALSE)</f>
        <v>4</v>
      </c>
      <c r="L148" s="6" t="s">
        <v>4453</v>
      </c>
      <c r="M148" s="6" t="str">
        <f>VLOOKUP(J148,label!A:G,6,FALSE)</f>
        <v>amountItemType</v>
      </c>
      <c r="N148" s="6" t="str">
        <f>VLOOKUP(J148,label!A:G,5,FALSE)</f>
        <v>SumOfChargesOnDocumentLevel</v>
      </c>
    </row>
    <row r="149" spans="1:14" ht="16" customHeight="1">
      <c r="A149" s="6">
        <v>149</v>
      </c>
      <c r="B149" s="34" t="s">
        <v>2194</v>
      </c>
      <c r="C149" s="66" t="s">
        <v>1961</v>
      </c>
      <c r="D149" s="66" t="s">
        <v>1917</v>
      </c>
      <c r="E149" s="66" t="s">
        <v>1699</v>
      </c>
      <c r="F149" s="66" t="s">
        <v>2195</v>
      </c>
      <c r="G149" s="67">
        <f>LEN(C149)</f>
        <v>2</v>
      </c>
      <c r="H149" s="67" t="str">
        <f>VLOOKUP(B149,Sheet1!A:C,2,FALSE)</f>
        <v>cen-109</v>
      </c>
      <c r="I149" s="90" t="str">
        <f>IF(H149=J149,"","*")</f>
        <v/>
      </c>
      <c r="J149" s="6" t="s">
        <v>3686</v>
      </c>
      <c r="K149" s="98">
        <f>VLOOKUP(J149,label!A:G,3,FALSE)</f>
        <v>4</v>
      </c>
      <c r="L149" s="6" t="s">
        <v>4454</v>
      </c>
      <c r="M149" s="6" t="str">
        <f>VLOOKUP(J149,label!A:G,6,FALSE)</f>
        <v>amountItemType</v>
      </c>
      <c r="N149" s="6" t="str">
        <f>VLOOKUP(J149,label!A:G,5,FALSE)</f>
        <v>InvoiceTotalAmountWithoutVAT</v>
      </c>
    </row>
    <row r="150" spans="1:14" ht="16" customHeight="1">
      <c r="A150" s="6">
        <v>150</v>
      </c>
      <c r="B150" s="34" t="s">
        <v>2196</v>
      </c>
      <c r="C150" s="66" t="s">
        <v>1961</v>
      </c>
      <c r="D150" s="66" t="s">
        <v>1929</v>
      </c>
      <c r="E150" s="66" t="s">
        <v>1699</v>
      </c>
      <c r="F150" s="66" t="s">
        <v>2197</v>
      </c>
      <c r="G150" s="67">
        <f>LEN(C150)</f>
        <v>2</v>
      </c>
      <c r="H150" s="67" t="str">
        <f>"cen-"&amp;MID(B150,4,LEN(B150)-3)</f>
        <v>cen-110</v>
      </c>
      <c r="I150" s="94" t="s">
        <v>1471</v>
      </c>
      <c r="J150" s="41" t="s">
        <v>1471</v>
      </c>
      <c r="K150" s="98">
        <v>4</v>
      </c>
      <c r="L150" s="75" t="s">
        <v>4559</v>
      </c>
      <c r="M150" s="6" t="str">
        <f>VLOOKUP(J150,label!A:G,6,FALSE)</f>
        <v>taxAmountItemType</v>
      </c>
      <c r="N150" s="6" t="str">
        <f>VLOOKUP(J150,label!A:G,5,FALSE)</f>
        <v>taxAmount</v>
      </c>
    </row>
    <row r="151" spans="1:14" ht="16" customHeight="1">
      <c r="A151" s="6">
        <v>151</v>
      </c>
      <c r="B151" s="34" t="s">
        <v>3527</v>
      </c>
      <c r="C151" s="66" t="s">
        <v>1961</v>
      </c>
      <c r="D151" s="66" t="s">
        <v>1929</v>
      </c>
      <c r="E151" s="66" t="s">
        <v>1699</v>
      </c>
      <c r="F151" s="66" t="s">
        <v>2198</v>
      </c>
      <c r="G151" s="67">
        <f>LEN(C151)</f>
        <v>2</v>
      </c>
      <c r="H151" s="67" t="str">
        <f>VLOOKUP(B151,Sheet1!A:C,2,FALSE)</f>
        <v>cen-111</v>
      </c>
      <c r="I151" s="90" t="str">
        <f>IF(H151=J151,"","*")</f>
        <v/>
      </c>
      <c r="J151" s="6" t="s">
        <v>3687</v>
      </c>
      <c r="K151" s="98">
        <f>VLOOKUP(J151,label!A:G,3,FALSE)</f>
        <v>4</v>
      </c>
      <c r="L151" s="6" t="s">
        <v>4455</v>
      </c>
      <c r="M151" s="6" t="str">
        <f>VLOOKUP(J151,label!A:G,6,FALSE)</f>
        <v>amountItemType</v>
      </c>
      <c r="N151" s="6" t="str">
        <f>VLOOKUP(J151,label!A:G,5,FALSE)</f>
        <v>InvoiceTotalVATAmountInAccountingCurrency</v>
      </c>
    </row>
    <row r="152" spans="1:14" ht="16" customHeight="1">
      <c r="A152" s="6">
        <v>152</v>
      </c>
      <c r="B152" s="34" t="s">
        <v>2199</v>
      </c>
      <c r="C152" s="66" t="s">
        <v>1961</v>
      </c>
      <c r="D152" s="66" t="s">
        <v>1917</v>
      </c>
      <c r="E152" s="66" t="s">
        <v>1699</v>
      </c>
      <c r="F152" s="66" t="s">
        <v>2200</v>
      </c>
      <c r="G152" s="67">
        <f>LEN(C152)</f>
        <v>2</v>
      </c>
      <c r="H152" s="67" t="str">
        <f>VLOOKUP(B152,Sheet1!A:C,2,FALSE)</f>
        <v>cen-112</v>
      </c>
      <c r="I152" s="90" t="str">
        <f>IF(H152=J152,"","*")</f>
        <v/>
      </c>
      <c r="J152" s="6" t="s">
        <v>3688</v>
      </c>
      <c r="K152" s="98">
        <f>VLOOKUP(J152,label!A:G,3,FALSE)</f>
        <v>4</v>
      </c>
      <c r="L152" s="6" t="s">
        <v>4456</v>
      </c>
      <c r="M152" s="6" t="str">
        <f>VLOOKUP(J152,label!A:G,6,FALSE)</f>
        <v>amountItemType</v>
      </c>
      <c r="N152" s="6" t="str">
        <f>VLOOKUP(J152,label!A:G,5,FALSE)</f>
        <v>InvoiceTotalAmountWithVAT</v>
      </c>
    </row>
    <row r="153" spans="1:14" ht="16" customHeight="1">
      <c r="A153" s="6">
        <v>153</v>
      </c>
      <c r="B153" s="34" t="s">
        <v>2201</v>
      </c>
      <c r="C153" s="66" t="s">
        <v>1961</v>
      </c>
      <c r="D153" s="66" t="s">
        <v>1929</v>
      </c>
      <c r="E153" s="66" t="s">
        <v>1699</v>
      </c>
      <c r="F153" s="66" t="s">
        <v>2202</v>
      </c>
      <c r="G153" s="67">
        <f>LEN(C153)</f>
        <v>2</v>
      </c>
      <c r="H153" s="67" t="str">
        <f>VLOOKUP(B153,Sheet1!A:C,2,FALSE)</f>
        <v>cen-113</v>
      </c>
      <c r="I153" s="90" t="str">
        <f>IF(H153=J153,"","*")</f>
        <v/>
      </c>
      <c r="J153" s="6" t="s">
        <v>3689</v>
      </c>
      <c r="K153" s="98">
        <f>VLOOKUP(J153,label!A:G,3,FALSE)</f>
        <v>4</v>
      </c>
      <c r="L153" s="6" t="s">
        <v>4457</v>
      </c>
      <c r="M153" s="6" t="str">
        <f>VLOOKUP(J153,label!A:G,6,FALSE)</f>
        <v>amountItemType</v>
      </c>
      <c r="N153" s="6" t="str">
        <f>VLOOKUP(J153,label!A:G,5,FALSE)</f>
        <v>PaidAmount</v>
      </c>
    </row>
    <row r="154" spans="1:14" ht="16" customHeight="1">
      <c r="A154" s="6">
        <v>154</v>
      </c>
      <c r="B154" s="34" t="s">
        <v>2203</v>
      </c>
      <c r="C154" s="66" t="s">
        <v>1961</v>
      </c>
      <c r="D154" s="66" t="s">
        <v>1929</v>
      </c>
      <c r="E154" s="66" t="s">
        <v>1699</v>
      </c>
      <c r="F154" s="66" t="s">
        <v>2204</v>
      </c>
      <c r="G154" s="67">
        <f>LEN(C154)</f>
        <v>2</v>
      </c>
      <c r="H154" s="67" t="str">
        <f>VLOOKUP(B154,Sheet1!A:C,2,FALSE)</f>
        <v>cen-114</v>
      </c>
      <c r="I154" s="90" t="str">
        <f>IF(H154=J154,"","*")</f>
        <v/>
      </c>
      <c r="J154" s="6" t="s">
        <v>3690</v>
      </c>
      <c r="K154" s="98">
        <f>VLOOKUP(J154,label!A:G,3,FALSE)</f>
        <v>4</v>
      </c>
      <c r="L154" s="6" t="s">
        <v>4458</v>
      </c>
      <c r="M154" s="6" t="str">
        <f>VLOOKUP(J154,label!A:G,6,FALSE)</f>
        <v>amountItemType</v>
      </c>
      <c r="N154" s="6" t="str">
        <f>VLOOKUP(J154,label!A:G,5,FALSE)</f>
        <v>RoundingAmount</v>
      </c>
    </row>
    <row r="155" spans="1:14" ht="16" customHeight="1">
      <c r="A155" s="6">
        <v>155</v>
      </c>
      <c r="B155" s="34" t="s">
        <v>2205</v>
      </c>
      <c r="C155" s="66" t="s">
        <v>1961</v>
      </c>
      <c r="D155" s="66" t="s">
        <v>1917</v>
      </c>
      <c r="E155" s="66" t="s">
        <v>1699</v>
      </c>
      <c r="F155" s="66" t="s">
        <v>2206</v>
      </c>
      <c r="G155" s="67">
        <f>LEN(C155)</f>
        <v>2</v>
      </c>
      <c r="H155" s="67" t="str">
        <f>VLOOKUP(B155,Sheet1!A:C,2,FALSE)</f>
        <v>cen-115</v>
      </c>
      <c r="I155" s="90" t="str">
        <f>IF(H155=J155,"","*")</f>
        <v/>
      </c>
      <c r="J155" s="6" t="s">
        <v>3691</v>
      </c>
      <c r="K155" s="98">
        <f>VLOOKUP(J155,label!A:G,3,FALSE)</f>
        <v>4</v>
      </c>
      <c r="L155" s="6" t="s">
        <v>4459</v>
      </c>
      <c r="M155" s="6" t="str">
        <f>VLOOKUP(J155,label!A:G,6,FALSE)</f>
        <v>amountItemType</v>
      </c>
      <c r="N155" s="6" t="str">
        <f>VLOOKUP(J155,label!A:G,5,FALSE)</f>
        <v>AmountDueForPayment</v>
      </c>
    </row>
    <row r="156" spans="1:14" ht="16" customHeight="1">
      <c r="A156" s="6">
        <v>156</v>
      </c>
      <c r="B156" s="69" t="s">
        <v>2207</v>
      </c>
      <c r="C156" s="66" t="s">
        <v>1916</v>
      </c>
      <c r="D156" s="96" t="s">
        <v>2208</v>
      </c>
      <c r="E156" s="97"/>
      <c r="F156" s="70" t="s">
        <v>2209</v>
      </c>
      <c r="G156" s="67">
        <f>LEN(C156)</f>
        <v>1</v>
      </c>
      <c r="H156" s="67" t="str">
        <f>VLOOKUP(B156,Sheet1!A:C,2,FALSE)</f>
        <v>cenG-23</v>
      </c>
      <c r="I156" s="90" t="str">
        <f>IF(H156=J156,"","*")</f>
        <v/>
      </c>
      <c r="J156" s="6" t="s">
        <v>3653</v>
      </c>
      <c r="K156" s="6">
        <f>VLOOKUP(J156,label!A:G,3,FALSE)</f>
        <v>3</v>
      </c>
      <c r="L156" s="6" t="s">
        <v>4460</v>
      </c>
      <c r="M156" s="6" t="str">
        <f>VLOOKUP(J156,label!A:G,6,FALSE)</f>
        <v>_</v>
      </c>
      <c r="N156" s="6" t="str">
        <f>VLOOKUP(J156,label!A:G,5,FALSE)</f>
        <v>VAT_BREAKDOWN</v>
      </c>
    </row>
    <row r="157" spans="1:14" ht="16" customHeight="1">
      <c r="A157" s="6">
        <v>157</v>
      </c>
      <c r="B157" s="68" t="s">
        <v>2210</v>
      </c>
      <c r="C157" s="66" t="s">
        <v>1961</v>
      </c>
      <c r="D157" s="66" t="s">
        <v>1917</v>
      </c>
      <c r="E157" s="66" t="s">
        <v>1699</v>
      </c>
      <c r="F157" s="66" t="s">
        <v>2211</v>
      </c>
      <c r="G157" s="67">
        <f>LEN(C157)</f>
        <v>2</v>
      </c>
      <c r="H157" s="67" t="str">
        <f>"cen-"&amp;MID(B157,4,LEN(B157)-3)</f>
        <v>cen-116</v>
      </c>
      <c r="I157" s="37" t="s">
        <v>3513</v>
      </c>
      <c r="J157" s="6" t="s">
        <v>3513</v>
      </c>
      <c r="K157" s="91">
        <f>VLOOKUP(J157,label!A:G,3,FALSE)</f>
        <v>4</v>
      </c>
      <c r="L157" s="6" t="s">
        <v>4560</v>
      </c>
      <c r="M157" s="6" t="str">
        <f>VLOOKUP(J157,label!A:G,6,FALSE)</f>
        <v>gl-gen:amountItemType</v>
      </c>
      <c r="N157" s="6" t="str">
        <f>VLOOKUP(J157,label!A:G,5,FALSE)</f>
        <v>amount</v>
      </c>
    </row>
    <row r="158" spans="1:14" ht="16" customHeight="1">
      <c r="A158" s="6">
        <v>158</v>
      </c>
      <c r="B158" s="68" t="s">
        <v>2212</v>
      </c>
      <c r="C158" s="66" t="s">
        <v>1961</v>
      </c>
      <c r="D158" s="66" t="s">
        <v>1917</v>
      </c>
      <c r="E158" s="66" t="s">
        <v>1699</v>
      </c>
      <c r="F158" s="66" t="s">
        <v>2213</v>
      </c>
      <c r="G158" s="67">
        <f>LEN(C158)</f>
        <v>2</v>
      </c>
      <c r="H158" s="67" t="str">
        <f>"cen-"&amp;MID(B158,4,LEN(B158)-3)</f>
        <v>cen-117</v>
      </c>
      <c r="I158" s="37" t="s">
        <v>3514</v>
      </c>
      <c r="J158" s="6" t="s">
        <v>3514</v>
      </c>
      <c r="K158" s="91">
        <v>4</v>
      </c>
      <c r="L158" s="6" t="s">
        <v>4561</v>
      </c>
      <c r="M158" s="6" t="str">
        <f>VLOOKUP(J158,label!A:G,6,FALSE)</f>
        <v>taxAmountItemType</v>
      </c>
      <c r="N158" s="6" t="str">
        <f>VLOOKUP(J158,label!A:G,5,FALSE)</f>
        <v>taxAmount</v>
      </c>
    </row>
    <row r="159" spans="1:14" ht="16" customHeight="1">
      <c r="A159" s="6">
        <v>159</v>
      </c>
      <c r="B159" s="68" t="s">
        <v>2214</v>
      </c>
      <c r="C159" s="66" t="s">
        <v>1961</v>
      </c>
      <c r="D159" s="66" t="s">
        <v>1917</v>
      </c>
      <c r="E159" s="66" t="s">
        <v>1924</v>
      </c>
      <c r="F159" s="66" t="s">
        <v>2215</v>
      </c>
      <c r="G159" s="67">
        <f>LEN(C159)</f>
        <v>2</v>
      </c>
      <c r="H159" s="67" t="str">
        <f>"cen-"&amp;MID(B159,4,LEN(B159)-3)</f>
        <v>cen-118</v>
      </c>
      <c r="I159" s="94" t="s">
        <v>1475</v>
      </c>
      <c r="J159" s="41" t="s">
        <v>1475</v>
      </c>
      <c r="K159" s="91">
        <v>4</v>
      </c>
      <c r="L159" s="6" t="s">
        <v>4562</v>
      </c>
      <c r="M159" s="6" t="str">
        <f>VLOOKUP(J159,label!A:G,6,FALSE)</f>
        <v>taxCodeItemType</v>
      </c>
      <c r="N159" s="6" t="str">
        <f>VLOOKUP(J159,label!A:G,5,FALSE)</f>
        <v>taxCode</v>
      </c>
    </row>
    <row r="160" spans="1:14" ht="16" customHeight="1">
      <c r="A160" s="6">
        <v>160</v>
      </c>
      <c r="B160" s="68" t="s">
        <v>2216</v>
      </c>
      <c r="C160" s="66" t="s">
        <v>1961</v>
      </c>
      <c r="D160" s="66" t="s">
        <v>1929</v>
      </c>
      <c r="E160" s="66" t="s">
        <v>2160</v>
      </c>
      <c r="F160" s="66" t="s">
        <v>2217</v>
      </c>
      <c r="G160" s="67">
        <f>LEN(C160)</f>
        <v>2</v>
      </c>
      <c r="H160" s="67" t="str">
        <f>"cen-"&amp;MID(B160,4,LEN(B160)-3)</f>
        <v>cen-119</v>
      </c>
      <c r="I160" s="94" t="s">
        <v>1474</v>
      </c>
      <c r="J160" s="41" t="s">
        <v>1474</v>
      </c>
      <c r="K160" s="91">
        <v>4</v>
      </c>
      <c r="L160" s="6" t="s">
        <v>4563</v>
      </c>
      <c r="M160" s="6" t="str">
        <f>VLOOKUP(J160,label!A:G,6,FALSE)</f>
        <v>taxPercentageRateItemType</v>
      </c>
      <c r="N160" s="6" t="str">
        <f>VLOOKUP(J160,label!A:G,5,FALSE)</f>
        <v>taxPercentageRate</v>
      </c>
    </row>
    <row r="161" spans="1:14" ht="16" customHeight="1">
      <c r="A161" s="6">
        <v>161</v>
      </c>
      <c r="B161" s="34" t="s">
        <v>2218</v>
      </c>
      <c r="C161" s="66" t="s">
        <v>1961</v>
      </c>
      <c r="D161" s="66" t="s">
        <v>1929</v>
      </c>
      <c r="E161" s="66" t="s">
        <v>1938</v>
      </c>
      <c r="F161" s="66" t="s">
        <v>2219</v>
      </c>
      <c r="G161" s="67">
        <f>LEN(C161)</f>
        <v>2</v>
      </c>
      <c r="H161" s="67" t="str">
        <f>VLOOKUP(B161,Sheet1!A:C,2,FALSE)</f>
        <v>cen-120</v>
      </c>
      <c r="I161" s="90" t="str">
        <f>IF(H161=J161,"","*")</f>
        <v/>
      </c>
      <c r="J161" s="6" t="s">
        <v>3692</v>
      </c>
      <c r="K161" s="6">
        <f>VLOOKUP(J161,label!A:G,3,FALSE)</f>
        <v>4</v>
      </c>
      <c r="L161" s="6" t="s">
        <v>4465</v>
      </c>
      <c r="M161" s="6" t="str">
        <f>VLOOKUP(J161,label!A:G,6,FALSE)</f>
        <v>textItemType</v>
      </c>
      <c r="N161" s="6" t="str">
        <f>VLOOKUP(J161,label!A:G,5,FALSE)</f>
        <v>VATExemptionReasonText</v>
      </c>
    </row>
    <row r="162" spans="1:14" ht="16" customHeight="1">
      <c r="A162" s="6">
        <v>162</v>
      </c>
      <c r="B162" s="34" t="s">
        <v>2220</v>
      </c>
      <c r="C162" s="66" t="s">
        <v>1961</v>
      </c>
      <c r="D162" s="66" t="s">
        <v>1929</v>
      </c>
      <c r="E162" s="66" t="s">
        <v>1924</v>
      </c>
      <c r="F162" s="66" t="s">
        <v>2221</v>
      </c>
      <c r="G162" s="67">
        <f>LEN(C162)</f>
        <v>2</v>
      </c>
      <c r="H162" s="67" t="str">
        <f>VLOOKUP(B162,Sheet1!A:C,2,FALSE)</f>
        <v>cen-121</v>
      </c>
      <c r="I162" s="90" t="str">
        <f>IF(H162=J162,"","*")</f>
        <v/>
      </c>
      <c r="J162" s="6" t="s">
        <v>3693</v>
      </c>
      <c r="K162" s="6">
        <f>VLOOKUP(J162,label!A:G,3,FALSE)</f>
        <v>4</v>
      </c>
      <c r="L162" s="6" t="s">
        <v>4466</v>
      </c>
      <c r="M162" s="6" t="str">
        <f>VLOOKUP(J162,label!A:G,6,FALSE)</f>
        <v>codeItemType</v>
      </c>
      <c r="N162" s="6" t="str">
        <f>VLOOKUP(J162,label!A:G,5,FALSE)</f>
        <v>VATExemptionReasonCode</v>
      </c>
    </row>
    <row r="163" spans="1:14" ht="16" customHeight="1">
      <c r="A163" s="6">
        <v>163</v>
      </c>
      <c r="B163" s="69" t="s">
        <v>2222</v>
      </c>
      <c r="C163" s="66" t="s">
        <v>1916</v>
      </c>
      <c r="D163" s="96" t="s">
        <v>1958</v>
      </c>
      <c r="E163" s="97"/>
      <c r="F163" s="70" t="s">
        <v>2223</v>
      </c>
      <c r="G163" s="67">
        <f>LEN(C163)</f>
        <v>1</v>
      </c>
      <c r="H163" s="67" t="str">
        <f>VLOOKUP(B163,Sheet1!A:C,2,FALSE)</f>
        <v>cenG-24</v>
      </c>
      <c r="I163" s="90" t="str">
        <f>IF(H163=J163,"","*")</f>
        <v/>
      </c>
      <c r="J163" s="6" t="s">
        <v>3654</v>
      </c>
      <c r="K163" s="98">
        <f>VLOOKUP(J163,label!A:G,3,FALSE)</f>
        <v>3</v>
      </c>
      <c r="L163" s="6" t="s">
        <v>4518</v>
      </c>
      <c r="M163" s="6" t="str">
        <f>VLOOKUP(J163,label!A:G,6,FALSE)</f>
        <v>_</v>
      </c>
      <c r="N163" s="6" t="str">
        <f>VLOOKUP(J163,label!A:G,5,FALSE)</f>
        <v>ADDITIONAL_SUPPORTING_DOCUMENTS</v>
      </c>
    </row>
    <row r="164" spans="1:14" ht="16" customHeight="1">
      <c r="A164" s="6">
        <v>164</v>
      </c>
      <c r="B164" s="34" t="s">
        <v>2224</v>
      </c>
      <c r="C164" s="66" t="s">
        <v>1961</v>
      </c>
      <c r="D164" s="66" t="s">
        <v>1917</v>
      </c>
      <c r="E164" s="66" t="s">
        <v>1941</v>
      </c>
      <c r="F164" s="66" t="s">
        <v>2225</v>
      </c>
      <c r="G164" s="67">
        <f>LEN(C164)</f>
        <v>2</v>
      </c>
      <c r="H164" s="67" t="str">
        <f>VLOOKUP(B164,Sheet1!A:C,2,FALSE)</f>
        <v>cen-122</v>
      </c>
      <c r="I164" s="90" t="str">
        <f>IF(H164=J164,"","*")</f>
        <v/>
      </c>
      <c r="J164" s="6" t="s">
        <v>3694</v>
      </c>
      <c r="K164" s="98">
        <f>VLOOKUP(J164,label!A:G,3,FALSE)</f>
        <v>4</v>
      </c>
      <c r="L164" s="6" t="s">
        <v>4519</v>
      </c>
      <c r="M164" s="6" t="str">
        <f>VLOOKUP(J164,label!A:G,6,FALSE)</f>
        <v>documentReferenceItemType</v>
      </c>
      <c r="N164" s="6" t="str">
        <f>VLOOKUP(J164,label!A:G,5,FALSE)</f>
        <v>SupportingDocumentReference</v>
      </c>
    </row>
    <row r="165" spans="1:14" ht="16" customHeight="1">
      <c r="A165" s="6">
        <v>165</v>
      </c>
      <c r="B165" s="34" t="s">
        <v>2226</v>
      </c>
      <c r="C165" s="66" t="s">
        <v>1961</v>
      </c>
      <c r="D165" s="66" t="s">
        <v>1929</v>
      </c>
      <c r="E165" s="66" t="s">
        <v>1938</v>
      </c>
      <c r="F165" s="66" t="s">
        <v>2227</v>
      </c>
      <c r="G165" s="67">
        <f>LEN(C165)</f>
        <v>2</v>
      </c>
      <c r="H165" s="67" t="str">
        <f>VLOOKUP(B165,Sheet1!A:C,2,FALSE)</f>
        <v>cen-123</v>
      </c>
      <c r="I165" s="90" t="str">
        <f>IF(H165=J165,"","*")</f>
        <v/>
      </c>
      <c r="J165" s="6" t="s">
        <v>3695</v>
      </c>
      <c r="K165" s="98">
        <f>VLOOKUP(J165,label!A:G,3,FALSE)</f>
        <v>4</v>
      </c>
      <c r="L165" s="6" t="s">
        <v>4520</v>
      </c>
      <c r="M165" s="6" t="str">
        <f>VLOOKUP(J165,label!A:G,6,FALSE)</f>
        <v>textItemType</v>
      </c>
      <c r="N165" s="6" t="str">
        <f>VLOOKUP(J165,label!A:G,5,FALSE)</f>
        <v>SupportingDocumentDescription</v>
      </c>
    </row>
    <row r="166" spans="1:14" ht="16" customHeight="1">
      <c r="A166" s="6">
        <v>166</v>
      </c>
      <c r="B166" s="34" t="s">
        <v>2228</v>
      </c>
      <c r="C166" s="66" t="s">
        <v>1961</v>
      </c>
      <c r="D166" s="66" t="s">
        <v>1929</v>
      </c>
      <c r="E166" s="66" t="s">
        <v>1938</v>
      </c>
      <c r="F166" s="66" t="s">
        <v>2229</v>
      </c>
      <c r="G166" s="67">
        <f>LEN(C166)</f>
        <v>2</v>
      </c>
      <c r="H166" s="67" t="str">
        <f>VLOOKUP(B166,Sheet1!A:C,2,FALSE)</f>
        <v>cen-124</v>
      </c>
      <c r="I166" s="90" t="str">
        <f>IF(H166=J166,"","*")</f>
        <v/>
      </c>
      <c r="J166" s="6" t="s">
        <v>3696</v>
      </c>
      <c r="K166" s="98">
        <f>VLOOKUP(J166,label!A:G,3,FALSE)</f>
        <v>4</v>
      </c>
      <c r="L166" s="6" t="s">
        <v>4521</v>
      </c>
      <c r="M166" s="6" t="str">
        <f>VLOOKUP(J166,label!A:G,6,FALSE)</f>
        <v>textItemType</v>
      </c>
      <c r="N166" s="6" t="str">
        <f>VLOOKUP(J166,label!A:G,5,FALSE)</f>
        <v>ExternalDocumentLocation</v>
      </c>
    </row>
    <row r="167" spans="1:14" ht="16" customHeight="1">
      <c r="A167" s="6">
        <v>167</v>
      </c>
      <c r="B167" s="34" t="s">
        <v>2230</v>
      </c>
      <c r="C167" s="66" t="s">
        <v>1961</v>
      </c>
      <c r="D167" s="66" t="s">
        <v>1929</v>
      </c>
      <c r="E167" s="66" t="s">
        <v>2231</v>
      </c>
      <c r="F167" s="66" t="s">
        <v>2232</v>
      </c>
      <c r="G167" s="67">
        <f>LEN(C167)</f>
        <v>2</v>
      </c>
      <c r="H167" s="67" t="str">
        <f>VLOOKUP(B167,Sheet1!A:C,2,FALSE)</f>
        <v>cen-125</v>
      </c>
      <c r="I167" s="90" t="str">
        <f>IF(H167=J167,"","*")</f>
        <v/>
      </c>
      <c r="J167" s="6" t="s">
        <v>3697</v>
      </c>
      <c r="K167" s="98">
        <f>VLOOKUP(J167,label!A:G,3,FALSE)</f>
        <v>4</v>
      </c>
      <c r="L167" s="6" t="s">
        <v>4522</v>
      </c>
      <c r="M167" s="6" t="str">
        <f>VLOOKUP(J167,label!A:G,6,FALSE)</f>
        <v>binaryobjectItemType</v>
      </c>
      <c r="N167" s="6" t="str">
        <f>VLOOKUP(J167,label!A:G,5,FALSE)</f>
        <v>AttachedDocument</v>
      </c>
    </row>
    <row r="168" spans="1:14" ht="16" customHeight="1">
      <c r="A168" s="6">
        <v>168</v>
      </c>
      <c r="B168" s="34" t="s">
        <v>2233</v>
      </c>
      <c r="C168" s="66" t="s">
        <v>1961</v>
      </c>
      <c r="D168" s="66" t="s">
        <v>1917</v>
      </c>
      <c r="E168" s="66"/>
      <c r="F168" s="66" t="s">
        <v>2234</v>
      </c>
      <c r="G168" s="67">
        <f>LEN(C168)</f>
        <v>2</v>
      </c>
      <c r="H168" s="67" t="str">
        <f>VLOOKUP(B168,Sheet1!A:C,2,FALSE)</f>
        <v>cen-125A</v>
      </c>
      <c r="I168" s="90" t="str">
        <f>IF(H168=J168,"","*")</f>
        <v/>
      </c>
      <c r="J168" s="6" t="s">
        <v>3716</v>
      </c>
      <c r="K168" s="98">
        <f>VLOOKUP(J168,label!A:G,3,FALSE)</f>
        <v>4</v>
      </c>
      <c r="L168" s="6" t="s">
        <v>4523</v>
      </c>
      <c r="M168" s="6" t="str">
        <f>VLOOKUP(J168,label!A:G,6,FALSE)</f>
        <v>textItemType</v>
      </c>
      <c r="N168" s="6" t="str">
        <f>VLOOKUP(J168,label!A:G,5,FALSE)</f>
        <v>AttachedDocumentMimeCode</v>
      </c>
    </row>
    <row r="169" spans="1:14" ht="16" customHeight="1">
      <c r="A169" s="6">
        <v>169</v>
      </c>
      <c r="B169" s="34" t="s">
        <v>2235</v>
      </c>
      <c r="C169" s="66" t="s">
        <v>1961</v>
      </c>
      <c r="D169" s="66" t="s">
        <v>1917</v>
      </c>
      <c r="E169" s="66"/>
      <c r="F169" s="66" t="s">
        <v>2236</v>
      </c>
      <c r="G169" s="67">
        <f>LEN(C169)</f>
        <v>2</v>
      </c>
      <c r="H169" s="67" t="str">
        <f>VLOOKUP(B169,Sheet1!A:C,2,FALSE)</f>
        <v>cen-125B</v>
      </c>
      <c r="I169" s="90" t="str">
        <f>IF(H169=J169,"","*")</f>
        <v/>
      </c>
      <c r="J169" s="6" t="s">
        <v>3717</v>
      </c>
      <c r="K169" s="98">
        <f>VLOOKUP(J169,label!A:G,3,FALSE)</f>
        <v>4</v>
      </c>
      <c r="L169" s="6" t="s">
        <v>4524</v>
      </c>
      <c r="M169" s="6" t="str">
        <f>VLOOKUP(J169,label!A:G,6,FALSE)</f>
        <v>textItemType</v>
      </c>
      <c r="N169" s="6" t="str">
        <f>VLOOKUP(J169,label!A:G,5,FALSE)</f>
        <v>AttachedDocumentFilename</v>
      </c>
    </row>
    <row r="170" spans="1:14" ht="16" customHeight="1">
      <c r="A170" s="6">
        <v>170</v>
      </c>
      <c r="B170" s="69" t="s">
        <v>2237</v>
      </c>
      <c r="C170" s="66" t="s">
        <v>1916</v>
      </c>
      <c r="D170" s="96" t="s">
        <v>2208</v>
      </c>
      <c r="E170" s="97"/>
      <c r="F170" s="70" t="s">
        <v>2238</v>
      </c>
      <c r="G170" s="67">
        <f>LEN(C170)</f>
        <v>1</v>
      </c>
      <c r="H170" s="67" t="str">
        <f>VLOOKUP(B170,Sheet1!A:C,2,FALSE)</f>
        <v>corG-5</v>
      </c>
      <c r="I170" s="90" t="str">
        <f>IF(H170=J170,"","*")</f>
        <v/>
      </c>
      <c r="J170" s="41" t="s">
        <v>818</v>
      </c>
      <c r="K170" s="6">
        <f>VLOOKUP(J170,label!A:G,3,FALSE)</f>
        <v>3</v>
      </c>
      <c r="L170" s="6" t="s">
        <v>4467</v>
      </c>
      <c r="M170" s="6" t="str">
        <f>VLOOKUP(J170,label!A:G,6,FALSE)</f>
        <v>_</v>
      </c>
      <c r="N170" s="6" t="str">
        <f>VLOOKUP(J170,label!A:G,5,FALSE)</f>
        <v>entryDetail</v>
      </c>
    </row>
    <row r="171" spans="1:14" ht="16" customHeight="1">
      <c r="A171" s="6">
        <v>171</v>
      </c>
      <c r="B171" s="68" t="s">
        <v>2239</v>
      </c>
      <c r="C171" s="66" t="s">
        <v>1961</v>
      </c>
      <c r="D171" s="66" t="s">
        <v>1917</v>
      </c>
      <c r="E171" s="66" t="s">
        <v>1918</v>
      </c>
      <c r="F171" s="66" t="s">
        <v>2240</v>
      </c>
      <c r="G171" s="67">
        <f>LEN(C171)</f>
        <v>2</v>
      </c>
      <c r="H171" s="67" t="str">
        <f>VLOOKUP(B171,Sheet1!A:C,2,FALSE)</f>
        <v>cor-22</v>
      </c>
      <c r="I171" s="90" t="str">
        <f>IF(H171=J171,"","*")</f>
        <v/>
      </c>
      <c r="J171" s="41" t="s">
        <v>3522</v>
      </c>
      <c r="K171" s="6">
        <f>VLOOKUP(J171,label!A:G,3,FALSE)</f>
        <v>4</v>
      </c>
      <c r="L171" s="6" t="s">
        <v>4469</v>
      </c>
      <c r="M171" s="6" t="str">
        <f>VLOOKUP(J171,label!A:G,6,FALSE)</f>
        <v>counterItemType</v>
      </c>
      <c r="N171" s="6" t="str">
        <f>VLOOKUP(J171,label!A:G,5,FALSE)</f>
        <v>lineNumberCounter</v>
      </c>
    </row>
    <row r="172" spans="1:14" ht="16" customHeight="1">
      <c r="A172" s="6">
        <v>172</v>
      </c>
      <c r="B172" s="34" t="s">
        <v>2241</v>
      </c>
      <c r="C172" s="66" t="s">
        <v>1961</v>
      </c>
      <c r="D172" s="66" t="s">
        <v>1929</v>
      </c>
      <c r="E172" s="66" t="s">
        <v>1938</v>
      </c>
      <c r="F172" s="66" t="s">
        <v>2242</v>
      </c>
      <c r="G172" s="67">
        <f>LEN(C172)</f>
        <v>2</v>
      </c>
      <c r="H172" s="67" t="str">
        <f>VLOOKUP(B172,Sheet1!A:C,2,FALSE)</f>
        <v>cor-85</v>
      </c>
      <c r="I172" s="90" t="str">
        <f>IF(H172=J172,"","*")</f>
        <v/>
      </c>
      <c r="J172" s="67" t="s">
        <v>1411</v>
      </c>
      <c r="K172" s="6">
        <f>VLOOKUP(J172,label!A:G,3,FALSE)</f>
        <v>4</v>
      </c>
      <c r="L172" s="6" t="s">
        <v>4484</v>
      </c>
      <c r="M172" s="6" t="str">
        <f>VLOOKUP(J172,label!A:G,6,FALSE)</f>
        <v>detailCommentItemType</v>
      </c>
      <c r="N172" s="6" t="str">
        <f>VLOOKUP(J172,label!A:G,5,FALSE)</f>
        <v>detailComment</v>
      </c>
    </row>
    <row r="173" spans="1:14" ht="16" customHeight="1">
      <c r="A173" s="6">
        <v>173</v>
      </c>
      <c r="B173" s="34" t="s">
        <v>2243</v>
      </c>
      <c r="C173" s="66" t="s">
        <v>1961</v>
      </c>
      <c r="D173" s="66" t="s">
        <v>1929</v>
      </c>
      <c r="E173" s="66" t="s">
        <v>1918</v>
      </c>
      <c r="F173" s="66" t="s">
        <v>2244</v>
      </c>
      <c r="G173" s="67">
        <f>LEN(C173)</f>
        <v>2</v>
      </c>
      <c r="H173" s="67" t="str">
        <f>VLOOKUP(B173,Sheet1!A:C,2,FALSE)</f>
        <v>cor-21</v>
      </c>
      <c r="I173" s="90" t="str">
        <f>IF(H173=J173,"","*")</f>
        <v/>
      </c>
      <c r="J173" s="41" t="s">
        <v>3523</v>
      </c>
      <c r="K173" s="6">
        <f>VLOOKUP(J173,label!A:G,3,FALSE)</f>
        <v>4</v>
      </c>
      <c r="L173" s="6" t="s">
        <v>4468</v>
      </c>
      <c r="M173" s="6" t="str">
        <f>VLOOKUP(J173,label!A:G,6,FALSE)</f>
        <v>lineNumberItemType</v>
      </c>
      <c r="N173" s="6" t="str">
        <f>VLOOKUP(J173,label!A:G,5,FALSE)</f>
        <v>lineNumber</v>
      </c>
    </row>
    <row r="174" spans="1:14" ht="16" customHeight="1">
      <c r="A174" s="6">
        <v>174</v>
      </c>
      <c r="B174" s="34" t="s">
        <v>2245</v>
      </c>
      <c r="C174" s="66" t="s">
        <v>1961</v>
      </c>
      <c r="D174" s="66" t="s">
        <v>1929</v>
      </c>
      <c r="E174" s="100"/>
      <c r="F174" s="66" t="s">
        <v>1952</v>
      </c>
      <c r="G174" s="67">
        <f>LEN(C174)</f>
        <v>2</v>
      </c>
      <c r="H174" s="67"/>
      <c r="I174" s="90"/>
      <c r="N174" s="6" t="e">
        <f>VLOOKUP(J174,label!A:G,5,FALSE)</f>
        <v>#N/A</v>
      </c>
    </row>
    <row r="175" spans="1:14" ht="16" customHeight="1">
      <c r="A175" s="6">
        <v>175</v>
      </c>
      <c r="B175" s="34" t="s">
        <v>2246</v>
      </c>
      <c r="C175" s="66" t="s">
        <v>1961</v>
      </c>
      <c r="D175" s="66" t="s">
        <v>1917</v>
      </c>
      <c r="E175" s="66" t="s">
        <v>2247</v>
      </c>
      <c r="F175" s="66" t="s">
        <v>2248</v>
      </c>
      <c r="G175" s="67">
        <f>LEN(C175)</f>
        <v>2</v>
      </c>
      <c r="H175" s="67" t="str">
        <f>"cen-"&amp;MID(B175,4,LEN(B175)-3)</f>
        <v>cen-129</v>
      </c>
      <c r="I175" s="90" t="s">
        <v>1426</v>
      </c>
      <c r="J175" s="67" t="s">
        <v>1426</v>
      </c>
      <c r="K175" s="6">
        <f>VLOOKUP(J175,label!A:G,3,FALSE)</f>
        <v>5</v>
      </c>
      <c r="L175" s="6" t="s">
        <v>4492</v>
      </c>
      <c r="M175" s="6" t="str">
        <f>VLOOKUP(J175,label!A:G,6,FALSE)</f>
        <v>measurableQuantityItemType</v>
      </c>
      <c r="N175" s="6" t="str">
        <f>VLOOKUP(J175,label!A:G,5,FALSE)</f>
        <v>measurableQuantity</v>
      </c>
    </row>
    <row r="176" spans="1:14" ht="16" customHeight="1">
      <c r="A176" s="6">
        <v>176</v>
      </c>
      <c r="B176" s="34" t="s">
        <v>2249</v>
      </c>
      <c r="C176" s="66" t="s">
        <v>1961</v>
      </c>
      <c r="D176" s="66" t="s">
        <v>1917</v>
      </c>
      <c r="E176" s="66" t="s">
        <v>1924</v>
      </c>
      <c r="F176" s="66" t="s">
        <v>2250</v>
      </c>
      <c r="G176" s="67">
        <f>LEN(C176)</f>
        <v>2</v>
      </c>
      <c r="H176" s="67" t="str">
        <f>"cen-"&amp;MID(B176,4,LEN(B176)-3)</f>
        <v>cen-130</v>
      </c>
      <c r="I176" s="90" t="s">
        <v>1428</v>
      </c>
      <c r="J176" s="67" t="s">
        <v>1428</v>
      </c>
      <c r="K176" s="6">
        <f>VLOOKUP(J176,label!A:G,3,FALSE)</f>
        <v>5</v>
      </c>
      <c r="L176" s="6" t="s">
        <v>4497</v>
      </c>
      <c r="M176" s="6" t="str">
        <f>VLOOKUP(J176,label!A:G,6,FALSE)</f>
        <v>measurableUnitOfMeasureItemType</v>
      </c>
      <c r="N176" s="6" t="str">
        <f>VLOOKUP(J176,label!A:G,5,FALSE)</f>
        <v>measurableUnitOfMeasure</v>
      </c>
    </row>
    <row r="177" spans="1:14" ht="16" customHeight="1">
      <c r="A177" s="6">
        <v>177</v>
      </c>
      <c r="B177" s="34" t="s">
        <v>2251</v>
      </c>
      <c r="C177" s="66" t="s">
        <v>1961</v>
      </c>
      <c r="D177" s="66" t="s">
        <v>1917</v>
      </c>
      <c r="E177" s="66" t="s">
        <v>1699</v>
      </c>
      <c r="F177" s="66" t="s">
        <v>2252</v>
      </c>
      <c r="G177" s="67">
        <f>LEN(C177)</f>
        <v>2</v>
      </c>
      <c r="H177" s="67" t="str">
        <f>"cen-"&amp;MID(B177,4,LEN(B177)-3)</f>
        <v>cen-131</v>
      </c>
      <c r="I177" s="90" t="s">
        <v>1304</v>
      </c>
      <c r="J177" s="67" t="s">
        <v>1304</v>
      </c>
      <c r="K177" s="91">
        <f>VLOOKUP(J177,label!A:G,3,FALSE)</f>
        <v>4</v>
      </c>
      <c r="L177" s="6" t="s">
        <v>4533</v>
      </c>
      <c r="M177" s="6" t="str">
        <f>VLOOKUP(J177,label!A:G,6,FALSE)</f>
        <v>gl-gen:amountItemType</v>
      </c>
      <c r="N177" s="6" t="str">
        <f>VLOOKUP(J177,label!A:G,5,FALSE)</f>
        <v>amount</v>
      </c>
    </row>
    <row r="178" spans="1:14" ht="16" customHeight="1">
      <c r="A178" s="6">
        <v>178</v>
      </c>
      <c r="B178" s="34" t="s">
        <v>2253</v>
      </c>
      <c r="C178" s="66" t="s">
        <v>1961</v>
      </c>
      <c r="D178" s="66" t="s">
        <v>1929</v>
      </c>
      <c r="E178" s="66" t="s">
        <v>1941</v>
      </c>
      <c r="F178" s="66" t="s">
        <v>2254</v>
      </c>
      <c r="G178" s="67">
        <f>LEN(C178)</f>
        <v>2</v>
      </c>
      <c r="H178" s="67" t="str">
        <f>"cen-"&amp;MID(B178,4,LEN(B178)-3)</f>
        <v>cen-132</v>
      </c>
      <c r="I178" s="90" t="s">
        <v>1496</v>
      </c>
      <c r="J178" s="67" t="s">
        <v>1496</v>
      </c>
      <c r="K178" s="91">
        <f>VLOOKUP(J178,label!A:G,3,FALSE)</f>
        <v>5</v>
      </c>
      <c r="L178" s="6" t="s">
        <v>4514</v>
      </c>
      <c r="M178" s="6" t="str">
        <f>VLOOKUP(J178,label!A:G,6,FALSE)</f>
        <v>originatingDocumentNumberItemType</v>
      </c>
      <c r="N178" s="6" t="str">
        <f>VLOOKUP(J178,label!A:G,5,FALSE)</f>
        <v>originatingDocumentNumber</v>
      </c>
    </row>
    <row r="179" spans="1:14" ht="16" customHeight="1">
      <c r="A179" s="6">
        <v>179</v>
      </c>
      <c r="B179" s="34" t="s">
        <v>2255</v>
      </c>
      <c r="C179" s="66" t="s">
        <v>1961</v>
      </c>
      <c r="D179" s="66" t="s">
        <v>1929</v>
      </c>
      <c r="E179" s="66" t="s">
        <v>1938</v>
      </c>
      <c r="F179" s="66" t="s">
        <v>2256</v>
      </c>
      <c r="G179" s="67">
        <f>LEN(C179)</f>
        <v>2</v>
      </c>
      <c r="H179" s="67" t="str">
        <f>"cen-"&amp;MID(B179,4,LEN(B179)-3)</f>
        <v>cen-133</v>
      </c>
      <c r="I179" s="90" t="s">
        <v>1495</v>
      </c>
      <c r="J179" s="67" t="s">
        <v>1495</v>
      </c>
      <c r="K179" s="91">
        <f>VLOOKUP(J179,label!A:G,3,FALSE)</f>
        <v>5</v>
      </c>
      <c r="L179" s="6" t="s">
        <v>4513</v>
      </c>
      <c r="M179" s="6" t="str">
        <f>VLOOKUP(J179,label!A:G,6,FALSE)</f>
        <v>gl-gen:documentTypeItemType</v>
      </c>
      <c r="N179" s="6" t="str">
        <f>VLOOKUP(J179,label!A:G,5,FALSE)</f>
        <v>originatingDocumentType</v>
      </c>
    </row>
    <row r="180" spans="1:14" ht="16" customHeight="1">
      <c r="A180" s="6">
        <v>180</v>
      </c>
      <c r="B180" s="69" t="s">
        <v>2257</v>
      </c>
      <c r="C180" s="66" t="s">
        <v>1961</v>
      </c>
      <c r="D180" s="66" t="s">
        <v>1929</v>
      </c>
      <c r="E180" s="97"/>
      <c r="F180" s="70" t="s">
        <v>2258</v>
      </c>
      <c r="G180" s="67">
        <f>LEN(C180)</f>
        <v>2</v>
      </c>
      <c r="H180" s="67" t="str">
        <f>VLOOKUP(B180,Sheet1!A:C,2,FALSE)</f>
        <v>cenG-26</v>
      </c>
      <c r="I180" s="90" t="str">
        <f>IF(H180=J180,"","*")</f>
        <v/>
      </c>
      <c r="J180" s="6" t="s">
        <v>3655</v>
      </c>
      <c r="K180" s="98">
        <f>VLOOKUP(J180,label!A:G,3,FALSE)</f>
        <v>4</v>
      </c>
      <c r="L180" s="6" t="s">
        <v>4471</v>
      </c>
      <c r="M180" s="6" t="str">
        <f>VLOOKUP(J180,label!A:G,6,FALSE)</f>
        <v>_</v>
      </c>
      <c r="N180" s="6" t="str">
        <f>VLOOKUP(J180,label!A:G,5,FALSE)</f>
        <v>INVOICE_LINE_PERIOD</v>
      </c>
    </row>
    <row r="181" spans="1:14" ht="16" customHeight="1">
      <c r="A181" s="6">
        <v>181</v>
      </c>
      <c r="B181" s="34" t="s">
        <v>2259</v>
      </c>
      <c r="C181" s="66" t="s">
        <v>2000</v>
      </c>
      <c r="D181" s="66" t="s">
        <v>1929</v>
      </c>
      <c r="E181" s="66" t="s">
        <v>1921</v>
      </c>
      <c r="F181" s="66" t="s">
        <v>2260</v>
      </c>
      <c r="G181" s="67">
        <f>LEN(C181)</f>
        <v>3</v>
      </c>
      <c r="H181" s="67" t="str">
        <f>VLOOKUP(B181,Sheet1!A:C,2,FALSE)</f>
        <v>bus-148</v>
      </c>
      <c r="I181" s="90" t="str">
        <f>IF(H181=J181,"","*")</f>
        <v/>
      </c>
      <c r="J181" s="6" t="s">
        <v>3511</v>
      </c>
      <c r="K181" s="98">
        <f>VLOOKUP(J181,label!A:G,3,FALSE)</f>
        <v>5</v>
      </c>
      <c r="L181" s="6" t="s">
        <v>4542</v>
      </c>
      <c r="M181" s="6" t="str">
        <f>VLOOKUP(J181,label!A:G,6,FALSE)</f>
        <v>measurableStartDateTimeItemType</v>
      </c>
      <c r="N181" s="6" t="str">
        <f>VLOOKUP(J181,label!A:G,5,FALSE)</f>
        <v>measurableStartDateTime</v>
      </c>
    </row>
    <row r="182" spans="1:14" ht="16" customHeight="1">
      <c r="A182" s="6">
        <v>182</v>
      </c>
      <c r="B182" s="34" t="s">
        <v>2261</v>
      </c>
      <c r="C182" s="66" t="s">
        <v>2000</v>
      </c>
      <c r="D182" s="66" t="s">
        <v>1929</v>
      </c>
      <c r="E182" s="66" t="s">
        <v>1921</v>
      </c>
      <c r="F182" s="66" t="s">
        <v>2262</v>
      </c>
      <c r="G182" s="67">
        <f>LEN(C182)</f>
        <v>3</v>
      </c>
      <c r="H182" s="67" t="str">
        <f>VLOOKUP(B182,Sheet1!A:C,2,FALSE)</f>
        <v>bus-149</v>
      </c>
      <c r="I182" s="90" t="str">
        <f>IF(H182=J182,"","*")</f>
        <v/>
      </c>
      <c r="J182" s="67" t="s">
        <v>3512</v>
      </c>
      <c r="K182" s="98">
        <f>VLOOKUP(J182,label!A:G,3,FALSE)</f>
        <v>5</v>
      </c>
      <c r="L182" s="6" t="s">
        <v>4543</v>
      </c>
      <c r="M182" s="6" t="str">
        <f>VLOOKUP(J182,label!A:G,6,FALSE)</f>
        <v>measurableEndDateTimeItemType</v>
      </c>
      <c r="N182" s="6" t="str">
        <f>VLOOKUP(J182,label!A:G,5,FALSE)</f>
        <v>measurableEndDateTime</v>
      </c>
    </row>
    <row r="183" spans="1:14" ht="16" customHeight="1">
      <c r="A183" s="6">
        <v>183</v>
      </c>
      <c r="B183" s="69" t="s">
        <v>2263</v>
      </c>
      <c r="C183" s="66" t="s">
        <v>1961</v>
      </c>
      <c r="D183" s="96" t="s">
        <v>1958</v>
      </c>
      <c r="E183" s="97"/>
      <c r="F183" s="70" t="s">
        <v>2264</v>
      </c>
      <c r="G183" s="67">
        <f>LEN(C183)</f>
        <v>2</v>
      </c>
      <c r="H183" s="67" t="str">
        <f>VLOOKUP(B183,Sheet1!A:C,2,FALSE)</f>
        <v>cenG-27</v>
      </c>
      <c r="I183" s="90" t="str">
        <f>IF(H183=J183,"","*")</f>
        <v/>
      </c>
      <c r="J183" s="6" t="s">
        <v>3656</v>
      </c>
      <c r="K183" s="6">
        <f>VLOOKUP(J183,label!A:G,3,FALSE)</f>
        <v>4</v>
      </c>
      <c r="L183" s="6" t="s">
        <v>4472</v>
      </c>
      <c r="M183" s="6" t="str">
        <f>VLOOKUP(J183,label!A:G,6,FALSE)</f>
        <v>_</v>
      </c>
      <c r="N183" s="6" t="str">
        <f>VLOOKUP(J183,label!A:G,5,FALSE)</f>
        <v>INVOICE_LINE_ALLOWANCES</v>
      </c>
    </row>
    <row r="184" spans="1:14" ht="16" customHeight="1">
      <c r="A184" s="6">
        <v>184</v>
      </c>
      <c r="B184" s="34" t="s">
        <v>2265</v>
      </c>
      <c r="C184" s="66" t="s">
        <v>2000</v>
      </c>
      <c r="D184" s="66" t="s">
        <v>1917</v>
      </c>
      <c r="E184" s="66" t="s">
        <v>1699</v>
      </c>
      <c r="F184" s="66" t="s">
        <v>2266</v>
      </c>
      <c r="G184" s="67">
        <f>LEN(C184)</f>
        <v>3</v>
      </c>
      <c r="H184" s="67" t="str">
        <f>"cen-"&amp;MID(B184,4,LEN(B184)-3)</f>
        <v>cen-136</v>
      </c>
      <c r="I184" s="37" t="s">
        <v>3513</v>
      </c>
      <c r="J184" s="6" t="s">
        <v>3513</v>
      </c>
      <c r="K184" s="91">
        <f>VLOOKUP(J184,label!A:G,3,FALSE)</f>
        <v>4</v>
      </c>
      <c r="L184" s="6" t="s">
        <v>4533</v>
      </c>
      <c r="M184" s="6" t="str">
        <f>VLOOKUP(J184,label!A:G,6,FALSE)</f>
        <v>gl-gen:amountItemType</v>
      </c>
      <c r="N184" s="6" t="str">
        <f>VLOOKUP(J184,label!A:G,5,FALSE)</f>
        <v>amount</v>
      </c>
    </row>
    <row r="185" spans="1:14" ht="16" customHeight="1">
      <c r="A185" s="6">
        <v>185</v>
      </c>
      <c r="B185" s="34" t="s">
        <v>2267</v>
      </c>
      <c r="C185" s="66" t="s">
        <v>2000</v>
      </c>
      <c r="D185" s="66" t="s">
        <v>1929</v>
      </c>
      <c r="E185" s="66" t="s">
        <v>1699</v>
      </c>
      <c r="F185" s="66" t="s">
        <v>2268</v>
      </c>
      <c r="G185" s="67">
        <f>LEN(C185)</f>
        <v>3</v>
      </c>
      <c r="H185" s="67" t="str">
        <f>VLOOKUP(B185,Sheet1!A:C,2,FALSE)</f>
        <v>cen-137</v>
      </c>
      <c r="I185" s="90" t="str">
        <f>IF(H185=J185,"","*")</f>
        <v/>
      </c>
      <c r="J185" s="6" t="s">
        <v>3702</v>
      </c>
      <c r="K185" s="6">
        <f>VLOOKUP(J185,label!A:G,3,FALSE)</f>
        <v>5</v>
      </c>
      <c r="L185" s="6" t="s">
        <v>4473</v>
      </c>
      <c r="M185" s="6" t="str">
        <f>VLOOKUP(J185,label!A:G,6,FALSE)</f>
        <v>amountItemType</v>
      </c>
      <c r="N185" s="6" t="str">
        <f>VLOOKUP(J185,label!A:G,5,FALSE)</f>
        <v>InvoiceLineAllowanceBaseAmount</v>
      </c>
    </row>
    <row r="186" spans="1:14" ht="16" customHeight="1">
      <c r="A186" s="6">
        <v>186</v>
      </c>
      <c r="B186" s="34" t="s">
        <v>2269</v>
      </c>
      <c r="C186" s="66" t="s">
        <v>2000</v>
      </c>
      <c r="D186" s="66" t="s">
        <v>1929</v>
      </c>
      <c r="E186" s="66" t="s">
        <v>2160</v>
      </c>
      <c r="F186" s="66" t="s">
        <v>2270</v>
      </c>
      <c r="G186" s="67">
        <f>LEN(C186)</f>
        <v>3</v>
      </c>
      <c r="H186" s="67" t="str">
        <f>VLOOKUP(B186,Sheet1!A:C,2,FALSE)</f>
        <v>cen-138</v>
      </c>
      <c r="I186" s="90" t="str">
        <f>IF(H186=J186,"","*")</f>
        <v/>
      </c>
      <c r="J186" s="6" t="s">
        <v>3703</v>
      </c>
      <c r="K186" s="6">
        <f>VLOOKUP(J186,label!A:G,3,FALSE)</f>
        <v>5</v>
      </c>
      <c r="L186" s="6" t="s">
        <v>4474</v>
      </c>
      <c r="M186" s="6" t="str">
        <f>VLOOKUP(J186,label!A:G,6,FALSE)</f>
        <v>percentageItemType</v>
      </c>
      <c r="N186" s="6" t="str">
        <f>VLOOKUP(J186,label!A:G,5,FALSE)</f>
        <v>InvoiceLineAllowancePercentage</v>
      </c>
    </row>
    <row r="187" spans="1:14" ht="16" customHeight="1">
      <c r="A187" s="6">
        <v>187</v>
      </c>
      <c r="B187" s="34" t="s">
        <v>2271</v>
      </c>
      <c r="C187" s="66" t="s">
        <v>2000</v>
      </c>
      <c r="D187" s="66" t="s">
        <v>1929</v>
      </c>
      <c r="E187" s="66" t="s">
        <v>1938</v>
      </c>
      <c r="F187" s="66" t="s">
        <v>2272</v>
      </c>
      <c r="G187" s="67">
        <f>LEN(C187)</f>
        <v>3</v>
      </c>
      <c r="H187" s="67" t="str">
        <f>VLOOKUP(B187,Sheet1!A:C,2,FALSE)</f>
        <v>cen-139</v>
      </c>
      <c r="I187" s="90" t="str">
        <f>IF(H187=J187,"","*")</f>
        <v/>
      </c>
      <c r="J187" s="6" t="s">
        <v>3704</v>
      </c>
      <c r="K187" s="6">
        <f>VLOOKUP(J187,label!A:G,3,FALSE)</f>
        <v>5</v>
      </c>
      <c r="L187" s="6" t="s">
        <v>4475</v>
      </c>
      <c r="M187" s="6" t="str">
        <f>VLOOKUP(J187,label!A:G,6,FALSE)</f>
        <v>textItemType</v>
      </c>
      <c r="N187" s="6" t="str">
        <f>VLOOKUP(J187,label!A:G,5,FALSE)</f>
        <v>InvoiceLineAllowanceReason</v>
      </c>
    </row>
    <row r="188" spans="1:14" ht="16" customHeight="1">
      <c r="A188" s="6">
        <v>188</v>
      </c>
      <c r="B188" s="34" t="s">
        <v>2273</v>
      </c>
      <c r="C188" s="66" t="s">
        <v>2000</v>
      </c>
      <c r="D188" s="66" t="s">
        <v>1929</v>
      </c>
      <c r="E188" s="66" t="s">
        <v>1924</v>
      </c>
      <c r="F188" s="66" t="s">
        <v>2274</v>
      </c>
      <c r="G188" s="67">
        <f>LEN(C188)</f>
        <v>3</v>
      </c>
      <c r="H188" s="67" t="str">
        <f>VLOOKUP(B188,Sheet1!A:C,2,FALSE)</f>
        <v>cen-140</v>
      </c>
      <c r="I188" s="90" t="str">
        <f>IF(H188=J188,"","*")</f>
        <v/>
      </c>
      <c r="J188" s="6" t="s">
        <v>3705</v>
      </c>
      <c r="K188" s="6">
        <f>VLOOKUP(J188,label!A:G,3,FALSE)</f>
        <v>5</v>
      </c>
      <c r="L188" s="6" t="s">
        <v>4476</v>
      </c>
      <c r="M188" s="6" t="str">
        <f>VLOOKUP(J188,label!A:G,6,FALSE)</f>
        <v>codeItemType</v>
      </c>
      <c r="N188" s="6" t="str">
        <f>VLOOKUP(J188,label!A:G,5,FALSE)</f>
        <v>InvoiceLineAllowanceReasonCode</v>
      </c>
    </row>
    <row r="189" spans="1:14" ht="16" customHeight="1">
      <c r="A189" s="6">
        <v>189</v>
      </c>
      <c r="B189" s="69" t="s">
        <v>2275</v>
      </c>
      <c r="C189" s="66" t="s">
        <v>1961</v>
      </c>
      <c r="D189" s="96" t="s">
        <v>1958</v>
      </c>
      <c r="E189" s="97"/>
      <c r="F189" s="70" t="s">
        <v>2276</v>
      </c>
      <c r="G189" s="67">
        <f>LEN(C189)</f>
        <v>2</v>
      </c>
      <c r="H189" s="67" t="str">
        <f>VLOOKUP(B189,Sheet1!A:C,2,FALSE)</f>
        <v>cenG-28</v>
      </c>
      <c r="I189" s="90" t="str">
        <f>IF(H189=J189,"","*")</f>
        <v/>
      </c>
      <c r="J189" s="6" t="s">
        <v>3657</v>
      </c>
      <c r="K189" s="6">
        <f>VLOOKUP(J189,label!A:G,3,FALSE)</f>
        <v>4</v>
      </c>
      <c r="L189" s="6" t="s">
        <v>4477</v>
      </c>
      <c r="M189" s="6" t="str">
        <f>VLOOKUP(J189,label!A:G,6,FALSE)</f>
        <v>_</v>
      </c>
      <c r="N189" s="6" t="str">
        <f>VLOOKUP(J189,label!A:G,5,FALSE)</f>
        <v>INVOICE_LINE_CHARGES</v>
      </c>
    </row>
    <row r="190" spans="1:14" ht="16" customHeight="1">
      <c r="A190" s="6">
        <v>190</v>
      </c>
      <c r="B190" s="34" t="s">
        <v>2277</v>
      </c>
      <c r="C190" s="66" t="s">
        <v>2000</v>
      </c>
      <c r="D190" s="66" t="s">
        <v>1917</v>
      </c>
      <c r="E190" s="66" t="s">
        <v>1699</v>
      </c>
      <c r="F190" s="66" t="s">
        <v>2278</v>
      </c>
      <c r="G190" s="67">
        <f>LEN(C190)</f>
        <v>3</v>
      </c>
      <c r="H190" s="67" t="str">
        <f>"cen-"&amp;MID(B190,4,LEN(B190)-3)</f>
        <v>cen-141</v>
      </c>
      <c r="I190" s="37" t="s">
        <v>3513</v>
      </c>
      <c r="J190" s="6" t="s">
        <v>3513</v>
      </c>
      <c r="K190" s="91">
        <f>VLOOKUP(J190,label!A:G,3,FALSE)</f>
        <v>4</v>
      </c>
      <c r="L190" s="6" t="s">
        <v>4533</v>
      </c>
      <c r="M190" s="6" t="str">
        <f>VLOOKUP(J190,label!A:G,6,FALSE)</f>
        <v>gl-gen:amountItemType</v>
      </c>
      <c r="N190" s="6" t="str">
        <f>VLOOKUP(J190,label!A:G,5,FALSE)</f>
        <v>amount</v>
      </c>
    </row>
    <row r="191" spans="1:14" ht="16" customHeight="1">
      <c r="A191" s="6">
        <v>191</v>
      </c>
      <c r="B191" s="34" t="s">
        <v>2279</v>
      </c>
      <c r="C191" s="66" t="s">
        <v>2000</v>
      </c>
      <c r="D191" s="66" t="s">
        <v>1929</v>
      </c>
      <c r="E191" s="66" t="s">
        <v>1699</v>
      </c>
      <c r="F191" s="66" t="s">
        <v>2280</v>
      </c>
      <c r="G191" s="67">
        <f>LEN(C191)</f>
        <v>3</v>
      </c>
      <c r="H191" s="67" t="str">
        <f>VLOOKUP(B191,Sheet1!A:C,2,FALSE)</f>
        <v>cen-142</v>
      </c>
      <c r="I191" s="90" t="str">
        <f>IF(H191=J191,"","*")</f>
        <v/>
      </c>
      <c r="J191" s="6" t="s">
        <v>3706</v>
      </c>
      <c r="K191" s="6">
        <f>VLOOKUP(J191,label!A:G,3,FALSE)</f>
        <v>5</v>
      </c>
      <c r="L191" s="6" t="s">
        <v>4478</v>
      </c>
      <c r="M191" s="6" t="str">
        <f>VLOOKUP(J191,label!A:G,6,FALSE)</f>
        <v>amountItemType</v>
      </c>
      <c r="N191" s="6" t="str">
        <f>VLOOKUP(J191,label!A:G,5,FALSE)</f>
        <v>InvoiceLineChargeBaseAmount</v>
      </c>
    </row>
    <row r="192" spans="1:14" ht="16" customHeight="1">
      <c r="A192" s="6">
        <v>192</v>
      </c>
      <c r="B192" s="34" t="s">
        <v>2281</v>
      </c>
      <c r="C192" s="66" t="s">
        <v>2000</v>
      </c>
      <c r="D192" s="66" t="s">
        <v>1929</v>
      </c>
      <c r="E192" s="66" t="s">
        <v>2160</v>
      </c>
      <c r="F192" s="66" t="s">
        <v>2282</v>
      </c>
      <c r="G192" s="67">
        <f>LEN(C192)</f>
        <v>3</v>
      </c>
      <c r="H192" s="67" t="str">
        <f>VLOOKUP(B192,Sheet1!A:C,2,FALSE)</f>
        <v>cen-143</v>
      </c>
      <c r="I192" s="90" t="str">
        <f>IF(H192=J192,"","*")</f>
        <v/>
      </c>
      <c r="J192" s="6" t="s">
        <v>3707</v>
      </c>
      <c r="K192" s="6">
        <f>VLOOKUP(J192,label!A:G,3,FALSE)</f>
        <v>5</v>
      </c>
      <c r="L192" s="6" t="s">
        <v>4479</v>
      </c>
      <c r="M192" s="6" t="str">
        <f>VLOOKUP(J192,label!A:G,6,FALSE)</f>
        <v>percentageItemType</v>
      </c>
      <c r="N192" s="6" t="str">
        <f>VLOOKUP(J192,label!A:G,5,FALSE)</f>
        <v>InvoiceLineChargePercentage</v>
      </c>
    </row>
    <row r="193" spans="1:14" ht="16" customHeight="1">
      <c r="A193" s="6">
        <v>193</v>
      </c>
      <c r="B193" s="34" t="s">
        <v>2283</v>
      </c>
      <c r="C193" s="66" t="s">
        <v>2000</v>
      </c>
      <c r="D193" s="66" t="s">
        <v>1929</v>
      </c>
      <c r="E193" s="66" t="s">
        <v>1938</v>
      </c>
      <c r="F193" s="66" t="s">
        <v>2284</v>
      </c>
      <c r="G193" s="67">
        <f>LEN(C193)</f>
        <v>3</v>
      </c>
      <c r="H193" s="67" t="str">
        <f>VLOOKUP(B193,Sheet1!A:C,2,FALSE)</f>
        <v>cen-144</v>
      </c>
      <c r="I193" s="90" t="str">
        <f>IF(H193=J193,"","*")</f>
        <v/>
      </c>
      <c r="J193" s="6" t="s">
        <v>3708</v>
      </c>
      <c r="K193" s="6">
        <f>VLOOKUP(J193,label!A:G,3,FALSE)</f>
        <v>5</v>
      </c>
      <c r="L193" s="6" t="s">
        <v>4480</v>
      </c>
      <c r="M193" s="6" t="str">
        <f>VLOOKUP(J193,label!A:G,6,FALSE)</f>
        <v>textItemType</v>
      </c>
      <c r="N193" s="6" t="str">
        <f>VLOOKUP(J193,label!A:G,5,FALSE)</f>
        <v>InvoiceLineChargeReason</v>
      </c>
    </row>
    <row r="194" spans="1:14" ht="16" customHeight="1">
      <c r="A194" s="6">
        <v>194</v>
      </c>
      <c r="B194" s="34" t="s">
        <v>2285</v>
      </c>
      <c r="C194" s="66" t="s">
        <v>2000</v>
      </c>
      <c r="D194" s="66" t="s">
        <v>1929</v>
      </c>
      <c r="E194" s="66" t="s">
        <v>1924</v>
      </c>
      <c r="F194" s="66" t="s">
        <v>2286</v>
      </c>
      <c r="G194" s="67">
        <f>LEN(C194)</f>
        <v>3</v>
      </c>
      <c r="H194" s="67" t="str">
        <f>VLOOKUP(B194,Sheet1!A:C,2,FALSE)</f>
        <v>cen-145</v>
      </c>
      <c r="I194" s="90" t="str">
        <f>IF(H194=J194,"","*")</f>
        <v/>
      </c>
      <c r="J194" s="6" t="s">
        <v>3709</v>
      </c>
      <c r="K194" s="6">
        <f>VLOOKUP(J194,label!A:G,3,FALSE)</f>
        <v>5</v>
      </c>
      <c r="L194" s="6" t="s">
        <v>4481</v>
      </c>
      <c r="M194" s="6" t="str">
        <f>VLOOKUP(J194,label!A:G,6,FALSE)</f>
        <v>codeItemType</v>
      </c>
      <c r="N194" s="6" t="str">
        <f>VLOOKUP(J194,label!A:G,5,FALSE)</f>
        <v>InvoiceLineChargeReasonCode</v>
      </c>
    </row>
    <row r="195" spans="1:14" ht="16" customHeight="1">
      <c r="A195" s="6">
        <v>195</v>
      </c>
      <c r="B195" s="69" t="s">
        <v>2287</v>
      </c>
      <c r="C195" s="66" t="s">
        <v>1961</v>
      </c>
      <c r="D195" s="66" t="s">
        <v>1917</v>
      </c>
      <c r="E195" s="97"/>
      <c r="F195" s="70" t="s">
        <v>2288</v>
      </c>
      <c r="G195" s="67">
        <f>LEN(C195)</f>
        <v>2</v>
      </c>
      <c r="H195" s="67" t="str">
        <f>"cenG-"&amp;MID(B195,4,LEN(B195)-3)</f>
        <v>cenG-29</v>
      </c>
      <c r="I195" s="94" t="s">
        <v>834</v>
      </c>
      <c r="J195" s="41" t="s">
        <v>834</v>
      </c>
      <c r="K195" s="98">
        <f>VLOOKUP(J195,label!A:G,3,FALSE)</f>
        <v>4</v>
      </c>
      <c r="L195" s="6" t="s">
        <v>4488</v>
      </c>
      <c r="M195" s="6" t="str">
        <f>VLOOKUP(J195,label!A:G,6,FALSE)</f>
        <v>_</v>
      </c>
      <c r="N195" s="6" t="str">
        <f>VLOOKUP(J195,label!A:G,5,FALSE)</f>
        <v>measurable</v>
      </c>
    </row>
    <row r="196" spans="1:14" ht="16" customHeight="1">
      <c r="A196" s="6">
        <v>196</v>
      </c>
      <c r="B196" s="34" t="s">
        <v>2289</v>
      </c>
      <c r="C196" s="66" t="s">
        <v>2000</v>
      </c>
      <c r="D196" s="66" t="s">
        <v>1917</v>
      </c>
      <c r="E196" s="66" t="s">
        <v>2290</v>
      </c>
      <c r="F196" s="66" t="s">
        <v>2291</v>
      </c>
      <c r="G196" s="67">
        <f>LEN(C196)</f>
        <v>3</v>
      </c>
      <c r="H196" s="67" t="str">
        <f>VLOOKUP(B196,Sheet1!A:C,2,FALSE)</f>
        <v>cen-146</v>
      </c>
      <c r="I196" s="90" t="str">
        <f>IF(H196=J196,"","*")</f>
        <v/>
      </c>
      <c r="J196" s="6" t="s">
        <v>3713</v>
      </c>
      <c r="K196" s="98">
        <f>VLOOKUP(J196,label!A:G,3,FALSE)</f>
        <v>5</v>
      </c>
      <c r="L196" s="6" t="s">
        <v>4498</v>
      </c>
      <c r="M196" s="6" t="str">
        <f>VLOOKUP(J196,label!A:G,6,FALSE)</f>
        <v>unitPriceAmountItemType</v>
      </c>
      <c r="N196" s="6" t="str">
        <f>VLOOKUP(J196,label!A:G,5,FALSE)</f>
        <v>ItemNetPrice</v>
      </c>
    </row>
    <row r="197" spans="1:14" ht="16" customHeight="1">
      <c r="A197" s="6">
        <v>197</v>
      </c>
      <c r="B197" s="34" t="s">
        <v>2292</v>
      </c>
      <c r="C197" s="66" t="s">
        <v>2000</v>
      </c>
      <c r="D197" s="66" t="s">
        <v>1929</v>
      </c>
      <c r="E197" s="66" t="s">
        <v>2290</v>
      </c>
      <c r="F197" s="66" t="s">
        <v>2293</v>
      </c>
      <c r="G197" s="67">
        <f>LEN(C197)</f>
        <v>3</v>
      </c>
      <c r="H197" s="67" t="str">
        <f>VLOOKUP(B197,Sheet1!A:C,2,FALSE)</f>
        <v>cen-147</v>
      </c>
      <c r="I197" s="90" t="str">
        <f>IF(H197=J197,"","*")</f>
        <v/>
      </c>
      <c r="J197" s="6" t="s">
        <v>3714</v>
      </c>
      <c r="K197" s="98">
        <f>VLOOKUP(J197,label!A:G,3,FALSE)</f>
        <v>5</v>
      </c>
      <c r="L197" s="6" t="s">
        <v>4499</v>
      </c>
      <c r="M197" s="6" t="str">
        <f>VLOOKUP(J197,label!A:G,6,FALSE)</f>
        <v>unitPriceAmountItemType</v>
      </c>
      <c r="N197" s="6" t="str">
        <f>VLOOKUP(J197,label!A:G,5,FALSE)</f>
        <v>ItemPriceDiscount</v>
      </c>
    </row>
    <row r="198" spans="1:14" ht="16" customHeight="1">
      <c r="A198" s="6">
        <v>198</v>
      </c>
      <c r="B198" s="34" t="s">
        <v>2294</v>
      </c>
      <c r="C198" s="66" t="s">
        <v>2000</v>
      </c>
      <c r="D198" s="66" t="s">
        <v>1929</v>
      </c>
      <c r="E198" s="66" t="s">
        <v>2290</v>
      </c>
      <c r="F198" s="66" t="s">
        <v>2295</v>
      </c>
      <c r="G198" s="67">
        <f>LEN(C198)</f>
        <v>3</v>
      </c>
      <c r="H198" s="67" t="str">
        <f>VLOOKUP(B198,Sheet1!A:C,2,FALSE)</f>
        <v>cen-148</v>
      </c>
      <c r="I198" s="90" t="str">
        <f>IF(H198=J198,"","*")</f>
        <v/>
      </c>
      <c r="J198" s="6" t="s">
        <v>3715</v>
      </c>
      <c r="K198" s="98">
        <f>VLOOKUP(J198,label!A:G,3,FALSE)</f>
        <v>5</v>
      </c>
      <c r="L198" s="6" t="s">
        <v>4500</v>
      </c>
      <c r="M198" s="6" t="str">
        <f>VLOOKUP(J198,label!A:G,6,FALSE)</f>
        <v>unitPriceAmountItemType</v>
      </c>
      <c r="N198" s="6" t="str">
        <f>VLOOKUP(J198,label!A:G,5,FALSE)</f>
        <v>ItemGrossPrice</v>
      </c>
    </row>
    <row r="199" spans="1:14" ht="16" customHeight="1">
      <c r="A199" s="6">
        <v>199</v>
      </c>
      <c r="B199" s="34" t="s">
        <v>2296</v>
      </c>
      <c r="C199" s="66" t="s">
        <v>2000</v>
      </c>
      <c r="D199" s="66" t="s">
        <v>1929</v>
      </c>
      <c r="E199" s="66" t="s">
        <v>2247</v>
      </c>
      <c r="F199" s="66" t="s">
        <v>2297</v>
      </c>
      <c r="G199" s="67">
        <f>LEN(C199)</f>
        <v>3</v>
      </c>
      <c r="H199" s="67" t="str">
        <f>"cen-"&amp;MID(B199,4,LEN(B199)-3)</f>
        <v>cen-149</v>
      </c>
      <c r="I199" s="94" t="s">
        <v>1426</v>
      </c>
      <c r="J199" s="41" t="s">
        <v>1426</v>
      </c>
      <c r="K199" s="98">
        <f>VLOOKUP(J199,label!A:G,3,FALSE)</f>
        <v>5</v>
      </c>
      <c r="L199" s="6" t="s">
        <v>4492</v>
      </c>
      <c r="M199" s="6" t="str">
        <f>VLOOKUP(J199,label!A:G,6,FALSE)</f>
        <v>measurableQuantityItemType</v>
      </c>
      <c r="N199" s="6" t="str">
        <f>VLOOKUP(J199,label!A:G,5,FALSE)</f>
        <v>measurableQuantity</v>
      </c>
    </row>
    <row r="200" spans="1:14" ht="16" customHeight="1">
      <c r="A200" s="6">
        <v>200</v>
      </c>
      <c r="B200" s="34" t="s">
        <v>2298</v>
      </c>
      <c r="C200" s="66" t="s">
        <v>2000</v>
      </c>
      <c r="D200" s="66" t="s">
        <v>1929</v>
      </c>
      <c r="E200" s="66" t="s">
        <v>1924</v>
      </c>
      <c r="F200" s="66" t="s">
        <v>2299</v>
      </c>
      <c r="G200" s="67">
        <f>LEN(C200)</f>
        <v>3</v>
      </c>
      <c r="H200" s="67" t="str">
        <f>"cen-"&amp;MID(B200,4,LEN(B200)-3)</f>
        <v>cen-150</v>
      </c>
      <c r="I200" s="37" t="s">
        <v>3515</v>
      </c>
      <c r="J200" s="6" t="s">
        <v>3515</v>
      </c>
      <c r="K200" s="98">
        <f>VLOOKUP(J200,label!A:G,3,FALSE)</f>
        <v>5</v>
      </c>
      <c r="L200" s="6" t="s">
        <v>4497</v>
      </c>
      <c r="M200" s="6" t="str">
        <f>VLOOKUP(J200,label!A:G,6,FALSE)</f>
        <v>measurableUnitOfMeasureItemType</v>
      </c>
      <c r="N200" s="6" t="str">
        <f>VLOOKUP(J200,label!A:G,5,FALSE)</f>
        <v>measurableUnitOfMeasure</v>
      </c>
    </row>
    <row r="201" spans="1:14" ht="16" customHeight="1">
      <c r="A201" s="6">
        <v>201</v>
      </c>
      <c r="B201" s="69" t="s">
        <v>2300</v>
      </c>
      <c r="C201" s="66" t="s">
        <v>1961</v>
      </c>
      <c r="D201" s="66" t="s">
        <v>1917</v>
      </c>
      <c r="E201" s="97"/>
      <c r="F201" s="70" t="s">
        <v>2301</v>
      </c>
      <c r="G201" s="67">
        <f>LEN(C201)</f>
        <v>2</v>
      </c>
      <c r="H201" s="67" t="str">
        <f>VLOOKUP(B201,Sheet1!A:C,2,FALSE)</f>
        <v>corG-19</v>
      </c>
      <c r="I201" s="90" t="str">
        <f>IF(H201=J201,"","*")</f>
        <v/>
      </c>
      <c r="J201" s="41" t="s">
        <v>838</v>
      </c>
      <c r="K201" s="6">
        <f>VLOOKUP(J201,label!A:G,3,FALSE)</f>
        <v>4</v>
      </c>
      <c r="L201" s="6" t="s">
        <v>4501</v>
      </c>
      <c r="M201" s="6" t="str">
        <f>VLOOKUP(J201,label!A:G,6,FALSE)</f>
        <v>_</v>
      </c>
      <c r="N201" s="6" t="str">
        <f>VLOOKUP(J201,label!A:G,5,FALSE)</f>
        <v>taxes</v>
      </c>
    </row>
    <row r="202" spans="1:14" ht="16" customHeight="1">
      <c r="A202" s="6">
        <v>202</v>
      </c>
      <c r="B202" s="34" t="s">
        <v>2302</v>
      </c>
      <c r="C202" s="66" t="s">
        <v>2000</v>
      </c>
      <c r="D202" s="66" t="s">
        <v>1917</v>
      </c>
      <c r="E202" s="66" t="s">
        <v>1924</v>
      </c>
      <c r="F202" s="66" t="s">
        <v>2303</v>
      </c>
      <c r="G202" s="67">
        <f>LEN(C202)</f>
        <v>3</v>
      </c>
      <c r="H202" s="67" t="str">
        <f>"cen-"&amp;MID(B202,4,LEN(B202)-3)</f>
        <v>cen-151</v>
      </c>
      <c r="I202" s="90" t="s">
        <v>1475</v>
      </c>
      <c r="J202" s="67" t="s">
        <v>1475</v>
      </c>
      <c r="K202" s="91">
        <f>VLOOKUP(J202,label!A:G,3,FALSE)</f>
        <v>5</v>
      </c>
      <c r="L202" s="6" t="s">
        <v>4534</v>
      </c>
      <c r="M202" s="6" t="str">
        <f>VLOOKUP(J202,label!A:G,6,FALSE)</f>
        <v>taxCodeItemType</v>
      </c>
      <c r="N202" s="6" t="str">
        <f>VLOOKUP(J202,label!A:G,5,FALSE)</f>
        <v>taxCode</v>
      </c>
    </row>
    <row r="203" spans="1:14" ht="16" customHeight="1">
      <c r="A203" s="6">
        <v>203</v>
      </c>
      <c r="B203" s="34" t="s">
        <v>2304</v>
      </c>
      <c r="C203" s="66" t="s">
        <v>2000</v>
      </c>
      <c r="D203" s="66" t="s">
        <v>1929</v>
      </c>
      <c r="E203" s="66" t="s">
        <v>2305</v>
      </c>
      <c r="F203" s="66" t="s">
        <v>2306</v>
      </c>
      <c r="G203" s="67">
        <f>LEN(C203)</f>
        <v>3</v>
      </c>
      <c r="H203" s="67" t="str">
        <f>"cen-"&amp;MID(B203,4,LEN(B203)-3)</f>
        <v>cen-152</v>
      </c>
      <c r="I203" s="90" t="s">
        <v>1474</v>
      </c>
      <c r="J203" s="67" t="s">
        <v>1474</v>
      </c>
      <c r="K203" s="91">
        <f>VLOOKUP(J203,label!A:G,3,FALSE)</f>
        <v>5</v>
      </c>
      <c r="L203" s="6" t="s">
        <v>4535</v>
      </c>
      <c r="M203" s="6" t="str">
        <f>VLOOKUP(J203,label!A:G,6,FALSE)</f>
        <v>taxPercentageRateItemType</v>
      </c>
      <c r="N203" s="6" t="str">
        <f>VLOOKUP(J203,label!A:G,5,FALSE)</f>
        <v>taxPercentageRate</v>
      </c>
    </row>
    <row r="204" spans="1:14" ht="16" customHeight="1">
      <c r="A204" s="6">
        <v>204</v>
      </c>
      <c r="B204" s="69" t="s">
        <v>2307</v>
      </c>
      <c r="C204" s="66" t="s">
        <v>1961</v>
      </c>
      <c r="D204" s="66" t="s">
        <v>1917</v>
      </c>
      <c r="E204" s="97"/>
      <c r="F204" s="70" t="s">
        <v>2308</v>
      </c>
      <c r="G204" s="67">
        <f>LEN(C204)</f>
        <v>2</v>
      </c>
      <c r="H204" s="67" t="str">
        <f>"cenG-"&amp;MID(B204,4,LEN(B204)-3)</f>
        <v>cenG-31</v>
      </c>
      <c r="I204" s="94" t="s">
        <v>834</v>
      </c>
      <c r="J204" s="41" t="s">
        <v>834</v>
      </c>
      <c r="K204" s="6">
        <f>VLOOKUP(J204,label!A:G,3,FALSE)</f>
        <v>4</v>
      </c>
      <c r="L204" s="6" t="s">
        <v>4488</v>
      </c>
      <c r="M204" s="6" t="str">
        <f>VLOOKUP(J204,label!A:G,6,FALSE)</f>
        <v>_</v>
      </c>
      <c r="N204" s="6" t="str">
        <f>VLOOKUP(J204,label!A:G,5,FALSE)</f>
        <v>measurable</v>
      </c>
    </row>
    <row r="205" spans="1:14" ht="16" customHeight="1">
      <c r="A205" s="6">
        <v>205</v>
      </c>
      <c r="B205" s="34" t="s">
        <v>2309</v>
      </c>
      <c r="C205" s="66" t="s">
        <v>2000</v>
      </c>
      <c r="D205" s="66" t="s">
        <v>1917</v>
      </c>
      <c r="E205" s="66" t="s">
        <v>1938</v>
      </c>
      <c r="F205" s="66" t="s">
        <v>2310</v>
      </c>
      <c r="G205" s="67">
        <f>LEN(C205)</f>
        <v>3</v>
      </c>
      <c r="H205" s="67" t="str">
        <f>VLOOKUP(B205,Sheet1!A:C,2,FALSE)</f>
        <v>bus-143</v>
      </c>
      <c r="I205" s="90" t="str">
        <f>IF(H205=J205,"","*")</f>
        <v/>
      </c>
      <c r="J205" s="67" t="s">
        <v>1425</v>
      </c>
      <c r="K205" s="6">
        <f>VLOOKUP(J205,label!A:G,3,FALSE)</f>
        <v>5</v>
      </c>
      <c r="L205" s="6" t="s">
        <v>4491</v>
      </c>
      <c r="M205" s="6" t="str">
        <f>VLOOKUP(J205,label!A:G,6,FALSE)</f>
        <v>measurableDescriptionItemType</v>
      </c>
      <c r="N205" s="6" t="str">
        <f>VLOOKUP(J205,label!A:G,5,FALSE)</f>
        <v>measurableDescription</v>
      </c>
    </row>
    <row r="206" spans="1:14" ht="16" customHeight="1">
      <c r="A206" s="6">
        <v>206</v>
      </c>
      <c r="B206" s="34" t="s">
        <v>2311</v>
      </c>
      <c r="C206" s="66" t="s">
        <v>2000</v>
      </c>
      <c r="D206" s="66" t="s">
        <v>1929</v>
      </c>
      <c r="E206" s="66" t="s">
        <v>1938</v>
      </c>
      <c r="F206" s="66" t="s">
        <v>2312</v>
      </c>
      <c r="G206" s="67">
        <f>LEN(C206)</f>
        <v>3</v>
      </c>
      <c r="H206" s="67" t="str">
        <f>VLOOKUP(B206,Sheet1!A:C,2,FALSE)</f>
        <v>cen-154</v>
      </c>
      <c r="I206" s="90" t="str">
        <f>IF(H206=J206,"","*")</f>
        <v/>
      </c>
      <c r="J206" s="6" t="s">
        <v>3710</v>
      </c>
      <c r="K206" s="91">
        <f>VLOOKUP(J206,label!A:G,3,FALSE)</f>
        <v>5</v>
      </c>
      <c r="L206" s="6" t="s">
        <v>4482</v>
      </c>
      <c r="M206" s="6" t="str">
        <f>VLOOKUP(J206,label!A:G,6,FALSE)</f>
        <v>textItemType</v>
      </c>
      <c r="N206" s="6" t="str">
        <f>VLOOKUP(J206,label!A:G,5,FALSE)</f>
        <v>ItemDescription</v>
      </c>
    </row>
    <row r="207" spans="1:14" ht="16" customHeight="1">
      <c r="A207" s="6">
        <v>207</v>
      </c>
      <c r="B207" s="34" t="s">
        <v>2313</v>
      </c>
      <c r="C207" s="66" t="s">
        <v>2000</v>
      </c>
      <c r="D207" s="66" t="s">
        <v>1929</v>
      </c>
      <c r="E207" s="66" t="s">
        <v>1918</v>
      </c>
      <c r="F207" s="66" t="s">
        <v>2314</v>
      </c>
      <c r="G207" s="67">
        <f>LEN(C207)</f>
        <v>3</v>
      </c>
      <c r="H207" s="67" t="str">
        <f>VLOOKUP(B207,Sheet1!A:C,2,FALSE)</f>
        <v>cen-155</v>
      </c>
      <c r="I207" s="90" t="str">
        <f>IF(H207=J207,"","*")</f>
        <v/>
      </c>
      <c r="J207" s="67" t="s">
        <v>4382</v>
      </c>
      <c r="K207" s="6">
        <f>VLOOKUP(J207,label!A:G,3,FALSE)</f>
        <v>5</v>
      </c>
      <c r="L207" s="6" t="s">
        <v>4494</v>
      </c>
      <c r="M207" s="6" t="str">
        <f>VLOOKUP(J207,label!A:G,6,FALSE)</f>
        <v>codeItemType</v>
      </c>
      <c r="N207" s="6" t="str">
        <f>VLOOKUP(J207,label!A:G,5,FALSE)</f>
        <v>ItemSellersIdentifier</v>
      </c>
    </row>
    <row r="208" spans="1:14" ht="16" customHeight="1">
      <c r="A208" s="6">
        <v>208</v>
      </c>
      <c r="B208" s="34" t="s">
        <v>2315</v>
      </c>
      <c r="C208" s="66" t="s">
        <v>2000</v>
      </c>
      <c r="D208" s="66" t="s">
        <v>1929</v>
      </c>
      <c r="E208" s="66" t="s">
        <v>1918</v>
      </c>
      <c r="F208" s="66" t="s">
        <v>2316</v>
      </c>
      <c r="G208" s="67">
        <f>LEN(C208)</f>
        <v>3</v>
      </c>
      <c r="H208" s="67" t="str">
        <f>VLOOKUP(B208,Sheet1!A:C,2,FALSE)</f>
        <v>cen-156</v>
      </c>
      <c r="I208" s="90" t="str">
        <f>IF(H208=J208,"","*")</f>
        <v/>
      </c>
      <c r="J208" s="67" t="s">
        <v>4381</v>
      </c>
      <c r="K208" s="6">
        <f>VLOOKUP(J208,label!A:G,3,FALSE)</f>
        <v>5</v>
      </c>
      <c r="L208" s="6" t="s">
        <v>4495</v>
      </c>
      <c r="M208" s="6" t="str">
        <f>VLOOKUP(J208,label!A:G,6,FALSE)</f>
        <v>codeItemType</v>
      </c>
      <c r="N208" s="6" t="str">
        <f>VLOOKUP(J208,label!A:G,5,FALSE)</f>
        <v>ItemBuyersIdentifier</v>
      </c>
    </row>
    <row r="209" spans="1:14" ht="16" customHeight="1">
      <c r="A209" s="6">
        <v>209</v>
      </c>
      <c r="B209" s="34" t="s">
        <v>2317</v>
      </c>
      <c r="C209" s="66" t="s">
        <v>2000</v>
      </c>
      <c r="D209" s="66" t="s">
        <v>1929</v>
      </c>
      <c r="E209" s="66" t="s">
        <v>1918</v>
      </c>
      <c r="F209" s="66" t="s">
        <v>2318</v>
      </c>
      <c r="G209" s="67">
        <f>LEN(C209)</f>
        <v>3</v>
      </c>
      <c r="H209" s="67" t="str">
        <f>VLOOKUP(B209,Sheet1!A:C,2,FALSE)</f>
        <v>bus-139</v>
      </c>
      <c r="I209" s="90" t="str">
        <f>IF(H209=J209,"","*")</f>
        <v/>
      </c>
      <c r="J209" s="67" t="s">
        <v>1421</v>
      </c>
      <c r="K209" s="6">
        <f>VLOOKUP(J209,label!A:G,3,FALSE)</f>
        <v>5</v>
      </c>
      <c r="L209" s="6" t="s">
        <v>4489</v>
      </c>
      <c r="M209" s="6" t="str">
        <f>VLOOKUP(J209,label!A:G,6,FALSE)</f>
        <v>measurableIDItemType</v>
      </c>
      <c r="N209" s="6" t="str">
        <f>VLOOKUP(J209,label!A:G,5,FALSE)</f>
        <v>measurableID</v>
      </c>
    </row>
    <row r="210" spans="1:14" ht="16" customHeight="1">
      <c r="A210" s="6">
        <v>210</v>
      </c>
      <c r="B210" s="34" t="s">
        <v>2319</v>
      </c>
      <c r="C210" s="66" t="s">
        <v>2000</v>
      </c>
      <c r="D210" s="66" t="s">
        <v>1917</v>
      </c>
      <c r="E210" s="66"/>
      <c r="F210" s="66" t="s">
        <v>1952</v>
      </c>
      <c r="G210" s="67">
        <f>LEN(C210)</f>
        <v>3</v>
      </c>
      <c r="H210" s="67" t="str">
        <f>VLOOKUP(B210,Sheet1!A:C,2,FALSE)</f>
        <v>bus-140</v>
      </c>
      <c r="I210" s="90" t="str">
        <f>IF(H210=J210,"","*")</f>
        <v/>
      </c>
      <c r="J210" s="67" t="s">
        <v>1422</v>
      </c>
      <c r="K210" s="6">
        <f>VLOOKUP(J210,label!A:G,3,FALSE)</f>
        <v>5</v>
      </c>
      <c r="L210" s="6" t="s">
        <v>4490</v>
      </c>
      <c r="M210" s="6" t="str">
        <f>VLOOKUP(J210,label!A:G,6,FALSE)</f>
        <v>measurableIDSchemaItemType</v>
      </c>
      <c r="N210" s="6" t="str">
        <f>VLOOKUP(J210,label!A:G,5,FALSE)</f>
        <v>measurableIDSchema</v>
      </c>
    </row>
    <row r="211" spans="1:14" ht="16" customHeight="1">
      <c r="A211" s="6">
        <v>211</v>
      </c>
      <c r="B211" s="34" t="s">
        <v>2320</v>
      </c>
      <c r="C211" s="66" t="s">
        <v>2000</v>
      </c>
      <c r="D211" s="96" t="s">
        <v>1958</v>
      </c>
      <c r="E211" s="66" t="s">
        <v>1918</v>
      </c>
      <c r="F211" s="66" t="s">
        <v>2321</v>
      </c>
      <c r="G211" s="67">
        <f>LEN(C211)</f>
        <v>3</v>
      </c>
      <c r="H211" s="67" t="str">
        <f>VLOOKUP(B211,Sheet1!A:C,2,FALSE)</f>
        <v>bus-145</v>
      </c>
      <c r="I211" s="90" t="str">
        <f>IF(H211=J211,"","*")</f>
        <v/>
      </c>
      <c r="J211" s="67" t="s">
        <v>1427</v>
      </c>
      <c r="K211" s="6">
        <f>VLOOKUP(J211,label!A:G,3,FALSE)</f>
        <v>5</v>
      </c>
      <c r="L211" s="6" t="s">
        <v>4493</v>
      </c>
      <c r="M211" s="6" t="str">
        <f>VLOOKUP(J211,label!A:G,6,FALSE)</f>
        <v>measurableQualifierItemType</v>
      </c>
      <c r="N211" s="6" t="str">
        <f>VLOOKUP(J211,label!A:G,5,FALSE)</f>
        <v>measurableQualifier</v>
      </c>
    </row>
    <row r="212" spans="1:14" ht="16" customHeight="1">
      <c r="A212" s="6">
        <v>212</v>
      </c>
      <c r="B212" s="34" t="s">
        <v>2322</v>
      </c>
      <c r="C212" s="66" t="s">
        <v>2000</v>
      </c>
      <c r="D212" s="66" t="s">
        <v>1917</v>
      </c>
      <c r="E212" s="66"/>
      <c r="F212" s="66" t="s">
        <v>1952</v>
      </c>
      <c r="G212" s="67">
        <f>LEN(C212)</f>
        <v>3</v>
      </c>
      <c r="H212" s="67"/>
      <c r="I212" s="90"/>
      <c r="N212" s="6" t="e">
        <f>VLOOKUP(J212,label!A:G,5,FALSE)</f>
        <v>#N/A</v>
      </c>
    </row>
    <row r="213" spans="1:14" ht="16" customHeight="1">
      <c r="A213" s="6">
        <v>213</v>
      </c>
      <c r="B213" s="34" t="s">
        <v>2323</v>
      </c>
      <c r="C213" s="66" t="s">
        <v>2000</v>
      </c>
      <c r="D213" s="66" t="s">
        <v>1929</v>
      </c>
      <c r="E213" s="66"/>
      <c r="F213" s="66" t="s">
        <v>2324</v>
      </c>
      <c r="G213" s="67">
        <f>LEN(C213)</f>
        <v>3</v>
      </c>
      <c r="H213" s="67"/>
      <c r="I213" s="90"/>
      <c r="N213" s="6" t="e">
        <f>VLOOKUP(J213,label!A:G,5,FALSE)</f>
        <v>#N/A</v>
      </c>
    </row>
    <row r="214" spans="1:14" ht="16" customHeight="1">
      <c r="A214" s="6">
        <v>214</v>
      </c>
      <c r="B214" s="34" t="s">
        <v>2325</v>
      </c>
      <c r="C214" s="66" t="s">
        <v>2000</v>
      </c>
      <c r="D214" s="66" t="s">
        <v>1929</v>
      </c>
      <c r="E214" s="66" t="s">
        <v>1924</v>
      </c>
      <c r="F214" s="66" t="s">
        <v>2326</v>
      </c>
      <c r="G214" s="67">
        <f>LEN(C214)</f>
        <v>3</v>
      </c>
      <c r="H214" s="67" t="str">
        <f>"cen-"&amp;MID(B214,4,LEN(B214)-3)</f>
        <v>cen-159</v>
      </c>
      <c r="I214" s="90" t="s">
        <v>1363</v>
      </c>
      <c r="J214" s="67" t="s">
        <v>1363</v>
      </c>
      <c r="K214" s="91">
        <f>VLOOKUP(J214,label!A:G,3,FALSE)</f>
        <v>5</v>
      </c>
      <c r="L214" s="6" t="s">
        <v>4433</v>
      </c>
      <c r="M214" s="6" t="str">
        <f>VLOOKUP(J214,label!A:G,6,FALSE)</f>
        <v>identifierCountryItemType</v>
      </c>
      <c r="N214" s="6" t="str">
        <f>VLOOKUP(J214,label!A:G,5,FALSE)</f>
        <v>identifierCountry</v>
      </c>
    </row>
    <row r="215" spans="1:14" ht="16" customHeight="1">
      <c r="A215" s="6">
        <v>215</v>
      </c>
      <c r="B215" s="69" t="s">
        <v>2327</v>
      </c>
      <c r="C215" s="66" t="s">
        <v>2000</v>
      </c>
      <c r="D215" s="96" t="s">
        <v>1958</v>
      </c>
      <c r="E215" s="101"/>
      <c r="F215" s="69" t="s">
        <v>2328</v>
      </c>
      <c r="G215" s="67">
        <f>LEN(C215)</f>
        <v>3</v>
      </c>
      <c r="H215" s="67" t="str">
        <f>VLOOKUP(B215,Sheet1!A:C,2,FALSE)</f>
        <v>cenG-32</v>
      </c>
      <c r="I215" s="90" t="str">
        <f>IF(H215=J215,"","*")</f>
        <v/>
      </c>
      <c r="J215" s="6" t="s">
        <v>3658</v>
      </c>
      <c r="K215" s="98">
        <f>VLOOKUP(J215,label!A:G,3,FALSE)</f>
        <v>5</v>
      </c>
      <c r="L215" s="6" t="s">
        <v>4544</v>
      </c>
      <c r="M215" s="6" t="str">
        <f>VLOOKUP(J215,label!A:G,6,FALSE)</f>
        <v>_</v>
      </c>
      <c r="N215" s="6" t="str">
        <f>VLOOKUP(J215,label!A:G,5,FALSE)</f>
        <v>ITEM_ATTRIBUTES</v>
      </c>
    </row>
    <row r="216" spans="1:14" ht="16" customHeight="1">
      <c r="A216" s="6">
        <v>216</v>
      </c>
      <c r="B216" s="34" t="s">
        <v>2329</v>
      </c>
      <c r="C216" s="66" t="s">
        <v>2330</v>
      </c>
      <c r="D216" s="66" t="s">
        <v>1917</v>
      </c>
      <c r="E216" s="66" t="s">
        <v>1938</v>
      </c>
      <c r="F216" s="66" t="s">
        <v>2331</v>
      </c>
      <c r="G216" s="67">
        <f>LEN(C216)</f>
        <v>4</v>
      </c>
      <c r="H216" s="67" t="str">
        <f>VLOOKUP(B216,Sheet1!A:C,2,FALSE)</f>
        <v>cen-160</v>
      </c>
      <c r="I216" s="90" t="str">
        <f>IF(H216=J216,"","*")</f>
        <v/>
      </c>
      <c r="J216" s="6" t="s">
        <v>3711</v>
      </c>
      <c r="K216" s="98">
        <f>VLOOKUP(J216,label!A:G,3,FALSE)</f>
        <v>6</v>
      </c>
      <c r="L216" s="6" t="s">
        <v>4545</v>
      </c>
      <c r="M216" s="6" t="str">
        <f>VLOOKUP(J216,label!A:G,6,FALSE)</f>
        <v>textItemType</v>
      </c>
      <c r="N216" s="6" t="str">
        <f>VLOOKUP(J216,label!A:G,5,FALSE)</f>
        <v>ItemAttributeName</v>
      </c>
    </row>
    <row r="217" spans="1:14" ht="16" customHeight="1">
      <c r="A217" s="6">
        <v>217</v>
      </c>
      <c r="B217" s="34" t="s">
        <v>2332</v>
      </c>
      <c r="C217" s="66" t="s">
        <v>2330</v>
      </c>
      <c r="D217" s="66" t="s">
        <v>1917</v>
      </c>
      <c r="E217" s="66" t="s">
        <v>1938</v>
      </c>
      <c r="F217" s="66" t="s">
        <v>2333</v>
      </c>
      <c r="G217" s="67">
        <f>LEN(C217)</f>
        <v>4</v>
      </c>
      <c r="H217" s="67" t="str">
        <f>VLOOKUP(B217,Sheet1!A:C,2,FALSE)</f>
        <v>cen-161</v>
      </c>
      <c r="I217" s="90" t="str">
        <f>IF(H217=J217,"","*")</f>
        <v/>
      </c>
      <c r="J217" s="6" t="s">
        <v>3712</v>
      </c>
      <c r="K217" s="98">
        <f>VLOOKUP(J217,label!A:G,3,FALSE)</f>
        <v>6</v>
      </c>
      <c r="L217" s="6" t="s">
        <v>4546</v>
      </c>
      <c r="M217" s="6" t="str">
        <f>VLOOKUP(J217,label!A:G,6,FALSE)</f>
        <v>textItemType</v>
      </c>
      <c r="N217" s="6" t="str">
        <f>VLOOKUP(J217,label!A:G,5,FALSE)</f>
        <v>ItemAttributeValue</v>
      </c>
    </row>
    <row r="218" spans="1:14" ht="16" customHeight="1">
      <c r="B218" s="34"/>
      <c r="C218" s="66"/>
      <c r="D218" s="66"/>
      <c r="E218" s="66"/>
      <c r="F218" s="66"/>
      <c r="G218" s="67"/>
      <c r="H218" s="67"/>
      <c r="I218" s="90"/>
      <c r="J218" s="67"/>
      <c r="K218" s="98"/>
    </row>
    <row r="219" spans="1:14" ht="16" customHeight="1">
      <c r="B219" s="34"/>
      <c r="C219" s="66"/>
      <c r="D219" s="66"/>
      <c r="E219" s="66"/>
      <c r="F219" s="66"/>
      <c r="G219" s="67"/>
      <c r="H219" s="67"/>
      <c r="I219" s="90"/>
      <c r="J219" s="67"/>
      <c r="K219" s="98"/>
    </row>
  </sheetData>
  <sortState xmlns:xlrd2="http://schemas.microsoft.com/office/spreadsheetml/2017/richdata2" ref="A2:Q221">
    <sortCondition ref="A2:A221"/>
  </sortState>
  <phoneticPr fontId="3"/>
  <conditionalFormatting sqref="Q107">
    <cfRule type="containsText" dxfId="43" priority="28" operator="containsText" text="G">
      <formula>NOT(ISERROR(SEARCH("G",Q107)))</formula>
    </cfRule>
  </conditionalFormatting>
  <conditionalFormatting sqref="G1:J2 G220:J1048576 J67:J68 J211:J219 J72:J91 J95:J108 J112:J208 J40 J3:J38 J42:J64 G40:H43 G93:H94 G3:I39 G44:I92 G95:I219">
    <cfRule type="containsText" dxfId="42" priority="23" operator="containsText" text="BG">
      <formula>NOT(ISERROR(SEARCH("BG",G1)))</formula>
    </cfRule>
    <cfRule type="containsText" dxfId="41" priority="24" operator="containsText" text="BT">
      <formula>NOT(ISERROR(SEARCH("BT",G1)))</formula>
    </cfRule>
    <cfRule type="containsText" dxfId="40" priority="25" operator="containsText" text="G">
      <formula>NOT(ISERROR(SEARCH("G",G1)))</formula>
    </cfRule>
  </conditionalFormatting>
  <conditionalFormatting sqref="J39">
    <cfRule type="containsText" dxfId="39" priority="20" operator="containsText" text="BG">
      <formula>NOT(ISERROR(SEARCH("BG",J39)))</formula>
    </cfRule>
    <cfRule type="containsText" dxfId="38" priority="21" operator="containsText" text="BT">
      <formula>NOT(ISERROR(SEARCH("BT",J39)))</formula>
    </cfRule>
    <cfRule type="containsText" dxfId="37" priority="22" operator="containsText" text="G">
      <formula>NOT(ISERROR(SEARCH("G",J39)))</formula>
    </cfRule>
  </conditionalFormatting>
  <conditionalFormatting sqref="J41">
    <cfRule type="containsText" dxfId="36" priority="17" operator="containsText" text="BG">
      <formula>NOT(ISERROR(SEARCH("BG",J41)))</formula>
    </cfRule>
    <cfRule type="containsText" dxfId="35" priority="18" operator="containsText" text="BT">
      <formula>NOT(ISERROR(SEARCH("BT",J41)))</formula>
    </cfRule>
    <cfRule type="containsText" dxfId="34" priority="19" operator="containsText" text="G">
      <formula>NOT(ISERROR(SEARCH("G",J41)))</formula>
    </cfRule>
  </conditionalFormatting>
  <conditionalFormatting sqref="J209:J210">
    <cfRule type="containsText" dxfId="33" priority="16" operator="containsText" text="G-">
      <formula>NOT(ISERROR(SEARCH("G-",J209)))</formula>
    </cfRule>
  </conditionalFormatting>
  <conditionalFormatting sqref="J65">
    <cfRule type="containsText" dxfId="32" priority="13" operator="containsText" text="BG">
      <formula>NOT(ISERROR(SEARCH("BG",J65)))</formula>
    </cfRule>
    <cfRule type="containsText" dxfId="31" priority="14" operator="containsText" text="BT">
      <formula>NOT(ISERROR(SEARCH("BT",J65)))</formula>
    </cfRule>
    <cfRule type="containsText" dxfId="30" priority="15" operator="containsText" text="G">
      <formula>NOT(ISERROR(SEARCH("G",J65)))</formula>
    </cfRule>
  </conditionalFormatting>
  <conditionalFormatting sqref="J66">
    <cfRule type="containsText" dxfId="29" priority="7" operator="containsText" text="BG">
      <formula>NOT(ISERROR(SEARCH("BG",J66)))</formula>
    </cfRule>
    <cfRule type="containsText" dxfId="28" priority="8" operator="containsText" text="BT">
      <formula>NOT(ISERROR(SEARCH("BT",J66)))</formula>
    </cfRule>
    <cfRule type="containsText" dxfId="27" priority="9" operator="containsText" text="G">
      <formula>NOT(ISERROR(SEARCH("G",J66)))</formula>
    </cfRule>
  </conditionalFormatting>
  <conditionalFormatting sqref="I40 I42:I43">
    <cfRule type="containsText" dxfId="26" priority="4" operator="containsText" text="BG">
      <formula>NOT(ISERROR(SEARCH("BG",I40)))</formula>
    </cfRule>
    <cfRule type="containsText" dxfId="25" priority="5" operator="containsText" text="BT">
      <formula>NOT(ISERROR(SEARCH("BT",I40)))</formula>
    </cfRule>
    <cfRule type="containsText" dxfId="24" priority="6" operator="containsText" text="G">
      <formula>NOT(ISERROR(SEARCH("G",I40)))</formula>
    </cfRule>
  </conditionalFormatting>
  <conditionalFormatting sqref="I41">
    <cfRule type="containsText" dxfId="23" priority="1" operator="containsText" text="BG">
      <formula>NOT(ISERROR(SEARCH("BG",I41)))</formula>
    </cfRule>
    <cfRule type="containsText" dxfId="22" priority="2" operator="containsText" text="BT">
      <formula>NOT(ISERROR(SEARCH("BT",I41)))</formula>
    </cfRule>
    <cfRule type="containsText" dxfId="21" priority="3" operator="containsText" text="G">
      <formula>NOT(ISERROR(SEARCH("G",I41)))</formula>
    </cfRule>
  </conditionalFormatting>
  <pageMargins left="0.25" right="0.25" top="0.75" bottom="0.75" header="0.3" footer="0.3"/>
  <pageSetup paperSize="9" scale="83" fitToHeight="4"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2DD6E-5071-9843-BA8C-ED7A1CBE6C02}">
  <sheetPr codeName="Sheet5"/>
  <dimension ref="A1:J540"/>
  <sheetViews>
    <sheetView zoomScaleNormal="100" workbookViewId="0">
      <pane ySplit="1" topLeftCell="A70" activePane="bottomLeft" state="frozen"/>
      <selection pane="bottomLeft" activeCell="R1" sqref="R1"/>
    </sheetView>
  </sheetViews>
  <sheetFormatPr baseColWidth="10" defaultColWidth="10.7109375" defaultRowHeight="18"/>
  <cols>
    <col min="1" max="1" width="8.42578125" style="7" bestFit="1" customWidth="1"/>
    <col min="2" max="2" width="4.28515625" style="7" bestFit="1" customWidth="1"/>
    <col min="3" max="3" width="2.5703125" style="27" bestFit="1" customWidth="1"/>
    <col min="4" max="4" width="4.140625" style="7" customWidth="1"/>
    <col min="5" max="5" width="29.85546875" style="22" customWidth="1"/>
    <col min="6" max="6" width="29.5703125" style="35" customWidth="1"/>
    <col min="7" max="7" width="28.42578125" style="7" customWidth="1"/>
    <col min="8" max="8" width="27.42578125" style="7" customWidth="1"/>
    <col min="9" max="10" width="20.28515625" style="7" customWidth="1"/>
    <col min="11" max="16384" width="10.7109375" style="7"/>
  </cols>
  <sheetData>
    <row r="1" spans="1:10">
      <c r="A1" s="7" t="s">
        <v>3452</v>
      </c>
      <c r="B1" s="7" t="s">
        <v>3051</v>
      </c>
      <c r="C1" s="27" t="s">
        <v>4383</v>
      </c>
      <c r="D1" s="7" t="s">
        <v>3453</v>
      </c>
      <c r="E1" s="8" t="s">
        <v>3786</v>
      </c>
      <c r="F1" s="8" t="s">
        <v>2353</v>
      </c>
      <c r="G1" s="7" t="s">
        <v>2355</v>
      </c>
      <c r="H1" s="7" t="s">
        <v>3454</v>
      </c>
      <c r="I1" s="7" t="s">
        <v>3455</v>
      </c>
      <c r="J1" s="7" t="s">
        <v>3456</v>
      </c>
    </row>
    <row r="2" spans="1:10">
      <c r="A2" s="7" t="s">
        <v>795</v>
      </c>
      <c r="B2" s="7">
        <f>ROW()-1</f>
        <v>1</v>
      </c>
      <c r="C2" s="27">
        <v>1</v>
      </c>
      <c r="D2" s="7" t="s">
        <v>0</v>
      </c>
      <c r="E2" s="7" t="s">
        <v>1</v>
      </c>
      <c r="F2" s="35" t="s">
        <v>3457</v>
      </c>
      <c r="G2" s="7" t="s">
        <v>1508</v>
      </c>
      <c r="H2" s="7" t="s">
        <v>2</v>
      </c>
      <c r="I2" s="7" t="s">
        <v>2357</v>
      </c>
      <c r="J2" s="7" t="s">
        <v>3458</v>
      </c>
    </row>
    <row r="3" spans="1:10">
      <c r="A3" s="7" t="s">
        <v>796</v>
      </c>
      <c r="B3" s="7">
        <f t="shared" ref="B3:B66" si="0">ROW()-1</f>
        <v>2</v>
      </c>
      <c r="C3" s="27">
        <v>2</v>
      </c>
      <c r="D3" s="7" t="s">
        <v>0</v>
      </c>
      <c r="E3" s="9" t="s">
        <v>3</v>
      </c>
      <c r="F3" s="35" t="s">
        <v>3457</v>
      </c>
      <c r="G3" s="7" t="s">
        <v>2358</v>
      </c>
      <c r="H3" s="7" t="s">
        <v>4</v>
      </c>
      <c r="I3" s="7" t="s">
        <v>2359</v>
      </c>
      <c r="J3" s="7" t="s">
        <v>3459</v>
      </c>
    </row>
    <row r="4" spans="1:10">
      <c r="A4" s="7" t="s">
        <v>1137</v>
      </c>
      <c r="B4" s="7">
        <f t="shared" si="0"/>
        <v>3</v>
      </c>
      <c r="C4" s="27">
        <v>3</v>
      </c>
      <c r="D4" s="7" t="s">
        <v>0</v>
      </c>
      <c r="E4" s="10" t="s">
        <v>5</v>
      </c>
      <c r="F4" s="7" t="s">
        <v>873</v>
      </c>
      <c r="G4" s="7" t="s">
        <v>1783</v>
      </c>
      <c r="H4" s="7" t="s">
        <v>3450</v>
      </c>
      <c r="I4" s="7" t="s">
        <v>2360</v>
      </c>
      <c r="J4" s="7" t="s">
        <v>3083</v>
      </c>
    </row>
    <row r="5" spans="1:10">
      <c r="A5" s="7" t="s">
        <v>1138</v>
      </c>
      <c r="B5" s="7">
        <f t="shared" si="0"/>
        <v>4</v>
      </c>
      <c r="C5" s="27">
        <v>3</v>
      </c>
      <c r="D5" s="7" t="s">
        <v>0</v>
      </c>
      <c r="E5" s="10" t="s">
        <v>6</v>
      </c>
      <c r="F5" s="7" t="s">
        <v>920</v>
      </c>
      <c r="G5" s="7" t="s">
        <v>2361</v>
      </c>
      <c r="H5" s="7" t="s">
        <v>7</v>
      </c>
      <c r="I5" s="7" t="s">
        <v>2362</v>
      </c>
      <c r="J5" s="7" t="s">
        <v>3460</v>
      </c>
    </row>
    <row r="6" spans="1:10">
      <c r="A6" s="7" t="s">
        <v>1139</v>
      </c>
      <c r="B6" s="7">
        <f t="shared" si="0"/>
        <v>5</v>
      </c>
      <c r="C6" s="27">
        <v>3</v>
      </c>
      <c r="D6" s="7" t="s">
        <v>0</v>
      </c>
      <c r="E6" s="10" t="s">
        <v>8</v>
      </c>
      <c r="F6" s="7" t="s">
        <v>906</v>
      </c>
      <c r="G6" s="7" t="s">
        <v>3052</v>
      </c>
      <c r="H6" s="7" t="s">
        <v>3451</v>
      </c>
      <c r="I6" s="7" t="s">
        <v>2363</v>
      </c>
      <c r="J6" s="7" t="s">
        <v>3084</v>
      </c>
    </row>
    <row r="7" spans="1:10">
      <c r="A7" s="7" t="s">
        <v>1140</v>
      </c>
      <c r="B7" s="7">
        <f t="shared" si="0"/>
        <v>6</v>
      </c>
      <c r="C7" s="27">
        <v>3</v>
      </c>
      <c r="D7" s="7" t="s">
        <v>0</v>
      </c>
      <c r="E7" s="10" t="s">
        <v>10</v>
      </c>
      <c r="F7" s="7" t="s">
        <v>907</v>
      </c>
      <c r="G7" s="7" t="s">
        <v>2364</v>
      </c>
      <c r="H7" s="7" t="s">
        <v>11</v>
      </c>
      <c r="I7" s="7" t="s">
        <v>2365</v>
      </c>
      <c r="J7" s="7" t="s">
        <v>3085</v>
      </c>
    </row>
    <row r="8" spans="1:10">
      <c r="A8" s="7" t="s">
        <v>1141</v>
      </c>
      <c r="B8" s="7">
        <f t="shared" si="0"/>
        <v>7</v>
      </c>
      <c r="C8" s="27">
        <v>3</v>
      </c>
      <c r="D8" s="7" t="s">
        <v>0</v>
      </c>
      <c r="E8" s="10" t="s">
        <v>12</v>
      </c>
      <c r="F8" s="7" t="s">
        <v>891</v>
      </c>
      <c r="G8" s="7" t="s">
        <v>1514</v>
      </c>
      <c r="H8" s="7" t="s">
        <v>13</v>
      </c>
      <c r="I8" s="7" t="s">
        <v>2366</v>
      </c>
      <c r="J8" s="7" t="s">
        <v>3086</v>
      </c>
    </row>
    <row r="9" spans="1:10">
      <c r="A9" s="7" t="s">
        <v>1142</v>
      </c>
      <c r="B9" s="7">
        <f t="shared" si="0"/>
        <v>8</v>
      </c>
      <c r="C9" s="27">
        <v>3</v>
      </c>
      <c r="D9" s="7" t="s">
        <v>0</v>
      </c>
      <c r="E9" s="10" t="s">
        <v>14</v>
      </c>
      <c r="F9" s="7" t="s">
        <v>860</v>
      </c>
      <c r="G9" s="7" t="s">
        <v>1515</v>
      </c>
      <c r="H9" s="7" t="s">
        <v>15</v>
      </c>
      <c r="I9" s="7" t="s">
        <v>2367</v>
      </c>
      <c r="J9" s="7" t="s">
        <v>3087</v>
      </c>
    </row>
    <row r="10" spans="1:10">
      <c r="A10" s="7" t="s">
        <v>1143</v>
      </c>
      <c r="B10" s="7">
        <f t="shared" si="0"/>
        <v>9</v>
      </c>
      <c r="C10" s="27">
        <v>3</v>
      </c>
      <c r="D10" s="7" t="s">
        <v>16</v>
      </c>
      <c r="E10" s="10" t="s">
        <v>17</v>
      </c>
      <c r="F10" s="7" t="s">
        <v>969</v>
      </c>
      <c r="G10" s="7" t="s">
        <v>1516</v>
      </c>
      <c r="H10" s="7" t="s">
        <v>18</v>
      </c>
      <c r="I10" s="7" t="s">
        <v>2368</v>
      </c>
      <c r="J10" s="7" t="s">
        <v>3088</v>
      </c>
    </row>
    <row r="11" spans="1:10">
      <c r="A11" s="7" t="s">
        <v>1144</v>
      </c>
      <c r="B11" s="7">
        <f t="shared" si="0"/>
        <v>10</v>
      </c>
      <c r="C11" s="27">
        <v>3</v>
      </c>
      <c r="D11" s="7" t="s">
        <v>0</v>
      </c>
      <c r="E11" s="10" t="s">
        <v>19</v>
      </c>
      <c r="F11" s="7" t="s">
        <v>872</v>
      </c>
      <c r="G11" s="7" t="s">
        <v>2369</v>
      </c>
      <c r="H11" s="7" t="s">
        <v>20</v>
      </c>
      <c r="I11" s="7" t="s">
        <v>2370</v>
      </c>
      <c r="J11" s="7" t="s">
        <v>3089</v>
      </c>
    </row>
    <row r="12" spans="1:10">
      <c r="A12" s="7" t="s">
        <v>1145</v>
      </c>
      <c r="B12" s="7">
        <f t="shared" si="0"/>
        <v>11</v>
      </c>
      <c r="C12" s="27">
        <v>3</v>
      </c>
      <c r="D12" s="7" t="s">
        <v>0</v>
      </c>
      <c r="E12" s="10" t="s">
        <v>21</v>
      </c>
      <c r="F12" s="7" t="s">
        <v>899</v>
      </c>
      <c r="G12" s="7" t="s">
        <v>1518</v>
      </c>
      <c r="H12" s="7" t="s">
        <v>22</v>
      </c>
      <c r="I12" s="7" t="s">
        <v>2371</v>
      </c>
      <c r="J12" s="7" t="s">
        <v>3090</v>
      </c>
    </row>
    <row r="13" spans="1:10">
      <c r="A13" s="7" t="s">
        <v>1146</v>
      </c>
      <c r="B13" s="7">
        <f t="shared" si="0"/>
        <v>12</v>
      </c>
      <c r="C13" s="27">
        <v>3</v>
      </c>
      <c r="D13" s="7" t="s">
        <v>0</v>
      </c>
      <c r="E13" s="10" t="s">
        <v>23</v>
      </c>
      <c r="F13" s="7" t="s">
        <v>900</v>
      </c>
      <c r="G13" s="7" t="s">
        <v>1519</v>
      </c>
      <c r="H13" s="7" t="s">
        <v>24</v>
      </c>
      <c r="I13" s="7" t="s">
        <v>2372</v>
      </c>
      <c r="J13" s="7" t="s">
        <v>3091</v>
      </c>
    </row>
    <row r="14" spans="1:10">
      <c r="A14" s="7" t="s">
        <v>1147</v>
      </c>
      <c r="B14" s="7">
        <f t="shared" si="0"/>
        <v>13</v>
      </c>
      <c r="C14" s="27">
        <v>3</v>
      </c>
      <c r="D14" s="7" t="s">
        <v>16</v>
      </c>
      <c r="E14" s="10" t="s">
        <v>25</v>
      </c>
      <c r="F14" s="7" t="s">
        <v>1024</v>
      </c>
      <c r="G14" s="7" t="s">
        <v>1520</v>
      </c>
      <c r="H14" s="7" t="s">
        <v>26</v>
      </c>
      <c r="I14" s="7" t="s">
        <v>2373</v>
      </c>
      <c r="J14" s="7" t="s">
        <v>3092</v>
      </c>
    </row>
    <row r="15" spans="1:10">
      <c r="A15" s="7" t="s">
        <v>1148</v>
      </c>
      <c r="B15" s="7">
        <f t="shared" si="0"/>
        <v>14</v>
      </c>
      <c r="C15" s="27">
        <v>3</v>
      </c>
      <c r="D15" s="7" t="s">
        <v>16</v>
      </c>
      <c r="E15" s="10" t="s">
        <v>27</v>
      </c>
      <c r="F15" s="7" t="s">
        <v>1025</v>
      </c>
      <c r="G15" s="7" t="s">
        <v>1521</v>
      </c>
      <c r="H15" s="7" t="s">
        <v>2374</v>
      </c>
      <c r="I15" s="7" t="s">
        <v>2375</v>
      </c>
      <c r="J15" s="7" t="s">
        <v>3053</v>
      </c>
    </row>
    <row r="16" spans="1:10">
      <c r="A16" s="7" t="s">
        <v>1149</v>
      </c>
      <c r="B16" s="7">
        <f t="shared" si="0"/>
        <v>15</v>
      </c>
      <c r="C16" s="27">
        <v>3</v>
      </c>
      <c r="D16" s="7" t="s">
        <v>16</v>
      </c>
      <c r="E16" s="10" t="s">
        <v>29</v>
      </c>
      <c r="F16" s="7" t="s">
        <v>1056</v>
      </c>
      <c r="G16" s="7" t="s">
        <v>1522</v>
      </c>
      <c r="H16" s="7" t="s">
        <v>30</v>
      </c>
      <c r="I16" s="7" t="s">
        <v>2376</v>
      </c>
      <c r="J16" s="7" t="s">
        <v>3093</v>
      </c>
    </row>
    <row r="17" spans="1:10">
      <c r="A17" s="7" t="s">
        <v>1150</v>
      </c>
      <c r="B17" s="7">
        <f t="shared" si="0"/>
        <v>16</v>
      </c>
      <c r="C17" s="27">
        <v>3</v>
      </c>
      <c r="D17" s="7" t="s">
        <v>16</v>
      </c>
      <c r="E17" s="10" t="s">
        <v>31</v>
      </c>
      <c r="F17" s="7" t="s">
        <v>1038</v>
      </c>
      <c r="G17" s="7" t="s">
        <v>1523</v>
      </c>
      <c r="H17" s="7" t="s">
        <v>32</v>
      </c>
      <c r="I17" s="7" t="s">
        <v>2377</v>
      </c>
      <c r="J17" s="7" t="s">
        <v>3094</v>
      </c>
    </row>
    <row r="18" spans="1:10">
      <c r="A18" s="7" t="s">
        <v>1151</v>
      </c>
      <c r="B18" s="7">
        <f t="shared" si="0"/>
        <v>17</v>
      </c>
      <c r="C18" s="27">
        <v>3</v>
      </c>
      <c r="D18" s="7" t="s">
        <v>16</v>
      </c>
      <c r="E18" s="10" t="s">
        <v>33</v>
      </c>
      <c r="F18" s="7" t="s">
        <v>1040</v>
      </c>
      <c r="G18" s="7" t="s">
        <v>1524</v>
      </c>
      <c r="H18" s="7" t="s">
        <v>34</v>
      </c>
      <c r="I18" s="7" t="s">
        <v>2378</v>
      </c>
      <c r="J18" s="7" t="s">
        <v>3095</v>
      </c>
    </row>
    <row r="19" spans="1:10">
      <c r="A19" s="7" t="s">
        <v>1152</v>
      </c>
      <c r="B19" s="7">
        <f t="shared" si="0"/>
        <v>18</v>
      </c>
      <c r="C19" s="27">
        <v>3</v>
      </c>
      <c r="D19" s="7" t="s">
        <v>35</v>
      </c>
      <c r="E19" s="10" t="s">
        <v>36</v>
      </c>
      <c r="F19" s="7" t="s">
        <v>1088</v>
      </c>
      <c r="G19" s="7" t="s">
        <v>1525</v>
      </c>
      <c r="H19" s="7" t="s">
        <v>37</v>
      </c>
      <c r="I19" s="7" t="s">
        <v>2379</v>
      </c>
      <c r="J19" s="7" t="s">
        <v>3096</v>
      </c>
    </row>
    <row r="20" spans="1:10">
      <c r="A20" s="7" t="s">
        <v>845</v>
      </c>
      <c r="B20" s="7">
        <f t="shared" si="0"/>
        <v>19</v>
      </c>
      <c r="C20" s="27">
        <v>3</v>
      </c>
      <c r="D20" s="7" t="s">
        <v>38</v>
      </c>
      <c r="E20" s="10" t="s">
        <v>39</v>
      </c>
      <c r="F20" s="35" t="s">
        <v>3457</v>
      </c>
      <c r="G20" s="7" t="s">
        <v>1526</v>
      </c>
      <c r="H20" s="7" t="s">
        <v>2380</v>
      </c>
      <c r="I20" s="7" t="s">
        <v>2381</v>
      </c>
      <c r="J20" s="7" t="s">
        <v>3097</v>
      </c>
    </row>
    <row r="21" spans="1:10">
      <c r="A21" s="7" t="s">
        <v>1153</v>
      </c>
      <c r="B21" s="7">
        <f t="shared" si="0"/>
        <v>20</v>
      </c>
      <c r="C21" s="27">
        <v>4</v>
      </c>
      <c r="D21" s="7" t="s">
        <v>38</v>
      </c>
      <c r="E21" s="11" t="s">
        <v>2383</v>
      </c>
      <c r="F21" s="7" t="s">
        <v>2382</v>
      </c>
      <c r="G21" s="7" t="s">
        <v>2384</v>
      </c>
      <c r="H21" s="7" t="s">
        <v>2385</v>
      </c>
      <c r="I21" s="7" t="s">
        <v>2386</v>
      </c>
      <c r="J21" s="7" t="s">
        <v>3098</v>
      </c>
    </row>
    <row r="22" spans="1:10">
      <c r="A22" s="7" t="s">
        <v>1397</v>
      </c>
      <c r="B22" s="7">
        <f t="shared" si="0"/>
        <v>21</v>
      </c>
      <c r="C22" s="27">
        <v>4</v>
      </c>
      <c r="D22" s="7" t="s">
        <v>38</v>
      </c>
      <c r="E22" s="11" t="s">
        <v>2388</v>
      </c>
      <c r="F22" s="7" t="s">
        <v>2387</v>
      </c>
      <c r="G22" s="7" t="s">
        <v>2389</v>
      </c>
      <c r="H22" s="7" t="s">
        <v>2390</v>
      </c>
      <c r="I22" s="7" t="s">
        <v>2391</v>
      </c>
      <c r="J22" s="7" t="s">
        <v>3099</v>
      </c>
    </row>
    <row r="23" spans="1:10">
      <c r="A23" s="7" t="s">
        <v>1398</v>
      </c>
      <c r="B23" s="7">
        <f t="shared" si="0"/>
        <v>22</v>
      </c>
      <c r="C23" s="27">
        <v>4</v>
      </c>
      <c r="D23" s="7" t="s">
        <v>38</v>
      </c>
      <c r="E23" s="11" t="s">
        <v>2393</v>
      </c>
      <c r="F23" s="7" t="s">
        <v>2392</v>
      </c>
      <c r="G23" s="7" t="s">
        <v>2394</v>
      </c>
      <c r="H23" s="7" t="s">
        <v>2395</v>
      </c>
      <c r="I23" s="7" t="s">
        <v>2396</v>
      </c>
      <c r="J23" s="7" t="s">
        <v>3100</v>
      </c>
    </row>
    <row r="24" spans="1:10">
      <c r="A24" s="7" t="s">
        <v>1399</v>
      </c>
      <c r="B24" s="7">
        <f t="shared" si="0"/>
        <v>23</v>
      </c>
      <c r="C24" s="27">
        <v>4</v>
      </c>
      <c r="D24" s="7" t="s">
        <v>38</v>
      </c>
      <c r="E24" s="11" t="s">
        <v>2398</v>
      </c>
      <c r="F24" s="7" t="s">
        <v>2397</v>
      </c>
      <c r="G24" s="7" t="s">
        <v>2399</v>
      </c>
      <c r="H24" s="7" t="s">
        <v>2400</v>
      </c>
      <c r="I24" s="7" t="s">
        <v>2401</v>
      </c>
      <c r="J24" s="7" t="s">
        <v>3101</v>
      </c>
    </row>
    <row r="25" spans="1:10">
      <c r="A25" s="14" t="s">
        <v>3646</v>
      </c>
      <c r="B25" s="7">
        <f t="shared" si="0"/>
        <v>24</v>
      </c>
      <c r="C25" s="27">
        <v>3</v>
      </c>
      <c r="D25" s="7" t="s">
        <v>3528</v>
      </c>
      <c r="E25" s="10" t="s">
        <v>3538</v>
      </c>
      <c r="F25" s="35" t="s">
        <v>3641</v>
      </c>
      <c r="G25" s="7" t="s">
        <v>2125</v>
      </c>
      <c r="H25" s="7" t="str">
        <f>VLOOKUP(G25,Table2!D:F,2,FALSE)</f>
        <v>BG-16</v>
      </c>
      <c r="I25" s="7" t="s">
        <v>3641</v>
      </c>
      <c r="J25" s="7" t="s">
        <v>3641</v>
      </c>
    </row>
    <row r="26" spans="1:10">
      <c r="A26" s="15" t="s">
        <v>3666</v>
      </c>
      <c r="B26" s="7">
        <f t="shared" si="0"/>
        <v>25</v>
      </c>
      <c r="C26" s="27">
        <v>4</v>
      </c>
      <c r="D26" s="7" t="s">
        <v>3528</v>
      </c>
      <c r="E26" s="11" t="s">
        <v>3539</v>
      </c>
      <c r="F26" s="7" t="s">
        <v>3597</v>
      </c>
      <c r="G26" s="7" t="s">
        <v>2129</v>
      </c>
      <c r="H26" s="7" t="str">
        <f>VLOOKUP(G26,Table2!D:F,2,FALSE)</f>
        <v>BT-82</v>
      </c>
      <c r="I26" s="7" t="s">
        <v>3641</v>
      </c>
      <c r="J26" s="7" t="s">
        <v>3641</v>
      </c>
    </row>
    <row r="27" spans="1:10">
      <c r="A27" s="15" t="s">
        <v>3667</v>
      </c>
      <c r="B27" s="7">
        <f t="shared" si="0"/>
        <v>26</v>
      </c>
      <c r="C27" s="27">
        <v>4</v>
      </c>
      <c r="D27" s="7" t="s">
        <v>3528</v>
      </c>
      <c r="E27" s="11" t="s">
        <v>3540</v>
      </c>
      <c r="F27" s="7" t="s">
        <v>3597</v>
      </c>
      <c r="G27" s="7" t="s">
        <v>2131</v>
      </c>
      <c r="H27" s="7" t="str">
        <f>VLOOKUP(G27,Table2!D:F,2,FALSE)</f>
        <v>BT-83</v>
      </c>
      <c r="I27" s="7" t="s">
        <v>3641</v>
      </c>
      <c r="J27" s="7" t="s">
        <v>3641</v>
      </c>
    </row>
    <row r="28" spans="1:10">
      <c r="A28" s="14" t="s">
        <v>3647</v>
      </c>
      <c r="B28" s="7">
        <f t="shared" si="0"/>
        <v>27</v>
      </c>
      <c r="C28" s="27">
        <v>4</v>
      </c>
      <c r="D28" s="7" t="s">
        <v>3528</v>
      </c>
      <c r="E28" s="11" t="s">
        <v>3541</v>
      </c>
      <c r="F28" s="35" t="s">
        <v>3641</v>
      </c>
      <c r="G28" s="7" t="s">
        <v>2133</v>
      </c>
      <c r="H28" s="7" t="str">
        <f>VLOOKUP(G28,Table2!D:F,2,FALSE)</f>
        <v>BG-17</v>
      </c>
      <c r="I28" s="7" t="s">
        <v>3641</v>
      </c>
      <c r="J28" s="7" t="s">
        <v>3641</v>
      </c>
    </row>
    <row r="29" spans="1:10">
      <c r="A29" s="15" t="s">
        <v>3668</v>
      </c>
      <c r="B29" s="7">
        <f t="shared" si="0"/>
        <v>28</v>
      </c>
      <c r="C29" s="27">
        <v>5</v>
      </c>
      <c r="D29" s="7" t="s">
        <v>3528</v>
      </c>
      <c r="E29" s="12" t="s">
        <v>3542</v>
      </c>
      <c r="F29" s="7" t="s">
        <v>3596</v>
      </c>
      <c r="G29" s="7" t="s">
        <v>2135</v>
      </c>
      <c r="H29" s="7" t="str">
        <f>VLOOKUP(G29,Table2!D:F,2,FALSE)</f>
        <v>BT-84</v>
      </c>
      <c r="I29" s="7" t="s">
        <v>3641</v>
      </c>
      <c r="J29" s="7" t="s">
        <v>3641</v>
      </c>
    </row>
    <row r="30" spans="1:10">
      <c r="A30" s="15" t="s">
        <v>3669</v>
      </c>
      <c r="B30" s="7">
        <f t="shared" si="0"/>
        <v>29</v>
      </c>
      <c r="C30" s="27">
        <v>5</v>
      </c>
      <c r="D30" s="7" t="s">
        <v>3528</v>
      </c>
      <c r="E30" s="12" t="s">
        <v>3543</v>
      </c>
      <c r="F30" s="7" t="s">
        <v>3597</v>
      </c>
      <c r="G30" s="7" t="s">
        <v>2137</v>
      </c>
      <c r="H30" s="7" t="str">
        <f>VLOOKUP(G30,Table2!D:F,2,FALSE)</f>
        <v>BT-85</v>
      </c>
      <c r="I30" s="7" t="s">
        <v>3641</v>
      </c>
      <c r="J30" s="7" t="s">
        <v>3641</v>
      </c>
    </row>
    <row r="31" spans="1:10">
      <c r="A31" s="15" t="s">
        <v>3670</v>
      </c>
      <c r="B31" s="7">
        <f t="shared" si="0"/>
        <v>30</v>
      </c>
      <c r="C31" s="27">
        <v>5</v>
      </c>
      <c r="D31" s="7" t="s">
        <v>3528</v>
      </c>
      <c r="E31" s="12" t="s">
        <v>3544</v>
      </c>
      <c r="F31" s="7" t="s">
        <v>3596</v>
      </c>
      <c r="G31" s="7" t="s">
        <v>2139</v>
      </c>
      <c r="H31" s="7" t="str">
        <f>VLOOKUP(G31,Table2!D:F,2,FALSE)</f>
        <v>BT-86</v>
      </c>
      <c r="I31" s="7" t="s">
        <v>3641</v>
      </c>
      <c r="J31" s="7" t="s">
        <v>3641</v>
      </c>
    </row>
    <row r="32" spans="1:10">
      <c r="A32" s="14" t="s">
        <v>3648</v>
      </c>
      <c r="B32" s="7">
        <f t="shared" si="0"/>
        <v>31</v>
      </c>
      <c r="C32" s="27">
        <v>4</v>
      </c>
      <c r="D32" s="7" t="s">
        <v>3528</v>
      </c>
      <c r="E32" s="11" t="s">
        <v>3545</v>
      </c>
      <c r="F32" s="35" t="s">
        <v>3641</v>
      </c>
      <c r="G32" s="7" t="s">
        <v>2141</v>
      </c>
      <c r="H32" s="7" t="str">
        <f>VLOOKUP(G32,Table2!D:F,2,FALSE)</f>
        <v>BG-18</v>
      </c>
      <c r="I32" s="7" t="s">
        <v>3641</v>
      </c>
      <c r="J32" s="7" t="s">
        <v>3641</v>
      </c>
    </row>
    <row r="33" spans="1:10">
      <c r="A33" s="15" t="s">
        <v>3671</v>
      </c>
      <c r="B33" s="7">
        <f t="shared" si="0"/>
        <v>32</v>
      </c>
      <c r="C33" s="27">
        <v>5</v>
      </c>
      <c r="D33" s="7" t="s">
        <v>3528</v>
      </c>
      <c r="E33" s="12" t="s">
        <v>3546</v>
      </c>
      <c r="F33" s="7" t="s">
        <v>3597</v>
      </c>
      <c r="G33" s="7" t="s">
        <v>2143</v>
      </c>
      <c r="H33" s="7" t="str">
        <f>VLOOKUP(G33,Table2!D:F,2,FALSE)</f>
        <v>BT-87</v>
      </c>
      <c r="I33" s="7" t="s">
        <v>3641</v>
      </c>
      <c r="J33" s="7" t="s">
        <v>3641</v>
      </c>
    </row>
    <row r="34" spans="1:10">
      <c r="A34" s="15" t="s">
        <v>3672</v>
      </c>
      <c r="B34" s="7">
        <f t="shared" si="0"/>
        <v>33</v>
      </c>
      <c r="C34" s="27">
        <v>5</v>
      </c>
      <c r="D34" s="7" t="s">
        <v>3528</v>
      </c>
      <c r="E34" s="12" t="s">
        <v>3547</v>
      </c>
      <c r="F34" s="7" t="s">
        <v>3597</v>
      </c>
      <c r="G34" s="7" t="s">
        <v>2145</v>
      </c>
      <c r="H34" s="7" t="str">
        <f>VLOOKUP(G34,Table2!D:F,2,FALSE)</f>
        <v>BT-88</v>
      </c>
      <c r="I34" s="7" t="s">
        <v>3641</v>
      </c>
      <c r="J34" s="7" t="s">
        <v>3641</v>
      </c>
    </row>
    <row r="35" spans="1:10">
      <c r="A35" s="14" t="s">
        <v>3649</v>
      </c>
      <c r="B35" s="7">
        <f t="shared" si="0"/>
        <v>34</v>
      </c>
      <c r="C35" s="27">
        <v>4</v>
      </c>
      <c r="D35" s="7" t="s">
        <v>3528</v>
      </c>
      <c r="E35" s="11" t="s">
        <v>3548</v>
      </c>
      <c r="F35" s="35" t="s">
        <v>3641</v>
      </c>
      <c r="G35" s="7" t="s">
        <v>2147</v>
      </c>
      <c r="H35" s="7" t="str">
        <f>VLOOKUP(G35,Table2!D:F,2,FALSE)</f>
        <v>BG-19</v>
      </c>
      <c r="I35" s="7" t="s">
        <v>3641</v>
      </c>
      <c r="J35" s="7" t="s">
        <v>3641</v>
      </c>
    </row>
    <row r="36" spans="1:10">
      <c r="A36" s="15" t="s">
        <v>3673</v>
      </c>
      <c r="B36" s="7">
        <f t="shared" si="0"/>
        <v>35</v>
      </c>
      <c r="C36" s="27">
        <v>5</v>
      </c>
      <c r="D36" s="7" t="s">
        <v>3528</v>
      </c>
      <c r="E36" s="12" t="s">
        <v>3549</v>
      </c>
      <c r="F36" s="7" t="s">
        <v>3596</v>
      </c>
      <c r="G36" s="7" t="s">
        <v>2149</v>
      </c>
      <c r="H36" s="7" t="str">
        <f>VLOOKUP(G36,Table2!D:F,2,FALSE)</f>
        <v>BT-89</v>
      </c>
      <c r="I36" s="7" t="s">
        <v>3641</v>
      </c>
      <c r="J36" s="7" t="s">
        <v>3641</v>
      </c>
    </row>
    <row r="37" spans="1:10">
      <c r="A37" s="15" t="s">
        <v>3674</v>
      </c>
      <c r="B37" s="7">
        <f t="shared" si="0"/>
        <v>36</v>
      </c>
      <c r="C37" s="27">
        <v>5</v>
      </c>
      <c r="D37" s="7" t="s">
        <v>3528</v>
      </c>
      <c r="E37" s="12" t="s">
        <v>3550</v>
      </c>
      <c r="F37" s="7" t="s">
        <v>3596</v>
      </c>
      <c r="G37" s="7" t="s">
        <v>2151</v>
      </c>
      <c r="H37" s="7" t="str">
        <f>VLOOKUP(G37,Table2!D:F,2,FALSE)</f>
        <v>BT-90</v>
      </c>
      <c r="I37" s="7" t="s">
        <v>3641</v>
      </c>
      <c r="J37" s="7" t="s">
        <v>3641</v>
      </c>
    </row>
    <row r="38" spans="1:10">
      <c r="A38" s="15" t="s">
        <v>3675</v>
      </c>
      <c r="B38" s="7">
        <f t="shared" si="0"/>
        <v>37</v>
      </c>
      <c r="C38" s="27">
        <v>5</v>
      </c>
      <c r="D38" s="7" t="s">
        <v>3528</v>
      </c>
      <c r="E38" s="12" t="s">
        <v>3551</v>
      </c>
      <c r="F38" s="7" t="s">
        <v>3596</v>
      </c>
      <c r="G38" s="7" t="s">
        <v>2153</v>
      </c>
      <c r="H38" s="7" t="str">
        <f>VLOOKUP(G38,Table2!D:F,2,FALSE)</f>
        <v>BT-91</v>
      </c>
      <c r="I38" s="7" t="s">
        <v>3641</v>
      </c>
      <c r="J38" s="7" t="s">
        <v>3641</v>
      </c>
    </row>
    <row r="39" spans="1:10">
      <c r="A39" s="14" t="s">
        <v>3645</v>
      </c>
      <c r="B39" s="7">
        <f t="shared" si="0"/>
        <v>38</v>
      </c>
      <c r="C39" s="27">
        <v>3</v>
      </c>
      <c r="D39" s="7" t="s">
        <v>3528</v>
      </c>
      <c r="E39" s="10" t="s">
        <v>3537</v>
      </c>
      <c r="F39" s="35" t="s">
        <v>3641</v>
      </c>
      <c r="G39" s="7" t="s">
        <v>1972</v>
      </c>
      <c r="H39" s="7" t="str">
        <f>VLOOKUP(G39,Table2!D:F,2,FALSE)</f>
        <v>BG-3</v>
      </c>
      <c r="I39" s="7" t="s">
        <v>3641</v>
      </c>
      <c r="J39" s="7" t="s">
        <v>3641</v>
      </c>
    </row>
    <row r="40" spans="1:10">
      <c r="A40" s="14" t="s">
        <v>3643</v>
      </c>
      <c r="B40" s="7">
        <f t="shared" si="0"/>
        <v>39</v>
      </c>
      <c r="C40" s="27">
        <v>3</v>
      </c>
      <c r="D40" s="7" t="s">
        <v>3528</v>
      </c>
      <c r="E40" s="10" t="s">
        <v>3531</v>
      </c>
      <c r="F40" s="35" t="s">
        <v>3641</v>
      </c>
      <c r="G40" s="7" t="s">
        <v>1959</v>
      </c>
      <c r="H40" s="7" t="str">
        <f>VLOOKUP(G40,Table2!D:F,2,FALSE)</f>
        <v>BG-1</v>
      </c>
      <c r="I40" s="7" t="s">
        <v>3641</v>
      </c>
      <c r="J40" s="7" t="s">
        <v>3641</v>
      </c>
    </row>
    <row r="41" spans="1:10">
      <c r="A41" s="15" t="s">
        <v>3660</v>
      </c>
      <c r="B41" s="7">
        <f t="shared" si="0"/>
        <v>40</v>
      </c>
      <c r="C41" s="27">
        <v>4</v>
      </c>
      <c r="D41" s="7" t="s">
        <v>3528</v>
      </c>
      <c r="E41" s="11" t="s">
        <v>3532</v>
      </c>
      <c r="F41" s="7" t="s">
        <v>3595</v>
      </c>
      <c r="G41" s="7" t="s">
        <v>1962</v>
      </c>
      <c r="H41" s="7" t="str">
        <f>VLOOKUP(G41,Table2!D:F,2,FALSE)</f>
        <v>BT-21</v>
      </c>
      <c r="I41" s="7" t="s">
        <v>3641</v>
      </c>
      <c r="J41" s="7" t="s">
        <v>3641</v>
      </c>
    </row>
    <row r="42" spans="1:10">
      <c r="A42" s="15" t="s">
        <v>3787</v>
      </c>
      <c r="B42" s="7">
        <f t="shared" si="0"/>
        <v>41</v>
      </c>
      <c r="C42" s="27">
        <v>4</v>
      </c>
      <c r="D42" s="7" t="s">
        <v>3528</v>
      </c>
      <c r="E42" s="11" t="s">
        <v>3533</v>
      </c>
      <c r="F42" s="7" t="s">
        <v>3597</v>
      </c>
      <c r="G42" s="7" t="s">
        <v>1964</v>
      </c>
      <c r="H42" s="7" t="str">
        <f>VLOOKUP(G42,Table2!D:F,2,FALSE)</f>
        <v>BG-1</v>
      </c>
      <c r="I42" s="7" t="s">
        <v>3641</v>
      </c>
      <c r="J42" s="7" t="s">
        <v>3641</v>
      </c>
    </row>
    <row r="43" spans="1:10">
      <c r="A43" s="14" t="s">
        <v>3644</v>
      </c>
      <c r="B43" s="7">
        <f t="shared" si="0"/>
        <v>42</v>
      </c>
      <c r="C43" s="27">
        <v>3</v>
      </c>
      <c r="D43" s="7" t="s">
        <v>3528</v>
      </c>
      <c r="E43" s="10" t="s">
        <v>3534</v>
      </c>
      <c r="F43" s="35" t="s">
        <v>3641</v>
      </c>
      <c r="G43" s="7" t="s">
        <v>1966</v>
      </c>
      <c r="H43" s="7" t="str">
        <f>VLOOKUP(G43,Table2!D:F,2,FALSE)</f>
        <v>BG-2</v>
      </c>
      <c r="I43" s="7" t="s">
        <v>3641</v>
      </c>
      <c r="J43" s="7" t="s">
        <v>3641</v>
      </c>
    </row>
    <row r="44" spans="1:10">
      <c r="A44" s="15" t="s">
        <v>3662</v>
      </c>
      <c r="B44" s="7">
        <f t="shared" si="0"/>
        <v>43</v>
      </c>
      <c r="C44" s="27">
        <v>4</v>
      </c>
      <c r="D44" s="7" t="s">
        <v>3528</v>
      </c>
      <c r="E44" s="11" t="s">
        <v>3535</v>
      </c>
      <c r="F44" s="7" t="s">
        <v>3597</v>
      </c>
      <c r="G44" s="7" t="s">
        <v>1968</v>
      </c>
      <c r="H44" s="7" t="str">
        <f>VLOOKUP(G44,Table2!D:F,2,FALSE)</f>
        <v>BT-23</v>
      </c>
      <c r="I44" s="7" t="s">
        <v>3641</v>
      </c>
      <c r="J44" s="7" t="s">
        <v>3641</v>
      </c>
    </row>
    <row r="45" spans="1:10">
      <c r="A45" s="15" t="s">
        <v>3663</v>
      </c>
      <c r="B45" s="7">
        <f t="shared" si="0"/>
        <v>44</v>
      </c>
      <c r="C45" s="27">
        <v>4</v>
      </c>
      <c r="D45" s="7" t="s">
        <v>3528</v>
      </c>
      <c r="E45" s="11" t="s">
        <v>3536</v>
      </c>
      <c r="F45" s="7" t="s">
        <v>3596</v>
      </c>
      <c r="G45" s="7" t="s">
        <v>1970</v>
      </c>
      <c r="H45" s="7" t="str">
        <f>VLOOKUP(G45,Table2!D:F,2,FALSE)</f>
        <v>BT-24</v>
      </c>
      <c r="I45" s="7" t="s">
        <v>3641</v>
      </c>
      <c r="J45" s="7" t="s">
        <v>3641</v>
      </c>
    </row>
    <row r="46" spans="1:10">
      <c r="A46" s="7" t="s">
        <v>797</v>
      </c>
      <c r="B46" s="7">
        <f t="shared" si="0"/>
        <v>45</v>
      </c>
      <c r="C46" s="27">
        <v>2</v>
      </c>
      <c r="D46" s="7" t="s">
        <v>0</v>
      </c>
      <c r="E46" s="9" t="s">
        <v>3761</v>
      </c>
      <c r="F46" s="35" t="s">
        <v>3457</v>
      </c>
      <c r="G46" s="7" t="s">
        <v>2402</v>
      </c>
      <c r="H46" s="7" t="s">
        <v>42</v>
      </c>
      <c r="I46" s="7" t="s">
        <v>2403</v>
      </c>
      <c r="J46" s="7" t="s">
        <v>2404</v>
      </c>
    </row>
    <row r="47" spans="1:10">
      <c r="A47" s="7" t="s">
        <v>798</v>
      </c>
      <c r="B47" s="7">
        <f t="shared" si="0"/>
        <v>46</v>
      </c>
      <c r="C47" s="27">
        <v>3</v>
      </c>
      <c r="D47" s="7" t="s">
        <v>16</v>
      </c>
      <c r="E47" s="10" t="s">
        <v>43</v>
      </c>
      <c r="F47" s="35" t="s">
        <v>3457</v>
      </c>
      <c r="G47" s="7" t="s">
        <v>1528</v>
      </c>
      <c r="H47" s="7" t="s">
        <v>44</v>
      </c>
      <c r="I47" s="7" t="s">
        <v>2405</v>
      </c>
      <c r="J47" s="7" t="s">
        <v>3102</v>
      </c>
    </row>
    <row r="48" spans="1:10">
      <c r="A48" s="7" t="s">
        <v>1154</v>
      </c>
      <c r="B48" s="7">
        <f t="shared" si="0"/>
        <v>47</v>
      </c>
      <c r="C48" s="27">
        <v>4</v>
      </c>
      <c r="D48" s="7" t="s">
        <v>16</v>
      </c>
      <c r="E48" s="11" t="s">
        <v>45</v>
      </c>
      <c r="F48" s="7" t="s">
        <v>884</v>
      </c>
      <c r="G48" s="7" t="s">
        <v>2406</v>
      </c>
      <c r="H48" s="7" t="s">
        <v>2407</v>
      </c>
      <c r="I48" s="7" t="s">
        <v>2408</v>
      </c>
      <c r="J48" s="7" t="s">
        <v>3103</v>
      </c>
    </row>
    <row r="49" spans="1:10">
      <c r="A49" s="7" t="s">
        <v>1155</v>
      </c>
      <c r="B49" s="7">
        <f t="shared" si="0"/>
        <v>48</v>
      </c>
      <c r="C49" s="27">
        <v>4</v>
      </c>
      <c r="D49" s="7" t="s">
        <v>16</v>
      </c>
      <c r="E49" s="11" t="s">
        <v>47</v>
      </c>
      <c r="F49" s="7" t="s">
        <v>883</v>
      </c>
      <c r="G49" s="7" t="s">
        <v>1528</v>
      </c>
      <c r="H49" s="7" t="s">
        <v>48</v>
      </c>
      <c r="I49" s="7" t="s">
        <v>2409</v>
      </c>
      <c r="J49" s="7" t="s">
        <v>3104</v>
      </c>
    </row>
    <row r="50" spans="1:10">
      <c r="A50" s="7" t="s">
        <v>799</v>
      </c>
      <c r="B50" s="7">
        <f t="shared" si="0"/>
        <v>49</v>
      </c>
      <c r="C50" s="27">
        <v>3</v>
      </c>
      <c r="D50" s="7" t="s">
        <v>16</v>
      </c>
      <c r="E50" s="10" t="s">
        <v>49</v>
      </c>
      <c r="F50" s="35" t="s">
        <v>3457</v>
      </c>
      <c r="G50" s="7" t="s">
        <v>1530</v>
      </c>
      <c r="H50" s="7" t="s">
        <v>50</v>
      </c>
      <c r="I50" s="7" t="s">
        <v>2410</v>
      </c>
      <c r="J50" s="7" t="s">
        <v>3105</v>
      </c>
    </row>
    <row r="51" spans="1:10">
      <c r="A51" s="7" t="s">
        <v>1156</v>
      </c>
      <c r="B51" s="7">
        <f t="shared" si="0"/>
        <v>50</v>
      </c>
      <c r="C51" s="27">
        <v>4</v>
      </c>
      <c r="D51" s="7" t="s">
        <v>16</v>
      </c>
      <c r="E51" s="11" t="s">
        <v>51</v>
      </c>
      <c r="F51" s="7" t="s">
        <v>886</v>
      </c>
      <c r="G51" s="7" t="s">
        <v>1531</v>
      </c>
      <c r="H51" s="7" t="s">
        <v>52</v>
      </c>
      <c r="I51" s="7" t="s">
        <v>2411</v>
      </c>
      <c r="J51" s="7" t="s">
        <v>3054</v>
      </c>
    </row>
    <row r="52" spans="1:10">
      <c r="A52" s="7" t="s">
        <v>1157</v>
      </c>
      <c r="B52" s="7">
        <f t="shared" si="0"/>
        <v>51</v>
      </c>
      <c r="C52" s="27">
        <v>4</v>
      </c>
      <c r="D52" s="7" t="s">
        <v>16</v>
      </c>
      <c r="E52" s="11" t="s">
        <v>53</v>
      </c>
      <c r="F52" s="7" t="s">
        <v>885</v>
      </c>
      <c r="G52" s="7" t="s">
        <v>1532</v>
      </c>
      <c r="H52" s="7" t="s">
        <v>54</v>
      </c>
      <c r="I52" s="7" t="s">
        <v>2412</v>
      </c>
      <c r="J52" s="7" t="s">
        <v>3106</v>
      </c>
    </row>
    <row r="53" spans="1:10">
      <c r="A53" s="7" t="s">
        <v>800</v>
      </c>
      <c r="B53" s="7">
        <f t="shared" si="0"/>
        <v>52</v>
      </c>
      <c r="C53" s="27">
        <v>3</v>
      </c>
      <c r="D53" s="7" t="s">
        <v>16</v>
      </c>
      <c r="E53" s="10" t="s">
        <v>55</v>
      </c>
      <c r="F53" s="35" t="s">
        <v>3457</v>
      </c>
      <c r="G53" s="7" t="s">
        <v>1533</v>
      </c>
      <c r="H53" s="7" t="s">
        <v>56</v>
      </c>
      <c r="I53" s="7" t="s">
        <v>2413</v>
      </c>
      <c r="J53" s="7" t="s">
        <v>3107</v>
      </c>
    </row>
    <row r="54" spans="1:10">
      <c r="A54" s="7" t="s">
        <v>1158</v>
      </c>
      <c r="B54" s="7">
        <f t="shared" si="0"/>
        <v>53</v>
      </c>
      <c r="C54" s="27">
        <v>4</v>
      </c>
      <c r="D54" s="7" t="s">
        <v>16</v>
      </c>
      <c r="E54" s="11" t="s">
        <v>57</v>
      </c>
      <c r="F54" s="7" t="s">
        <v>882</v>
      </c>
      <c r="G54" s="7" t="s">
        <v>1534</v>
      </c>
      <c r="H54" s="7" t="s">
        <v>58</v>
      </c>
      <c r="I54" s="7" t="s">
        <v>2414</v>
      </c>
      <c r="J54" s="7" t="s">
        <v>3055</v>
      </c>
    </row>
    <row r="55" spans="1:10">
      <c r="A55" s="7" t="s">
        <v>1159</v>
      </c>
      <c r="B55" s="7">
        <f t="shared" si="0"/>
        <v>54</v>
      </c>
      <c r="C55" s="27">
        <v>4</v>
      </c>
      <c r="D55" s="7" t="s">
        <v>16</v>
      </c>
      <c r="E55" s="11" t="s">
        <v>59</v>
      </c>
      <c r="F55" s="7" t="s">
        <v>881</v>
      </c>
      <c r="G55" s="7" t="s">
        <v>1535</v>
      </c>
      <c r="H55" s="7" t="s">
        <v>60</v>
      </c>
      <c r="I55" s="7" t="s">
        <v>2415</v>
      </c>
      <c r="J55" s="7" t="s">
        <v>3108</v>
      </c>
    </row>
    <row r="56" spans="1:10">
      <c r="A56" s="7" t="s">
        <v>1160</v>
      </c>
      <c r="B56" s="7">
        <f t="shared" si="0"/>
        <v>55</v>
      </c>
      <c r="C56" s="27">
        <v>3</v>
      </c>
      <c r="D56" s="7" t="s">
        <v>16</v>
      </c>
      <c r="E56" s="10" t="s">
        <v>61</v>
      </c>
      <c r="F56" s="7" t="s">
        <v>1008</v>
      </c>
      <c r="G56" s="7" t="s">
        <v>2416</v>
      </c>
      <c r="H56" s="7" t="s">
        <v>62</v>
      </c>
      <c r="I56" s="7" t="s">
        <v>2417</v>
      </c>
      <c r="J56" s="7" t="s">
        <v>3109</v>
      </c>
    </row>
    <row r="57" spans="1:10">
      <c r="A57" s="7" t="s">
        <v>1161</v>
      </c>
      <c r="B57" s="7">
        <f t="shared" si="0"/>
        <v>56</v>
      </c>
      <c r="C57" s="27">
        <v>3</v>
      </c>
      <c r="D57" s="7" t="s">
        <v>16</v>
      </c>
      <c r="E57" s="10" t="s">
        <v>63</v>
      </c>
      <c r="F57" s="7" t="s">
        <v>1061</v>
      </c>
      <c r="G57" s="7" t="s">
        <v>2418</v>
      </c>
      <c r="H57" s="7" t="s">
        <v>64</v>
      </c>
      <c r="I57" s="7" t="s">
        <v>2419</v>
      </c>
      <c r="J57" s="7" t="s">
        <v>3110</v>
      </c>
    </row>
    <row r="58" spans="1:10">
      <c r="A58" s="7" t="s">
        <v>801</v>
      </c>
      <c r="B58" s="7">
        <f t="shared" si="0"/>
        <v>57</v>
      </c>
      <c r="C58" s="27">
        <v>3</v>
      </c>
      <c r="D58" s="7" t="s">
        <v>16</v>
      </c>
      <c r="E58" s="10" t="s">
        <v>4387</v>
      </c>
      <c r="F58" s="35" t="s">
        <v>3457</v>
      </c>
      <c r="G58" s="7" t="s">
        <v>2420</v>
      </c>
      <c r="H58" s="7" t="s">
        <v>66</v>
      </c>
      <c r="I58" s="7" t="s">
        <v>2421</v>
      </c>
      <c r="J58" s="7" t="s">
        <v>3111</v>
      </c>
    </row>
    <row r="59" spans="1:10">
      <c r="A59" s="7" t="s">
        <v>1162</v>
      </c>
      <c r="B59" s="7">
        <f t="shared" si="0"/>
        <v>58</v>
      </c>
      <c r="C59" s="27">
        <v>4</v>
      </c>
      <c r="D59" s="7" t="s">
        <v>16</v>
      </c>
      <c r="E59" s="11" t="s">
        <v>67</v>
      </c>
      <c r="F59" s="7" t="s">
        <v>1022</v>
      </c>
      <c r="G59" s="7" t="s">
        <v>1539</v>
      </c>
      <c r="H59" s="7" t="s">
        <v>68</v>
      </c>
      <c r="I59" s="7" t="s">
        <v>2422</v>
      </c>
      <c r="J59" s="7" t="s">
        <v>3112</v>
      </c>
    </row>
    <row r="60" spans="1:10">
      <c r="A60" s="7" t="s">
        <v>1163</v>
      </c>
      <c r="B60" s="7">
        <f t="shared" si="0"/>
        <v>59</v>
      </c>
      <c r="C60" s="27">
        <v>4</v>
      </c>
      <c r="D60" s="7" t="s">
        <v>16</v>
      </c>
      <c r="E60" s="11" t="s">
        <v>69</v>
      </c>
      <c r="F60" s="7" t="s">
        <v>1021</v>
      </c>
      <c r="G60" s="7" t="s">
        <v>1540</v>
      </c>
      <c r="H60" s="7" t="s">
        <v>70</v>
      </c>
      <c r="I60" s="7" t="s">
        <v>2423</v>
      </c>
      <c r="J60" s="7" t="s">
        <v>3113</v>
      </c>
    </row>
    <row r="61" spans="1:10">
      <c r="A61" s="7" t="s">
        <v>802</v>
      </c>
      <c r="B61" s="7">
        <f t="shared" si="0"/>
        <v>60</v>
      </c>
      <c r="C61" s="27">
        <v>3</v>
      </c>
      <c r="D61" s="7" t="s">
        <v>16</v>
      </c>
      <c r="E61" s="10" t="s">
        <v>71</v>
      </c>
      <c r="F61" s="35" t="s">
        <v>3457</v>
      </c>
      <c r="G61" s="7" t="s">
        <v>2424</v>
      </c>
      <c r="H61" s="7" t="s">
        <v>72</v>
      </c>
      <c r="I61" s="7" t="s">
        <v>2425</v>
      </c>
      <c r="J61" s="7" t="s">
        <v>3114</v>
      </c>
    </row>
    <row r="62" spans="1:10">
      <c r="A62" s="7" t="s">
        <v>1164</v>
      </c>
      <c r="B62" s="7">
        <f t="shared" si="0"/>
        <v>61</v>
      </c>
      <c r="C62" s="27">
        <v>4</v>
      </c>
      <c r="D62" s="7" t="s">
        <v>16</v>
      </c>
      <c r="E62" s="11" t="s">
        <v>73</v>
      </c>
      <c r="F62" s="7" t="s">
        <v>1014</v>
      </c>
      <c r="G62" s="7" t="s">
        <v>2426</v>
      </c>
      <c r="H62" s="7" t="s">
        <v>74</v>
      </c>
      <c r="I62" s="7" t="s">
        <v>2427</v>
      </c>
      <c r="J62" s="7" t="s">
        <v>3115</v>
      </c>
    </row>
    <row r="63" spans="1:10">
      <c r="A63" s="7" t="s">
        <v>1165</v>
      </c>
      <c r="B63" s="7">
        <f t="shared" si="0"/>
        <v>62</v>
      </c>
      <c r="C63" s="27">
        <v>4</v>
      </c>
      <c r="D63" s="7" t="s">
        <v>16</v>
      </c>
      <c r="E63" s="11" t="s">
        <v>75</v>
      </c>
      <c r="F63" s="7" t="s">
        <v>1013</v>
      </c>
      <c r="G63" s="7" t="s">
        <v>2428</v>
      </c>
      <c r="H63" s="7" t="s">
        <v>76</v>
      </c>
      <c r="I63" s="7" t="s">
        <v>2429</v>
      </c>
      <c r="J63" s="7" t="s">
        <v>3116</v>
      </c>
    </row>
    <row r="64" spans="1:10">
      <c r="A64" s="7" t="s">
        <v>1166</v>
      </c>
      <c r="B64" s="7">
        <f t="shared" si="0"/>
        <v>63</v>
      </c>
      <c r="C64" s="27">
        <v>4</v>
      </c>
      <c r="D64" s="7" t="s">
        <v>16</v>
      </c>
      <c r="E64" s="11" t="s">
        <v>77</v>
      </c>
      <c r="F64" s="7" t="s">
        <v>1017</v>
      </c>
      <c r="G64" s="7" t="s">
        <v>172</v>
      </c>
      <c r="H64" s="7" t="s">
        <v>508</v>
      </c>
      <c r="I64" s="7" t="s">
        <v>2430</v>
      </c>
      <c r="J64" s="7" t="s">
        <v>3117</v>
      </c>
    </row>
    <row r="65" spans="1:10">
      <c r="A65" s="7" t="s">
        <v>1167</v>
      </c>
      <c r="B65" s="7">
        <f t="shared" si="0"/>
        <v>64</v>
      </c>
      <c r="C65" s="27">
        <v>4</v>
      </c>
      <c r="D65" s="7" t="s">
        <v>16</v>
      </c>
      <c r="E65" s="11" t="s">
        <v>79</v>
      </c>
      <c r="F65" s="7" t="s">
        <v>993</v>
      </c>
      <c r="G65" s="7" t="s">
        <v>2431</v>
      </c>
      <c r="H65" s="7" t="s">
        <v>80</v>
      </c>
      <c r="I65" s="7" t="s">
        <v>2432</v>
      </c>
      <c r="J65" s="7" t="s">
        <v>3118</v>
      </c>
    </row>
    <row r="66" spans="1:10">
      <c r="A66" s="7" t="s">
        <v>1168</v>
      </c>
      <c r="B66" s="7">
        <f t="shared" si="0"/>
        <v>65</v>
      </c>
      <c r="C66" s="27">
        <v>4</v>
      </c>
      <c r="D66" s="7" t="s">
        <v>16</v>
      </c>
      <c r="E66" s="11" t="s">
        <v>81</v>
      </c>
      <c r="F66" s="7" t="s">
        <v>1016</v>
      </c>
      <c r="G66" s="7" t="s">
        <v>82</v>
      </c>
      <c r="H66" s="7" t="s">
        <v>82</v>
      </c>
      <c r="I66" s="7" t="s">
        <v>2433</v>
      </c>
      <c r="J66" s="7" t="s">
        <v>3119</v>
      </c>
    </row>
    <row r="67" spans="1:10">
      <c r="A67" s="7" t="s">
        <v>1169</v>
      </c>
      <c r="B67" s="7">
        <f t="shared" ref="B67:B130" si="1">ROW()-1</f>
        <v>66</v>
      </c>
      <c r="C67" s="27">
        <v>4</v>
      </c>
      <c r="D67" s="7" t="s">
        <v>16</v>
      </c>
      <c r="E67" s="11" t="s">
        <v>83</v>
      </c>
      <c r="F67" s="7" t="s">
        <v>1018</v>
      </c>
      <c r="G67" s="7" t="s">
        <v>2434</v>
      </c>
      <c r="H67" s="7" t="s">
        <v>84</v>
      </c>
      <c r="I67" s="7" t="s">
        <v>2435</v>
      </c>
      <c r="J67" s="7" t="s">
        <v>3120</v>
      </c>
    </row>
    <row r="68" spans="1:10">
      <c r="A68" s="7" t="s">
        <v>1170</v>
      </c>
      <c r="B68" s="7">
        <f t="shared" si="1"/>
        <v>67</v>
      </c>
      <c r="C68" s="27">
        <v>4</v>
      </c>
      <c r="D68" s="7" t="s">
        <v>16</v>
      </c>
      <c r="E68" s="11" t="s">
        <v>85</v>
      </c>
      <c r="F68" s="7" t="s">
        <v>1019</v>
      </c>
      <c r="G68" s="7" t="s">
        <v>86</v>
      </c>
      <c r="H68" s="7" t="s">
        <v>86</v>
      </c>
      <c r="I68" s="7" t="s">
        <v>2436</v>
      </c>
      <c r="J68" s="7" t="s">
        <v>3121</v>
      </c>
    </row>
    <row r="69" spans="1:10">
      <c r="A69" s="40" t="s">
        <v>3789</v>
      </c>
      <c r="B69" s="7">
        <f t="shared" si="1"/>
        <v>68</v>
      </c>
      <c r="C69" s="27">
        <v>4</v>
      </c>
      <c r="D69" s="7" t="s">
        <v>3640</v>
      </c>
      <c r="E69" s="11" t="s">
        <v>4389</v>
      </c>
      <c r="F69" s="7" t="s">
        <v>3758</v>
      </c>
      <c r="G69" s="7" t="s">
        <v>4390</v>
      </c>
      <c r="H69" s="25" t="s">
        <v>3934</v>
      </c>
    </row>
    <row r="70" spans="1:10">
      <c r="A70" s="7" t="s">
        <v>1171</v>
      </c>
      <c r="B70" s="7">
        <f t="shared" si="1"/>
        <v>69</v>
      </c>
      <c r="C70" s="27">
        <v>4</v>
      </c>
      <c r="D70" s="7" t="s">
        <v>16</v>
      </c>
      <c r="E70" s="11" t="s">
        <v>87</v>
      </c>
      <c r="F70" s="7" t="s">
        <v>1011</v>
      </c>
      <c r="G70" s="7" t="s">
        <v>516</v>
      </c>
      <c r="H70" s="7" t="s">
        <v>88</v>
      </c>
      <c r="I70" s="7" t="s">
        <v>2437</v>
      </c>
      <c r="J70" s="7" t="s">
        <v>3122</v>
      </c>
    </row>
    <row r="71" spans="1:10">
      <c r="A71" s="7" t="s">
        <v>1172</v>
      </c>
      <c r="B71" s="7">
        <f t="shared" si="1"/>
        <v>70</v>
      </c>
      <c r="C71" s="27">
        <v>4</v>
      </c>
      <c r="D71" s="7" t="s">
        <v>16</v>
      </c>
      <c r="E71" s="11" t="s">
        <v>89</v>
      </c>
      <c r="F71" s="7" t="s">
        <v>1015</v>
      </c>
      <c r="G71" s="7" t="s">
        <v>2438</v>
      </c>
      <c r="H71" s="7" t="s">
        <v>90</v>
      </c>
      <c r="I71" s="7" t="s">
        <v>2439</v>
      </c>
      <c r="J71" s="7" t="s">
        <v>3123</v>
      </c>
    </row>
    <row r="72" spans="1:10">
      <c r="A72" s="7" t="s">
        <v>1173</v>
      </c>
      <c r="B72" s="7">
        <f t="shared" si="1"/>
        <v>71</v>
      </c>
      <c r="C72" s="27">
        <v>4</v>
      </c>
      <c r="D72" s="7" t="s">
        <v>16</v>
      </c>
      <c r="E72" s="11" t="s">
        <v>91</v>
      </c>
      <c r="F72" s="7" t="s">
        <v>1020</v>
      </c>
      <c r="G72" s="7" t="s">
        <v>2440</v>
      </c>
      <c r="H72" s="7" t="s">
        <v>92</v>
      </c>
      <c r="I72" s="7" t="s">
        <v>2441</v>
      </c>
      <c r="J72" s="7" t="s">
        <v>3124</v>
      </c>
    </row>
    <row r="73" spans="1:10">
      <c r="A73" s="7" t="s">
        <v>1174</v>
      </c>
      <c r="B73" s="7">
        <f t="shared" si="1"/>
        <v>72</v>
      </c>
      <c r="C73" s="27">
        <v>4</v>
      </c>
      <c r="D73" s="7" t="s">
        <v>16</v>
      </c>
      <c r="E73" s="11" t="s">
        <v>93</v>
      </c>
      <c r="F73" s="7" t="s">
        <v>1012</v>
      </c>
      <c r="G73" s="7" t="s">
        <v>520</v>
      </c>
      <c r="H73" s="7" t="s">
        <v>94</v>
      </c>
      <c r="I73" s="7" t="s">
        <v>2442</v>
      </c>
      <c r="J73" s="7" t="s">
        <v>3125</v>
      </c>
    </row>
    <row r="74" spans="1:10">
      <c r="A74" s="7" t="s">
        <v>1175</v>
      </c>
      <c r="B74" s="7">
        <f t="shared" si="1"/>
        <v>73</v>
      </c>
      <c r="C74" s="27">
        <v>4</v>
      </c>
      <c r="D74" s="7" t="s">
        <v>16</v>
      </c>
      <c r="E74" s="11" t="s">
        <v>95</v>
      </c>
      <c r="F74" s="7" t="s">
        <v>852</v>
      </c>
      <c r="G74" s="7" t="s">
        <v>2443</v>
      </c>
      <c r="H74" s="7" t="s">
        <v>96</v>
      </c>
      <c r="I74" s="7" t="s">
        <v>2444</v>
      </c>
      <c r="J74" s="7" t="s">
        <v>3126</v>
      </c>
    </row>
    <row r="75" spans="1:10">
      <c r="A75" s="7" t="s">
        <v>803</v>
      </c>
      <c r="B75" s="7">
        <f t="shared" si="1"/>
        <v>74</v>
      </c>
      <c r="C75" s="27">
        <v>3</v>
      </c>
      <c r="D75" s="7" t="s">
        <v>16</v>
      </c>
      <c r="E75" s="10" t="s">
        <v>97</v>
      </c>
      <c r="F75" s="35" t="s">
        <v>3457</v>
      </c>
      <c r="G75" s="7" t="s">
        <v>1554</v>
      </c>
      <c r="H75" s="7" t="s">
        <v>98</v>
      </c>
      <c r="I75" s="7" t="s">
        <v>2445</v>
      </c>
      <c r="J75" s="7" t="s">
        <v>3127</v>
      </c>
    </row>
    <row r="76" spans="1:10">
      <c r="A76" s="7" t="s">
        <v>1176</v>
      </c>
      <c r="B76" s="7">
        <f t="shared" si="1"/>
        <v>75</v>
      </c>
      <c r="C76" s="27">
        <v>4</v>
      </c>
      <c r="D76" s="7" t="s">
        <v>16</v>
      </c>
      <c r="E76" s="11" t="s">
        <v>99</v>
      </c>
      <c r="F76" s="7" t="s">
        <v>1041</v>
      </c>
      <c r="G76" s="7" t="s">
        <v>1555</v>
      </c>
      <c r="H76" s="7" t="s">
        <v>100</v>
      </c>
      <c r="I76" s="7" t="s">
        <v>2446</v>
      </c>
      <c r="J76" s="7" t="s">
        <v>3128</v>
      </c>
    </row>
    <row r="77" spans="1:10">
      <c r="A77" s="7" t="s">
        <v>1177</v>
      </c>
      <c r="B77" s="7">
        <f t="shared" si="1"/>
        <v>76</v>
      </c>
      <c r="C77" s="27">
        <v>4</v>
      </c>
      <c r="D77" s="7" t="s">
        <v>16</v>
      </c>
      <c r="E77" s="11" t="s">
        <v>101</v>
      </c>
      <c r="F77" s="7" t="s">
        <v>1042</v>
      </c>
      <c r="G77" s="7" t="s">
        <v>1556</v>
      </c>
      <c r="H77" s="7" t="s">
        <v>102</v>
      </c>
      <c r="I77" s="7" t="s">
        <v>2447</v>
      </c>
      <c r="J77" s="7" t="s">
        <v>3129</v>
      </c>
    </row>
    <row r="78" spans="1:10">
      <c r="A78" s="7" t="s">
        <v>804</v>
      </c>
      <c r="B78" s="7">
        <f t="shared" si="1"/>
        <v>77</v>
      </c>
      <c r="C78" s="27">
        <v>3</v>
      </c>
      <c r="D78" s="7" t="s">
        <v>16</v>
      </c>
      <c r="E78" s="10" t="s">
        <v>103</v>
      </c>
      <c r="F78" s="35" t="s">
        <v>3457</v>
      </c>
      <c r="G78" s="7" t="s">
        <v>1557</v>
      </c>
      <c r="H78" s="7" t="s">
        <v>104</v>
      </c>
      <c r="I78" s="7" t="s">
        <v>2448</v>
      </c>
      <c r="J78" s="7" t="s">
        <v>3130</v>
      </c>
    </row>
    <row r="79" spans="1:10">
      <c r="A79" s="7" t="s">
        <v>1178</v>
      </c>
      <c r="B79" s="7">
        <f t="shared" si="1"/>
        <v>78</v>
      </c>
      <c r="C79" s="27">
        <v>4</v>
      </c>
      <c r="D79" s="7" t="s">
        <v>16</v>
      </c>
      <c r="E79" s="11" t="s">
        <v>105</v>
      </c>
      <c r="F79" s="7" t="s">
        <v>966</v>
      </c>
      <c r="G79" s="7" t="s">
        <v>2449</v>
      </c>
      <c r="H79" s="7" t="s">
        <v>106</v>
      </c>
      <c r="I79" s="7" t="s">
        <v>2450</v>
      </c>
      <c r="J79" s="7" t="s">
        <v>3134</v>
      </c>
    </row>
    <row r="80" spans="1:10">
      <c r="A80" s="7" t="s">
        <v>1179</v>
      </c>
      <c r="B80" s="7">
        <f t="shared" si="1"/>
        <v>79</v>
      </c>
      <c r="C80" s="27">
        <v>4</v>
      </c>
      <c r="D80" s="7" t="s">
        <v>16</v>
      </c>
      <c r="E80" s="11" t="s">
        <v>107</v>
      </c>
      <c r="F80" s="7" t="s">
        <v>964</v>
      </c>
      <c r="G80" s="7" t="s">
        <v>2451</v>
      </c>
      <c r="H80" s="7" t="s">
        <v>108</v>
      </c>
      <c r="I80" s="7" t="s">
        <v>2452</v>
      </c>
      <c r="J80" s="7" t="s">
        <v>2452</v>
      </c>
    </row>
    <row r="81" spans="1:10">
      <c r="A81" s="7" t="s">
        <v>1180</v>
      </c>
      <c r="B81" s="7">
        <f t="shared" si="1"/>
        <v>80</v>
      </c>
      <c r="C81" s="27">
        <v>4</v>
      </c>
      <c r="D81" s="7" t="s">
        <v>16</v>
      </c>
      <c r="E81" s="11" t="s">
        <v>109</v>
      </c>
      <c r="F81" s="7" t="s">
        <v>963</v>
      </c>
      <c r="G81" s="7" t="s">
        <v>2453</v>
      </c>
      <c r="H81" s="7" t="s">
        <v>110</v>
      </c>
      <c r="I81" s="7" t="s">
        <v>2454</v>
      </c>
      <c r="J81" s="7" t="s">
        <v>3135</v>
      </c>
    </row>
    <row r="82" spans="1:10">
      <c r="A82" s="7" t="s">
        <v>1181</v>
      </c>
      <c r="B82" s="7">
        <f t="shared" si="1"/>
        <v>81</v>
      </c>
      <c r="C82" s="27">
        <v>4</v>
      </c>
      <c r="D82" s="7" t="s">
        <v>16</v>
      </c>
      <c r="E82" s="11" t="s">
        <v>111</v>
      </c>
      <c r="F82" s="7" t="s">
        <v>967</v>
      </c>
      <c r="G82" s="7" t="s">
        <v>2455</v>
      </c>
      <c r="H82" s="7" t="s">
        <v>112</v>
      </c>
      <c r="I82" s="7" t="s">
        <v>2456</v>
      </c>
      <c r="J82" s="7" t="s">
        <v>3136</v>
      </c>
    </row>
    <row r="83" spans="1:10">
      <c r="A83" s="7" t="s">
        <v>1182</v>
      </c>
      <c r="B83" s="7">
        <f t="shared" si="1"/>
        <v>82</v>
      </c>
      <c r="C83" s="27">
        <v>4</v>
      </c>
      <c r="D83" s="7" t="s">
        <v>16</v>
      </c>
      <c r="E83" s="11" t="s">
        <v>113</v>
      </c>
      <c r="F83" s="7" t="s">
        <v>1048</v>
      </c>
      <c r="G83" s="7" t="s">
        <v>114</v>
      </c>
      <c r="H83" s="7" t="s">
        <v>114</v>
      </c>
      <c r="I83" s="7" t="s">
        <v>3137</v>
      </c>
      <c r="J83" s="7" t="s">
        <v>3137</v>
      </c>
    </row>
    <row r="84" spans="1:10">
      <c r="A84" s="7" t="s">
        <v>1183</v>
      </c>
      <c r="B84" s="7">
        <f t="shared" si="1"/>
        <v>83</v>
      </c>
      <c r="C84" s="27">
        <v>4</v>
      </c>
      <c r="D84" s="7" t="s">
        <v>16</v>
      </c>
      <c r="E84" s="11" t="s">
        <v>115</v>
      </c>
      <c r="F84" s="7" t="s">
        <v>965</v>
      </c>
      <c r="G84" s="7" t="s">
        <v>2457</v>
      </c>
      <c r="H84" s="7" t="s">
        <v>116</v>
      </c>
      <c r="I84" s="7" t="s">
        <v>2458</v>
      </c>
      <c r="J84" s="7" t="s">
        <v>3131</v>
      </c>
    </row>
    <row r="85" spans="1:10">
      <c r="A85" s="7" t="s">
        <v>805</v>
      </c>
      <c r="B85" s="7">
        <f t="shared" si="1"/>
        <v>84</v>
      </c>
      <c r="C85" s="27">
        <v>4</v>
      </c>
      <c r="D85" s="7" t="s">
        <v>16</v>
      </c>
      <c r="E85" s="11" t="s">
        <v>117</v>
      </c>
      <c r="F85" s="35" t="s">
        <v>3457</v>
      </c>
      <c r="G85" s="7" t="s">
        <v>118</v>
      </c>
      <c r="H85" s="7" t="s">
        <v>118</v>
      </c>
      <c r="I85" s="7" t="s">
        <v>2459</v>
      </c>
      <c r="J85" s="7" t="s">
        <v>3132</v>
      </c>
    </row>
    <row r="86" spans="1:10">
      <c r="A86" s="7" t="s">
        <v>1184</v>
      </c>
      <c r="B86" s="7">
        <f t="shared" si="1"/>
        <v>85</v>
      </c>
      <c r="C86" s="27">
        <v>5</v>
      </c>
      <c r="D86" s="7" t="s">
        <v>16</v>
      </c>
      <c r="E86" s="12" t="s">
        <v>119</v>
      </c>
      <c r="F86" s="7" t="s">
        <v>884</v>
      </c>
      <c r="G86" s="7" t="s">
        <v>1565</v>
      </c>
      <c r="H86" s="7" t="s">
        <v>2460</v>
      </c>
      <c r="I86" s="7" t="s">
        <v>2461</v>
      </c>
      <c r="J86" s="7" t="s">
        <v>3133</v>
      </c>
    </row>
    <row r="87" spans="1:10">
      <c r="A87" s="7" t="s">
        <v>1185</v>
      </c>
      <c r="B87" s="7">
        <f t="shared" si="1"/>
        <v>86</v>
      </c>
      <c r="C87" s="27">
        <v>5</v>
      </c>
      <c r="D87" s="7" t="s">
        <v>16</v>
      </c>
      <c r="E87" s="12" t="s">
        <v>121</v>
      </c>
      <c r="F87" s="7" t="s">
        <v>883</v>
      </c>
      <c r="G87" s="7" t="s">
        <v>118</v>
      </c>
      <c r="H87" s="7" t="s">
        <v>122</v>
      </c>
      <c r="I87" s="7" t="s">
        <v>2462</v>
      </c>
      <c r="J87" s="7" t="s">
        <v>3138</v>
      </c>
    </row>
    <row r="88" spans="1:10">
      <c r="A88" s="7" t="s">
        <v>806</v>
      </c>
      <c r="B88" s="7">
        <f t="shared" si="1"/>
        <v>87</v>
      </c>
      <c r="C88" s="27">
        <v>4</v>
      </c>
      <c r="D88" s="7" t="s">
        <v>16</v>
      </c>
      <c r="E88" s="11" t="s">
        <v>123</v>
      </c>
      <c r="F88" s="35" t="s">
        <v>3457</v>
      </c>
      <c r="G88" s="7" t="s">
        <v>124</v>
      </c>
      <c r="H88" s="7" t="s">
        <v>124</v>
      </c>
      <c r="I88" s="7" t="s">
        <v>2463</v>
      </c>
      <c r="J88" s="7" t="s">
        <v>3139</v>
      </c>
    </row>
    <row r="89" spans="1:10">
      <c r="A89" s="7" t="s">
        <v>1186</v>
      </c>
      <c r="B89" s="7">
        <f t="shared" si="1"/>
        <v>88</v>
      </c>
      <c r="C89" s="27">
        <v>5</v>
      </c>
      <c r="D89" s="7" t="s">
        <v>16</v>
      </c>
      <c r="E89" s="12" t="s">
        <v>125</v>
      </c>
      <c r="F89" s="7" t="s">
        <v>886</v>
      </c>
      <c r="G89" s="7" t="s">
        <v>1567</v>
      </c>
      <c r="H89" s="7" t="s">
        <v>126</v>
      </c>
      <c r="I89" s="7" t="s">
        <v>2464</v>
      </c>
      <c r="J89" s="7" t="s">
        <v>3140</v>
      </c>
    </row>
    <row r="90" spans="1:10">
      <c r="A90" s="7" t="s">
        <v>1187</v>
      </c>
      <c r="B90" s="7">
        <f t="shared" si="1"/>
        <v>89</v>
      </c>
      <c r="C90" s="27">
        <v>5</v>
      </c>
      <c r="D90" s="7" t="s">
        <v>16</v>
      </c>
      <c r="E90" s="12" t="s">
        <v>127</v>
      </c>
      <c r="F90" s="7" t="s">
        <v>885</v>
      </c>
      <c r="G90" s="7" t="s">
        <v>128</v>
      </c>
      <c r="H90" s="7" t="s">
        <v>128</v>
      </c>
      <c r="I90" s="7" t="s">
        <v>2465</v>
      </c>
      <c r="J90" s="7" t="s">
        <v>3141</v>
      </c>
    </row>
    <row r="91" spans="1:10">
      <c r="A91" s="7" t="s">
        <v>807</v>
      </c>
      <c r="B91" s="7">
        <f t="shared" si="1"/>
        <v>90</v>
      </c>
      <c r="C91" s="27">
        <v>4</v>
      </c>
      <c r="D91" s="7" t="s">
        <v>16</v>
      </c>
      <c r="E91" s="11" t="s">
        <v>129</v>
      </c>
      <c r="F91" s="35" t="s">
        <v>3457</v>
      </c>
      <c r="G91" s="7" t="s">
        <v>2466</v>
      </c>
      <c r="H91" s="7" t="s">
        <v>130</v>
      </c>
      <c r="I91" s="7" t="s">
        <v>2467</v>
      </c>
      <c r="J91" s="7" t="s">
        <v>3057</v>
      </c>
    </row>
    <row r="92" spans="1:10">
      <c r="A92" s="7" t="s">
        <v>1188</v>
      </c>
      <c r="B92" s="7">
        <f t="shared" si="1"/>
        <v>91</v>
      </c>
      <c r="C92" s="27">
        <v>5</v>
      </c>
      <c r="D92" s="7" t="s">
        <v>16</v>
      </c>
      <c r="E92" s="12" t="s">
        <v>131</v>
      </c>
      <c r="F92" s="7" t="s">
        <v>882</v>
      </c>
      <c r="G92" s="7" t="s">
        <v>1569</v>
      </c>
      <c r="H92" s="7" t="s">
        <v>132</v>
      </c>
      <c r="I92" s="7" t="s">
        <v>2468</v>
      </c>
      <c r="J92" s="7" t="s">
        <v>3058</v>
      </c>
    </row>
    <row r="93" spans="1:10">
      <c r="A93" s="7" t="s">
        <v>1189</v>
      </c>
      <c r="B93" s="7">
        <f t="shared" si="1"/>
        <v>92</v>
      </c>
      <c r="C93" s="27">
        <v>5</v>
      </c>
      <c r="D93" s="7" t="s">
        <v>16</v>
      </c>
      <c r="E93" s="12" t="s">
        <v>133</v>
      </c>
      <c r="F93" s="7" t="s">
        <v>881</v>
      </c>
      <c r="G93" s="7" t="s">
        <v>1570</v>
      </c>
      <c r="H93" s="7" t="s">
        <v>134</v>
      </c>
      <c r="I93" s="7" t="s">
        <v>2469</v>
      </c>
      <c r="J93" s="7" t="s">
        <v>3142</v>
      </c>
    </row>
    <row r="94" spans="1:10">
      <c r="A94" s="7" t="s">
        <v>1190</v>
      </c>
      <c r="B94" s="7">
        <f t="shared" si="1"/>
        <v>93</v>
      </c>
      <c r="C94" s="27">
        <v>4</v>
      </c>
      <c r="D94" s="7" t="s">
        <v>16</v>
      </c>
      <c r="E94" s="11" t="s">
        <v>135</v>
      </c>
      <c r="F94" s="7" t="s">
        <v>968</v>
      </c>
      <c r="G94" s="7" t="s">
        <v>2470</v>
      </c>
      <c r="H94" s="7" t="s">
        <v>136</v>
      </c>
      <c r="I94" s="7" t="s">
        <v>2471</v>
      </c>
      <c r="J94" s="7" t="s">
        <v>3143</v>
      </c>
    </row>
    <row r="95" spans="1:10">
      <c r="A95" s="7" t="s">
        <v>1191</v>
      </c>
      <c r="B95" s="7">
        <f t="shared" si="1"/>
        <v>94</v>
      </c>
      <c r="C95" s="27">
        <v>4</v>
      </c>
      <c r="D95" s="7" t="s">
        <v>16</v>
      </c>
      <c r="E95" s="11" t="s">
        <v>137</v>
      </c>
      <c r="F95" s="7" t="s">
        <v>993</v>
      </c>
      <c r="G95" s="7" t="s">
        <v>2472</v>
      </c>
      <c r="H95" s="7" t="s">
        <v>138</v>
      </c>
      <c r="I95" s="7" t="s">
        <v>2473</v>
      </c>
      <c r="J95" s="7" t="s">
        <v>3144</v>
      </c>
    </row>
    <row r="96" spans="1:10">
      <c r="A96" s="7" t="s">
        <v>1192</v>
      </c>
      <c r="B96" s="7">
        <f t="shared" si="1"/>
        <v>95</v>
      </c>
      <c r="C96" s="27">
        <v>4</v>
      </c>
      <c r="D96" s="7" t="s">
        <v>16</v>
      </c>
      <c r="E96" s="11" t="s">
        <v>139</v>
      </c>
      <c r="F96" s="7" t="s">
        <v>852</v>
      </c>
      <c r="G96" s="7" t="s">
        <v>1573</v>
      </c>
      <c r="H96" s="7" t="s">
        <v>140</v>
      </c>
      <c r="I96" s="7" t="s">
        <v>2474</v>
      </c>
      <c r="J96" s="7" t="s">
        <v>3145</v>
      </c>
    </row>
    <row r="97" spans="1:10">
      <c r="A97" s="7" t="s">
        <v>1193</v>
      </c>
      <c r="B97" s="7">
        <f t="shared" si="1"/>
        <v>96</v>
      </c>
      <c r="C97" s="27">
        <v>3</v>
      </c>
      <c r="D97" s="7" t="s">
        <v>16</v>
      </c>
      <c r="E97" s="10" t="s">
        <v>141</v>
      </c>
      <c r="F97" s="7" t="s">
        <v>962</v>
      </c>
      <c r="G97" s="7" t="s">
        <v>1574</v>
      </c>
      <c r="H97" s="7" t="s">
        <v>142</v>
      </c>
      <c r="I97" s="7" t="s">
        <v>2475</v>
      </c>
      <c r="J97" s="7" t="s">
        <v>3146</v>
      </c>
    </row>
    <row r="98" spans="1:10">
      <c r="A98" s="7" t="s">
        <v>1194</v>
      </c>
      <c r="B98" s="7">
        <f t="shared" si="1"/>
        <v>97</v>
      </c>
      <c r="C98" s="27">
        <v>3</v>
      </c>
      <c r="D98" s="7" t="s">
        <v>16</v>
      </c>
      <c r="E98" s="10" t="s">
        <v>143</v>
      </c>
      <c r="F98" s="7" t="s">
        <v>983</v>
      </c>
      <c r="G98" s="7" t="s">
        <v>1575</v>
      </c>
      <c r="H98" s="7" t="s">
        <v>144</v>
      </c>
      <c r="I98" s="7" t="s">
        <v>2476</v>
      </c>
      <c r="J98" s="7" t="s">
        <v>3147</v>
      </c>
    </row>
    <row r="99" spans="1:10">
      <c r="A99" s="7" t="s">
        <v>1195</v>
      </c>
      <c r="B99" s="7">
        <f t="shared" si="1"/>
        <v>98</v>
      </c>
      <c r="C99" s="27">
        <v>3</v>
      </c>
      <c r="D99" s="7" t="s">
        <v>16</v>
      </c>
      <c r="E99" s="10" t="s">
        <v>145</v>
      </c>
      <c r="F99" s="7" t="s">
        <v>984</v>
      </c>
      <c r="G99" s="7" t="s">
        <v>1576</v>
      </c>
      <c r="H99" s="7" t="s">
        <v>146</v>
      </c>
      <c r="I99" s="7" t="s">
        <v>2477</v>
      </c>
      <c r="J99" s="7" t="s">
        <v>3148</v>
      </c>
    </row>
    <row r="100" spans="1:10">
      <c r="A100" s="7" t="s">
        <v>808</v>
      </c>
      <c r="B100" s="7">
        <f t="shared" si="1"/>
        <v>99</v>
      </c>
      <c r="C100" s="27">
        <v>3</v>
      </c>
      <c r="D100" s="7" t="s">
        <v>16</v>
      </c>
      <c r="E100" s="10" t="s">
        <v>147</v>
      </c>
      <c r="F100" s="35" t="s">
        <v>3457</v>
      </c>
      <c r="G100" s="7" t="s">
        <v>2478</v>
      </c>
      <c r="H100" s="7" t="s">
        <v>148</v>
      </c>
      <c r="I100" s="7" t="s">
        <v>2479</v>
      </c>
      <c r="J100" s="7" t="s">
        <v>3149</v>
      </c>
    </row>
    <row r="101" spans="1:10">
      <c r="A101" s="7" t="s">
        <v>1196</v>
      </c>
      <c r="B101" s="7">
        <f t="shared" si="1"/>
        <v>100</v>
      </c>
      <c r="C101" s="27">
        <v>4</v>
      </c>
      <c r="D101" s="7" t="s">
        <v>16</v>
      </c>
      <c r="E101" s="11" t="s">
        <v>149</v>
      </c>
      <c r="F101" s="7" t="s">
        <v>1007</v>
      </c>
      <c r="G101" s="7" t="s">
        <v>2480</v>
      </c>
      <c r="H101" s="7" t="s">
        <v>150</v>
      </c>
      <c r="I101" s="7" t="s">
        <v>2481</v>
      </c>
      <c r="J101" s="7" t="s">
        <v>3059</v>
      </c>
    </row>
    <row r="102" spans="1:10">
      <c r="A102" s="7" t="s">
        <v>1197</v>
      </c>
      <c r="B102" s="7">
        <f t="shared" si="1"/>
        <v>101</v>
      </c>
      <c r="C102" s="27">
        <v>4</v>
      </c>
      <c r="D102" s="7" t="s">
        <v>16</v>
      </c>
      <c r="E102" s="11" t="s">
        <v>151</v>
      </c>
      <c r="F102" s="7" t="s">
        <v>1058</v>
      </c>
      <c r="G102" s="7" t="s">
        <v>2482</v>
      </c>
      <c r="H102" s="7" t="s">
        <v>152</v>
      </c>
      <c r="I102" s="7" t="s">
        <v>2483</v>
      </c>
      <c r="J102" s="7" t="s">
        <v>3150</v>
      </c>
    </row>
    <row r="103" spans="1:10">
      <c r="A103" s="7" t="s">
        <v>1198</v>
      </c>
      <c r="B103" s="7">
        <f t="shared" si="1"/>
        <v>102</v>
      </c>
      <c r="C103" s="27">
        <v>4</v>
      </c>
      <c r="D103" s="7" t="s">
        <v>16</v>
      </c>
      <c r="E103" s="11" t="s">
        <v>153</v>
      </c>
      <c r="F103" s="7" t="s">
        <v>1008</v>
      </c>
      <c r="G103" s="7" t="s">
        <v>2484</v>
      </c>
      <c r="H103" s="7" t="s">
        <v>154</v>
      </c>
      <c r="I103" s="7" t="s">
        <v>2485</v>
      </c>
      <c r="J103" s="7" t="s">
        <v>3151</v>
      </c>
    </row>
    <row r="104" spans="1:10">
      <c r="A104" s="7" t="s">
        <v>1199</v>
      </c>
      <c r="B104" s="7">
        <f t="shared" si="1"/>
        <v>103</v>
      </c>
      <c r="C104" s="27">
        <v>4</v>
      </c>
      <c r="D104" s="7" t="s">
        <v>16</v>
      </c>
      <c r="E104" s="11" t="s">
        <v>155</v>
      </c>
      <c r="F104" s="7" t="s">
        <v>1057</v>
      </c>
      <c r="G104" s="7" t="s">
        <v>2486</v>
      </c>
      <c r="H104" s="7" t="s">
        <v>156</v>
      </c>
      <c r="I104" s="7" t="s">
        <v>2487</v>
      </c>
      <c r="J104" s="7" t="s">
        <v>3152</v>
      </c>
    </row>
    <row r="105" spans="1:10">
      <c r="A105" s="7" t="s">
        <v>1200</v>
      </c>
      <c r="B105" s="7">
        <f t="shared" si="1"/>
        <v>104</v>
      </c>
      <c r="C105" s="27">
        <v>4</v>
      </c>
      <c r="D105" s="7" t="s">
        <v>16</v>
      </c>
      <c r="E105" s="11" t="s">
        <v>157</v>
      </c>
      <c r="F105" s="7" t="s">
        <v>1009</v>
      </c>
      <c r="G105" s="7" t="s">
        <v>158</v>
      </c>
      <c r="H105" s="7" t="s">
        <v>158</v>
      </c>
      <c r="I105" s="7" t="s">
        <v>2488</v>
      </c>
      <c r="J105" s="7" t="s">
        <v>3153</v>
      </c>
    </row>
    <row r="106" spans="1:10">
      <c r="A106" s="7" t="s">
        <v>1201</v>
      </c>
      <c r="B106" s="7">
        <f t="shared" si="1"/>
        <v>105</v>
      </c>
      <c r="C106" s="27">
        <v>4</v>
      </c>
      <c r="D106" s="7" t="s">
        <v>16</v>
      </c>
      <c r="E106" s="11" t="s">
        <v>159</v>
      </c>
      <c r="F106" s="7" t="s">
        <v>1010</v>
      </c>
      <c r="G106" s="7" t="s">
        <v>160</v>
      </c>
      <c r="H106" s="7" t="s">
        <v>160</v>
      </c>
      <c r="I106" s="7" t="s">
        <v>2489</v>
      </c>
      <c r="J106" s="7" t="s">
        <v>3154</v>
      </c>
    </row>
    <row r="107" spans="1:10">
      <c r="A107" s="7" t="s">
        <v>809</v>
      </c>
      <c r="B107" s="7">
        <f t="shared" si="1"/>
        <v>106</v>
      </c>
      <c r="C107" s="27">
        <v>3</v>
      </c>
      <c r="D107" s="7" t="s">
        <v>16</v>
      </c>
      <c r="E107" s="10" t="s">
        <v>2490</v>
      </c>
      <c r="F107" s="35" t="s">
        <v>3457</v>
      </c>
      <c r="G107" s="7" t="s">
        <v>1584</v>
      </c>
      <c r="H107" s="7" t="s">
        <v>162</v>
      </c>
      <c r="I107" s="7" t="s">
        <v>2491</v>
      </c>
      <c r="J107" s="7" t="s">
        <v>3155</v>
      </c>
    </row>
    <row r="108" spans="1:10">
      <c r="A108" s="7" t="s">
        <v>1202</v>
      </c>
      <c r="B108" s="7">
        <f t="shared" si="1"/>
        <v>107</v>
      </c>
      <c r="C108" s="27">
        <v>4</v>
      </c>
      <c r="D108" s="7" t="s">
        <v>16</v>
      </c>
      <c r="E108" s="11" t="s">
        <v>163</v>
      </c>
      <c r="F108" s="7" t="s">
        <v>944</v>
      </c>
      <c r="G108" s="7" t="s">
        <v>1585</v>
      </c>
      <c r="H108" s="7" t="s">
        <v>164</v>
      </c>
      <c r="I108" s="7" t="s">
        <v>2492</v>
      </c>
      <c r="J108" s="7" t="s">
        <v>3156</v>
      </c>
    </row>
    <row r="109" spans="1:10">
      <c r="A109" s="7" t="s">
        <v>810</v>
      </c>
      <c r="B109" s="7">
        <f t="shared" si="1"/>
        <v>108</v>
      </c>
      <c r="C109" s="27">
        <v>4</v>
      </c>
      <c r="D109" s="7" t="s">
        <v>16</v>
      </c>
      <c r="E109" s="11" t="s">
        <v>165</v>
      </c>
      <c r="F109" s="35" t="s">
        <v>3457</v>
      </c>
      <c r="G109" s="7" t="s">
        <v>1586</v>
      </c>
      <c r="H109" s="7" t="s">
        <v>166</v>
      </c>
      <c r="I109" s="7" t="s">
        <v>2493</v>
      </c>
      <c r="J109" s="7" t="s">
        <v>3157</v>
      </c>
    </row>
    <row r="110" spans="1:10">
      <c r="A110" s="7" t="s">
        <v>1203</v>
      </c>
      <c r="B110" s="7">
        <f t="shared" si="1"/>
        <v>109</v>
      </c>
      <c r="C110" s="27">
        <v>5</v>
      </c>
      <c r="D110" s="7" t="s">
        <v>16</v>
      </c>
      <c r="E110" s="12" t="s">
        <v>167</v>
      </c>
      <c r="F110" s="7" t="s">
        <v>948</v>
      </c>
      <c r="G110" s="7" t="s">
        <v>2426</v>
      </c>
      <c r="H110" s="7" t="s">
        <v>168</v>
      </c>
      <c r="I110" s="7" t="s">
        <v>2494</v>
      </c>
      <c r="J110" s="7" t="s">
        <v>3158</v>
      </c>
    </row>
    <row r="111" spans="1:10">
      <c r="A111" s="7" t="s">
        <v>1204</v>
      </c>
      <c r="B111" s="7">
        <f t="shared" si="1"/>
        <v>110</v>
      </c>
      <c r="C111" s="27">
        <v>5</v>
      </c>
      <c r="D111" s="7" t="s">
        <v>16</v>
      </c>
      <c r="E111" s="12" t="s">
        <v>169</v>
      </c>
      <c r="F111" s="7" t="s">
        <v>949</v>
      </c>
      <c r="G111" s="7" t="s">
        <v>2428</v>
      </c>
      <c r="H111" s="7" t="s">
        <v>170</v>
      </c>
      <c r="I111" s="7" t="s">
        <v>2495</v>
      </c>
      <c r="J111" s="7" t="s">
        <v>3159</v>
      </c>
    </row>
    <row r="112" spans="1:10">
      <c r="A112" s="7" t="s">
        <v>1205</v>
      </c>
      <c r="B112" s="7">
        <f t="shared" si="1"/>
        <v>111</v>
      </c>
      <c r="C112" s="27">
        <v>5</v>
      </c>
      <c r="D112" s="7" t="s">
        <v>16</v>
      </c>
      <c r="E112" s="12" t="s">
        <v>171</v>
      </c>
      <c r="F112" s="7" t="s">
        <v>950</v>
      </c>
      <c r="G112" s="7" t="s">
        <v>172</v>
      </c>
      <c r="H112" s="7" t="s">
        <v>172</v>
      </c>
      <c r="I112" s="7" t="s">
        <v>2496</v>
      </c>
      <c r="J112" s="7" t="s">
        <v>3160</v>
      </c>
    </row>
    <row r="113" spans="1:10">
      <c r="A113" s="7" t="s">
        <v>1206</v>
      </c>
      <c r="B113" s="7">
        <f t="shared" si="1"/>
        <v>112</v>
      </c>
      <c r="C113" s="27">
        <v>5</v>
      </c>
      <c r="D113" s="7" t="s">
        <v>16</v>
      </c>
      <c r="E113" s="12" t="s">
        <v>173</v>
      </c>
      <c r="F113" s="7" t="s">
        <v>993</v>
      </c>
      <c r="G113" s="7" t="s">
        <v>2497</v>
      </c>
      <c r="H113" s="7" t="s">
        <v>174</v>
      </c>
      <c r="I113" s="7" t="s">
        <v>2498</v>
      </c>
      <c r="J113" s="7" t="s">
        <v>3161</v>
      </c>
    </row>
    <row r="114" spans="1:10">
      <c r="A114" s="7" t="s">
        <v>1207</v>
      </c>
      <c r="B114" s="7">
        <f t="shared" si="1"/>
        <v>113</v>
      </c>
      <c r="C114" s="27">
        <v>5</v>
      </c>
      <c r="D114" s="7" t="s">
        <v>16</v>
      </c>
      <c r="E114" s="12" t="s">
        <v>175</v>
      </c>
      <c r="F114" s="7" t="s">
        <v>947</v>
      </c>
      <c r="G114" s="7" t="s">
        <v>82</v>
      </c>
      <c r="H114" s="7" t="s">
        <v>176</v>
      </c>
      <c r="I114" s="7" t="s">
        <v>2499</v>
      </c>
      <c r="J114" s="7" t="s">
        <v>3162</v>
      </c>
    </row>
    <row r="115" spans="1:10">
      <c r="A115" s="7" t="s">
        <v>1208</v>
      </c>
      <c r="B115" s="7">
        <f t="shared" si="1"/>
        <v>114</v>
      </c>
      <c r="C115" s="27">
        <v>5</v>
      </c>
      <c r="D115" s="7" t="s">
        <v>16</v>
      </c>
      <c r="E115" s="12" t="s">
        <v>177</v>
      </c>
      <c r="F115" s="7" t="s">
        <v>946</v>
      </c>
      <c r="G115" s="7" t="s">
        <v>2434</v>
      </c>
      <c r="H115" s="7" t="s">
        <v>178</v>
      </c>
      <c r="I115" s="7" t="s">
        <v>2500</v>
      </c>
      <c r="J115" s="7" t="s">
        <v>3163</v>
      </c>
    </row>
    <row r="116" spans="1:10">
      <c r="A116" s="7" t="s">
        <v>1209</v>
      </c>
      <c r="B116" s="7">
        <f t="shared" si="1"/>
        <v>115</v>
      </c>
      <c r="C116" s="27">
        <v>5</v>
      </c>
      <c r="D116" s="7" t="s">
        <v>16</v>
      </c>
      <c r="E116" s="12" t="s">
        <v>179</v>
      </c>
      <c r="F116" s="7" t="s">
        <v>951</v>
      </c>
      <c r="G116" s="7" t="s">
        <v>86</v>
      </c>
      <c r="H116" s="7" t="s">
        <v>180</v>
      </c>
      <c r="I116" s="7" t="s">
        <v>2501</v>
      </c>
      <c r="J116" s="7" t="s">
        <v>3164</v>
      </c>
    </row>
    <row r="117" spans="1:10">
      <c r="A117" s="7" t="s">
        <v>1210</v>
      </c>
      <c r="B117" s="7">
        <f t="shared" si="1"/>
        <v>116</v>
      </c>
      <c r="C117" s="27">
        <v>5</v>
      </c>
      <c r="D117" s="7" t="s">
        <v>16</v>
      </c>
      <c r="E117" s="12" t="s">
        <v>181</v>
      </c>
      <c r="F117" s="7" t="s">
        <v>941</v>
      </c>
      <c r="G117" s="7" t="s">
        <v>516</v>
      </c>
      <c r="H117" s="7" t="s">
        <v>182</v>
      </c>
      <c r="I117" s="7" t="s">
        <v>2502</v>
      </c>
      <c r="J117" s="7" t="s">
        <v>3165</v>
      </c>
    </row>
    <row r="118" spans="1:10">
      <c r="A118" s="7" t="s">
        <v>1211</v>
      </c>
      <c r="B118" s="7">
        <f t="shared" si="1"/>
        <v>117</v>
      </c>
      <c r="C118" s="27">
        <v>5</v>
      </c>
      <c r="D118" s="7" t="s">
        <v>16</v>
      </c>
      <c r="E118" s="12" t="s">
        <v>183</v>
      </c>
      <c r="F118" s="7" t="s">
        <v>945</v>
      </c>
      <c r="G118" s="7" t="s">
        <v>2438</v>
      </c>
      <c r="H118" s="7" t="s">
        <v>184</v>
      </c>
      <c r="I118" s="7" t="s">
        <v>2503</v>
      </c>
      <c r="J118" s="7" t="s">
        <v>3166</v>
      </c>
    </row>
    <row r="119" spans="1:10">
      <c r="A119" s="7" t="s">
        <v>1212</v>
      </c>
      <c r="B119" s="7">
        <f t="shared" si="1"/>
        <v>118</v>
      </c>
      <c r="C119" s="27">
        <v>5</v>
      </c>
      <c r="D119" s="7" t="s">
        <v>16</v>
      </c>
      <c r="E119" s="12" t="s">
        <v>185</v>
      </c>
      <c r="F119" s="7" t="s">
        <v>942</v>
      </c>
      <c r="G119" s="7" t="s">
        <v>520</v>
      </c>
      <c r="H119" s="7" t="s">
        <v>186</v>
      </c>
      <c r="I119" s="7" t="s">
        <v>2504</v>
      </c>
      <c r="J119" s="7" t="s">
        <v>3167</v>
      </c>
    </row>
    <row r="120" spans="1:10">
      <c r="A120" s="7" t="s">
        <v>1213</v>
      </c>
      <c r="B120" s="7">
        <f t="shared" si="1"/>
        <v>119</v>
      </c>
      <c r="C120" s="27">
        <v>5</v>
      </c>
      <c r="D120" s="7" t="s">
        <v>16</v>
      </c>
      <c r="E120" s="12" t="s">
        <v>187</v>
      </c>
      <c r="F120" s="7" t="s">
        <v>952</v>
      </c>
      <c r="G120" s="7" t="s">
        <v>2440</v>
      </c>
      <c r="H120" s="7" t="s">
        <v>188</v>
      </c>
      <c r="I120" s="7" t="s">
        <v>2505</v>
      </c>
      <c r="J120" s="7" t="s">
        <v>3168</v>
      </c>
    </row>
    <row r="121" spans="1:10">
      <c r="A121" s="7" t="s">
        <v>1214</v>
      </c>
      <c r="B121" s="7">
        <f t="shared" si="1"/>
        <v>120</v>
      </c>
      <c r="C121" s="27">
        <v>5</v>
      </c>
      <c r="D121" s="7" t="s">
        <v>16</v>
      </c>
      <c r="E121" s="12" t="s">
        <v>189</v>
      </c>
      <c r="F121" s="7" t="s">
        <v>852</v>
      </c>
      <c r="G121" s="7" t="s">
        <v>1598</v>
      </c>
      <c r="H121" s="7" t="s">
        <v>96</v>
      </c>
      <c r="I121" s="7" t="s">
        <v>2506</v>
      </c>
      <c r="J121" s="7" t="s">
        <v>3169</v>
      </c>
    </row>
    <row r="122" spans="1:10">
      <c r="A122" s="7" t="s">
        <v>1215</v>
      </c>
      <c r="B122" s="7">
        <f t="shared" si="1"/>
        <v>121</v>
      </c>
      <c r="C122" s="27">
        <v>4</v>
      </c>
      <c r="D122" s="7" t="s">
        <v>16</v>
      </c>
      <c r="E122" s="11" t="s">
        <v>190</v>
      </c>
      <c r="F122" s="7" t="s">
        <v>943</v>
      </c>
      <c r="G122" s="7" t="s">
        <v>2507</v>
      </c>
      <c r="H122" s="7" t="s">
        <v>3461</v>
      </c>
      <c r="I122" s="7" t="s">
        <v>2508</v>
      </c>
      <c r="J122" s="7" t="s">
        <v>3170</v>
      </c>
    </row>
    <row r="123" spans="1:10">
      <c r="A123" s="7" t="s">
        <v>1216</v>
      </c>
      <c r="B123" s="7">
        <f t="shared" si="1"/>
        <v>122</v>
      </c>
      <c r="C123" s="27">
        <v>4</v>
      </c>
      <c r="D123" s="7" t="s">
        <v>16</v>
      </c>
      <c r="E123" s="11" t="s">
        <v>192</v>
      </c>
      <c r="F123" s="7" t="s">
        <v>1059</v>
      </c>
      <c r="G123" s="7" t="s">
        <v>2509</v>
      </c>
      <c r="H123" s="7" t="s">
        <v>193</v>
      </c>
      <c r="I123" s="7" t="s">
        <v>2510</v>
      </c>
      <c r="J123" s="7" t="s">
        <v>3171</v>
      </c>
    </row>
    <row r="124" spans="1:10">
      <c r="A124" s="7" t="s">
        <v>811</v>
      </c>
      <c r="B124" s="7">
        <f t="shared" si="1"/>
        <v>123</v>
      </c>
      <c r="C124" s="27">
        <v>4</v>
      </c>
      <c r="D124" s="7" t="s">
        <v>16</v>
      </c>
      <c r="E124" s="11" t="s">
        <v>194</v>
      </c>
      <c r="F124" s="35" t="s">
        <v>3457</v>
      </c>
      <c r="G124" s="7" t="s">
        <v>1601</v>
      </c>
      <c r="H124" s="7" t="s">
        <v>195</v>
      </c>
      <c r="I124" s="7" t="s">
        <v>2511</v>
      </c>
      <c r="J124" s="7" t="s">
        <v>3172</v>
      </c>
    </row>
    <row r="125" spans="1:10">
      <c r="A125" s="7" t="s">
        <v>1217</v>
      </c>
      <c r="B125" s="7">
        <f t="shared" si="1"/>
        <v>124</v>
      </c>
      <c r="C125" s="27">
        <v>5</v>
      </c>
      <c r="D125" s="7" t="s">
        <v>16</v>
      </c>
      <c r="E125" s="12" t="s">
        <v>196</v>
      </c>
      <c r="F125" s="7" t="s">
        <v>1049</v>
      </c>
      <c r="G125" s="7" t="s">
        <v>2449</v>
      </c>
      <c r="H125" s="7" t="s">
        <v>197</v>
      </c>
      <c r="I125" s="7" t="s">
        <v>2512</v>
      </c>
      <c r="J125" s="7" t="s">
        <v>3060</v>
      </c>
    </row>
    <row r="126" spans="1:10">
      <c r="A126" s="7" t="s">
        <v>1218</v>
      </c>
      <c r="B126" s="7">
        <f t="shared" si="1"/>
        <v>125</v>
      </c>
      <c r="C126" s="27">
        <v>5</v>
      </c>
      <c r="D126" s="7" t="s">
        <v>16</v>
      </c>
      <c r="E126" s="12" t="s">
        <v>198</v>
      </c>
      <c r="F126" s="7" t="s">
        <v>1050</v>
      </c>
      <c r="G126" s="7" t="s">
        <v>2451</v>
      </c>
      <c r="H126" s="7" t="s">
        <v>199</v>
      </c>
      <c r="I126" s="7" t="s">
        <v>2513</v>
      </c>
      <c r="J126" s="7" t="s">
        <v>3061</v>
      </c>
    </row>
    <row r="127" spans="1:10">
      <c r="A127" s="7" t="s">
        <v>1219</v>
      </c>
      <c r="B127" s="7">
        <f t="shared" si="1"/>
        <v>126</v>
      </c>
      <c r="C127" s="27">
        <v>5</v>
      </c>
      <c r="D127" s="7" t="s">
        <v>16</v>
      </c>
      <c r="E127" s="12" t="s">
        <v>200</v>
      </c>
      <c r="F127" s="7" t="s">
        <v>1051</v>
      </c>
      <c r="G127" s="7" t="s">
        <v>2514</v>
      </c>
      <c r="H127" s="7" t="s">
        <v>201</v>
      </c>
      <c r="I127" s="7" t="s">
        <v>2515</v>
      </c>
      <c r="J127" s="7" t="s">
        <v>3062</v>
      </c>
    </row>
    <row r="128" spans="1:10">
      <c r="A128" s="7" t="s">
        <v>1220</v>
      </c>
      <c r="B128" s="7">
        <f t="shared" si="1"/>
        <v>127</v>
      </c>
      <c r="C128" s="27">
        <v>5</v>
      </c>
      <c r="D128" s="7" t="s">
        <v>16</v>
      </c>
      <c r="E128" s="12" t="s">
        <v>202</v>
      </c>
      <c r="F128" s="7" t="s">
        <v>1052</v>
      </c>
      <c r="G128" s="7" t="s">
        <v>2455</v>
      </c>
      <c r="H128" s="7" t="s">
        <v>203</v>
      </c>
      <c r="I128" s="7" t="s">
        <v>2516</v>
      </c>
      <c r="J128" s="7" t="s">
        <v>3056</v>
      </c>
    </row>
    <row r="129" spans="1:10">
      <c r="A129" s="7" t="s">
        <v>1221</v>
      </c>
      <c r="B129" s="7">
        <f t="shared" si="1"/>
        <v>128</v>
      </c>
      <c r="C129" s="27">
        <v>5</v>
      </c>
      <c r="D129" s="7" t="s">
        <v>16</v>
      </c>
      <c r="E129" s="12" t="s">
        <v>204</v>
      </c>
      <c r="F129" s="7" t="s">
        <v>1053</v>
      </c>
      <c r="G129" s="7" t="s">
        <v>114</v>
      </c>
      <c r="H129" s="7" t="s">
        <v>205</v>
      </c>
      <c r="I129" s="7" t="s">
        <v>2517</v>
      </c>
      <c r="J129" s="7" t="s">
        <v>3063</v>
      </c>
    </row>
    <row r="130" spans="1:10">
      <c r="A130" s="7" t="s">
        <v>1222</v>
      </c>
      <c r="B130" s="7">
        <f t="shared" si="1"/>
        <v>129</v>
      </c>
      <c r="C130" s="27">
        <v>5</v>
      </c>
      <c r="D130" s="7" t="s">
        <v>16</v>
      </c>
      <c r="E130" s="12" t="s">
        <v>206</v>
      </c>
      <c r="F130" s="7" t="s">
        <v>1054</v>
      </c>
      <c r="G130" s="7" t="s">
        <v>2457</v>
      </c>
      <c r="H130" s="7" t="s">
        <v>207</v>
      </c>
      <c r="I130" s="7" t="s">
        <v>2518</v>
      </c>
      <c r="J130" s="7" t="s">
        <v>3064</v>
      </c>
    </row>
    <row r="131" spans="1:10">
      <c r="A131" s="7" t="s">
        <v>812</v>
      </c>
      <c r="B131" s="7">
        <f t="shared" ref="B131:B194" si="2">ROW()-1</f>
        <v>130</v>
      </c>
      <c r="C131" s="27">
        <v>5</v>
      </c>
      <c r="D131" s="7" t="s">
        <v>16</v>
      </c>
      <c r="E131" s="12" t="s">
        <v>208</v>
      </c>
      <c r="F131" s="35" t="s">
        <v>3457</v>
      </c>
      <c r="G131" s="7" t="s">
        <v>1564</v>
      </c>
      <c r="H131" s="7" t="s">
        <v>209</v>
      </c>
      <c r="I131" s="7" t="s">
        <v>2519</v>
      </c>
      <c r="J131" s="7" t="s">
        <v>3065</v>
      </c>
    </row>
    <row r="132" spans="1:10">
      <c r="A132" s="7" t="s">
        <v>1223</v>
      </c>
      <c r="B132" s="7">
        <f t="shared" si="2"/>
        <v>131</v>
      </c>
      <c r="C132" s="27">
        <v>6</v>
      </c>
      <c r="D132" s="7" t="s">
        <v>16</v>
      </c>
      <c r="E132" s="13" t="s">
        <v>210</v>
      </c>
      <c r="F132" s="7" t="s">
        <v>884</v>
      </c>
      <c r="G132" s="7" t="s">
        <v>1609</v>
      </c>
      <c r="H132" s="7" t="s">
        <v>2520</v>
      </c>
      <c r="I132" s="7" t="s">
        <v>2521</v>
      </c>
      <c r="J132" s="7" t="s">
        <v>3173</v>
      </c>
    </row>
    <row r="133" spans="1:10">
      <c r="A133" s="7" t="s">
        <v>1224</v>
      </c>
      <c r="B133" s="7">
        <f t="shared" si="2"/>
        <v>132</v>
      </c>
      <c r="C133" s="27">
        <v>6</v>
      </c>
      <c r="D133" s="7" t="s">
        <v>16</v>
      </c>
      <c r="E133" s="13" t="s">
        <v>212</v>
      </c>
      <c r="F133" s="7" t="s">
        <v>883</v>
      </c>
      <c r="G133" s="7" t="s">
        <v>1610</v>
      </c>
      <c r="H133" s="7" t="s">
        <v>213</v>
      </c>
      <c r="I133" s="7" t="s">
        <v>2522</v>
      </c>
      <c r="J133" s="7" t="s">
        <v>3066</v>
      </c>
    </row>
    <row r="134" spans="1:10">
      <c r="A134" s="7" t="s">
        <v>813</v>
      </c>
      <c r="B134" s="7">
        <f t="shared" si="2"/>
        <v>133</v>
      </c>
      <c r="C134" s="27">
        <v>5</v>
      </c>
      <c r="D134" s="7" t="s">
        <v>16</v>
      </c>
      <c r="E134" s="12" t="s">
        <v>214</v>
      </c>
      <c r="F134" s="35" t="s">
        <v>3457</v>
      </c>
      <c r="G134" s="7" t="s">
        <v>124</v>
      </c>
      <c r="H134" s="7" t="s">
        <v>215</v>
      </c>
      <c r="I134" s="7" t="s">
        <v>2523</v>
      </c>
      <c r="J134" s="7" t="s">
        <v>3174</v>
      </c>
    </row>
    <row r="135" spans="1:10">
      <c r="A135" s="7" t="s">
        <v>1225</v>
      </c>
      <c r="B135" s="7">
        <f t="shared" si="2"/>
        <v>134</v>
      </c>
      <c r="C135" s="27">
        <v>6</v>
      </c>
      <c r="D135" s="7" t="s">
        <v>16</v>
      </c>
      <c r="E135" s="13" t="s">
        <v>216</v>
      </c>
      <c r="F135" s="7" t="s">
        <v>885</v>
      </c>
      <c r="G135" s="7" t="s">
        <v>217</v>
      </c>
      <c r="H135" s="7" t="s">
        <v>217</v>
      </c>
      <c r="I135" s="7" t="s">
        <v>2524</v>
      </c>
      <c r="J135" s="7" t="s">
        <v>3175</v>
      </c>
    </row>
    <row r="136" spans="1:10">
      <c r="A136" s="7" t="s">
        <v>1226</v>
      </c>
      <c r="B136" s="7">
        <f t="shared" si="2"/>
        <v>135</v>
      </c>
      <c r="C136" s="27">
        <v>6</v>
      </c>
      <c r="D136" s="7" t="s">
        <v>16</v>
      </c>
      <c r="E136" s="13" t="s">
        <v>218</v>
      </c>
      <c r="F136" s="7" t="s">
        <v>886</v>
      </c>
      <c r="G136" s="7" t="s">
        <v>1612</v>
      </c>
      <c r="H136" s="7" t="s">
        <v>219</v>
      </c>
      <c r="I136" s="7" t="s">
        <v>2525</v>
      </c>
      <c r="J136" s="7" t="s">
        <v>3067</v>
      </c>
    </row>
    <row r="137" spans="1:10">
      <c r="A137" s="7" t="s">
        <v>814</v>
      </c>
      <c r="B137" s="7">
        <f t="shared" si="2"/>
        <v>136</v>
      </c>
      <c r="C137" s="27">
        <v>5</v>
      </c>
      <c r="D137" s="7" t="s">
        <v>16</v>
      </c>
      <c r="E137" s="12" t="s">
        <v>220</v>
      </c>
      <c r="F137" s="35" t="s">
        <v>3457</v>
      </c>
      <c r="G137" s="7" t="s">
        <v>2466</v>
      </c>
      <c r="H137" s="7" t="s">
        <v>221</v>
      </c>
      <c r="I137" s="7" t="s">
        <v>2526</v>
      </c>
      <c r="J137" s="7" t="s">
        <v>3176</v>
      </c>
    </row>
    <row r="138" spans="1:10">
      <c r="A138" s="7" t="s">
        <v>1227</v>
      </c>
      <c r="B138" s="7">
        <f t="shared" si="2"/>
        <v>137</v>
      </c>
      <c r="C138" s="27">
        <v>6</v>
      </c>
      <c r="D138" s="7" t="s">
        <v>16</v>
      </c>
      <c r="E138" s="13" t="s">
        <v>222</v>
      </c>
      <c r="F138" s="7" t="s">
        <v>882</v>
      </c>
      <c r="G138" s="7" t="s">
        <v>1614</v>
      </c>
      <c r="H138" s="7" t="s">
        <v>223</v>
      </c>
      <c r="I138" s="7" t="s">
        <v>2527</v>
      </c>
      <c r="J138" s="7" t="s">
        <v>3068</v>
      </c>
    </row>
    <row r="139" spans="1:10">
      <c r="A139" s="7" t="s">
        <v>1228</v>
      </c>
      <c r="B139" s="7">
        <f t="shared" si="2"/>
        <v>138</v>
      </c>
      <c r="C139" s="27">
        <v>6</v>
      </c>
      <c r="D139" s="7" t="s">
        <v>16</v>
      </c>
      <c r="E139" s="13" t="s">
        <v>224</v>
      </c>
      <c r="F139" s="7" t="s">
        <v>881</v>
      </c>
      <c r="G139" s="7" t="s">
        <v>1615</v>
      </c>
      <c r="H139" s="7" t="s">
        <v>225</v>
      </c>
      <c r="I139" s="7" t="s">
        <v>2528</v>
      </c>
      <c r="J139" s="7" t="s">
        <v>3177</v>
      </c>
    </row>
    <row r="140" spans="1:10">
      <c r="A140" s="7" t="s">
        <v>1229</v>
      </c>
      <c r="B140" s="7">
        <f t="shared" si="2"/>
        <v>139</v>
      </c>
      <c r="C140" s="27">
        <v>5</v>
      </c>
      <c r="D140" s="7" t="s">
        <v>16</v>
      </c>
      <c r="E140" s="12" t="s">
        <v>226</v>
      </c>
      <c r="F140" s="7" t="s">
        <v>1055</v>
      </c>
      <c r="G140" s="7" t="s">
        <v>1616</v>
      </c>
      <c r="H140" s="7" t="s">
        <v>227</v>
      </c>
      <c r="I140" s="7" t="s">
        <v>2529</v>
      </c>
      <c r="J140" s="7" t="s">
        <v>3069</v>
      </c>
    </row>
    <row r="141" spans="1:10">
      <c r="A141" s="7" t="s">
        <v>1230</v>
      </c>
      <c r="B141" s="7">
        <f t="shared" si="2"/>
        <v>140</v>
      </c>
      <c r="C141" s="27">
        <v>5</v>
      </c>
      <c r="D141" s="7" t="s">
        <v>16</v>
      </c>
      <c r="E141" s="12" t="s">
        <v>228</v>
      </c>
      <c r="F141" s="7" t="s">
        <v>993</v>
      </c>
      <c r="G141" s="7" t="s">
        <v>2530</v>
      </c>
      <c r="H141" s="7" t="s">
        <v>229</v>
      </c>
      <c r="I141" s="7" t="s">
        <v>2531</v>
      </c>
      <c r="J141" s="7" t="s">
        <v>3178</v>
      </c>
    </row>
    <row r="142" spans="1:10">
      <c r="A142" s="7" t="s">
        <v>1231</v>
      </c>
      <c r="B142" s="7">
        <f t="shared" si="2"/>
        <v>141</v>
      </c>
      <c r="C142" s="27">
        <v>5</v>
      </c>
      <c r="D142" s="7" t="s">
        <v>16</v>
      </c>
      <c r="E142" s="12" t="s">
        <v>230</v>
      </c>
      <c r="F142" s="7" t="s">
        <v>852</v>
      </c>
      <c r="G142" s="7" t="s">
        <v>1618</v>
      </c>
      <c r="H142" s="7" t="s">
        <v>140</v>
      </c>
      <c r="I142" s="7" t="s">
        <v>2532</v>
      </c>
      <c r="J142" s="7" t="s">
        <v>3145</v>
      </c>
    </row>
    <row r="143" spans="1:10">
      <c r="A143" s="7" t="s">
        <v>823</v>
      </c>
      <c r="B143" s="7">
        <f t="shared" si="2"/>
        <v>142</v>
      </c>
      <c r="C143" s="27">
        <v>3</v>
      </c>
      <c r="D143" s="7" t="s">
        <v>0</v>
      </c>
      <c r="E143" s="10" t="s">
        <v>462</v>
      </c>
      <c r="F143" s="35" t="s">
        <v>3457</v>
      </c>
      <c r="G143" s="7" t="s">
        <v>1736</v>
      </c>
      <c r="H143" s="7" t="s">
        <v>463</v>
      </c>
      <c r="I143" s="7" t="s">
        <v>2730</v>
      </c>
      <c r="J143" s="7" t="s">
        <v>3278</v>
      </c>
    </row>
    <row r="144" spans="1:10">
      <c r="A144" s="7" t="s">
        <v>1340</v>
      </c>
      <c r="B144" s="7">
        <f t="shared" si="2"/>
        <v>143</v>
      </c>
      <c r="C144" s="27">
        <v>4</v>
      </c>
      <c r="D144" s="7" t="s">
        <v>0</v>
      </c>
      <c r="E144" s="11" t="s">
        <v>464</v>
      </c>
      <c r="F144" s="7" t="s">
        <v>879</v>
      </c>
      <c r="G144" s="7" t="s">
        <v>2731</v>
      </c>
      <c r="H144" s="7" t="s">
        <v>9</v>
      </c>
      <c r="I144" s="7" t="s">
        <v>2732</v>
      </c>
      <c r="J144" s="7" t="s">
        <v>3279</v>
      </c>
    </row>
    <row r="145" spans="1:10">
      <c r="A145" s="7" t="s">
        <v>3638</v>
      </c>
      <c r="B145" s="7">
        <f t="shared" si="2"/>
        <v>144</v>
      </c>
      <c r="C145" s="27">
        <v>4</v>
      </c>
      <c r="D145" s="7" t="s">
        <v>0</v>
      </c>
      <c r="E145" s="11" t="s">
        <v>465</v>
      </c>
      <c r="F145" s="35" t="s">
        <v>3457</v>
      </c>
      <c r="G145" s="7" t="s">
        <v>2733</v>
      </c>
      <c r="H145" s="7" t="s">
        <v>466</v>
      </c>
      <c r="I145" s="7" t="s">
        <v>2734</v>
      </c>
      <c r="J145" s="7" t="s">
        <v>3280</v>
      </c>
    </row>
    <row r="146" spans="1:10">
      <c r="A146" s="7" t="s">
        <v>1341</v>
      </c>
      <c r="B146" s="7">
        <f t="shared" si="2"/>
        <v>145</v>
      </c>
      <c r="C146" s="27">
        <v>5</v>
      </c>
      <c r="D146" s="7" t="s">
        <v>0</v>
      </c>
      <c r="E146" s="12" t="s">
        <v>467</v>
      </c>
      <c r="F146" s="7" t="s">
        <v>887</v>
      </c>
      <c r="G146" s="7" t="s">
        <v>2735</v>
      </c>
      <c r="H146" s="7" t="s">
        <v>468</v>
      </c>
      <c r="I146" s="7" t="s">
        <v>2736</v>
      </c>
      <c r="J146" s="7" t="s">
        <v>3281</v>
      </c>
    </row>
    <row r="147" spans="1:10">
      <c r="A147" s="7" t="s">
        <v>1342</v>
      </c>
      <c r="B147" s="7">
        <f t="shared" si="2"/>
        <v>146</v>
      </c>
      <c r="C147" s="27">
        <v>5</v>
      </c>
      <c r="D147" s="7" t="s">
        <v>0</v>
      </c>
      <c r="E147" s="12" t="s">
        <v>469</v>
      </c>
      <c r="F147" s="7" t="s">
        <v>888</v>
      </c>
      <c r="G147" s="7" t="s">
        <v>2733</v>
      </c>
      <c r="H147" s="7" t="s">
        <v>470</v>
      </c>
      <c r="I147" s="7" t="s">
        <v>2737</v>
      </c>
      <c r="J147" s="7" t="s">
        <v>3434</v>
      </c>
    </row>
    <row r="148" spans="1:10">
      <c r="A148" s="7" t="s">
        <v>1343</v>
      </c>
      <c r="B148" s="7">
        <f t="shared" si="2"/>
        <v>147</v>
      </c>
      <c r="C148" s="27">
        <v>5</v>
      </c>
      <c r="D148" s="7" t="s">
        <v>0</v>
      </c>
      <c r="E148" s="12" t="s">
        <v>2738</v>
      </c>
      <c r="F148" s="7" t="s">
        <v>889</v>
      </c>
      <c r="G148" s="7" t="s">
        <v>2739</v>
      </c>
      <c r="H148" s="7" t="s">
        <v>472</v>
      </c>
      <c r="I148" s="7" t="s">
        <v>2740</v>
      </c>
      <c r="J148" s="7" t="s">
        <v>3282</v>
      </c>
    </row>
    <row r="149" spans="1:10">
      <c r="A149" s="7" t="s">
        <v>1344</v>
      </c>
      <c r="B149" s="7">
        <f t="shared" si="2"/>
        <v>148</v>
      </c>
      <c r="C149" s="27">
        <v>4</v>
      </c>
      <c r="D149" s="7" t="s">
        <v>0</v>
      </c>
      <c r="E149" s="11" t="s">
        <v>473</v>
      </c>
      <c r="F149" s="7" t="s">
        <v>933</v>
      </c>
      <c r="G149" s="7" t="s">
        <v>1742</v>
      </c>
      <c r="H149" s="7" t="s">
        <v>1742</v>
      </c>
      <c r="I149" s="7" t="s">
        <v>2741</v>
      </c>
      <c r="J149" s="7" t="s">
        <v>3283</v>
      </c>
    </row>
    <row r="150" spans="1:10">
      <c r="A150" s="7" t="s">
        <v>1345</v>
      </c>
      <c r="B150" s="7">
        <f t="shared" si="2"/>
        <v>149</v>
      </c>
      <c r="C150" s="27">
        <v>4</v>
      </c>
      <c r="D150" s="7" t="s">
        <v>0</v>
      </c>
      <c r="E150" s="11" t="s">
        <v>475</v>
      </c>
      <c r="F150" s="7" t="s">
        <v>939</v>
      </c>
      <c r="G150" s="7" t="s">
        <v>1743</v>
      </c>
      <c r="H150" s="7" t="s">
        <v>476</v>
      </c>
      <c r="I150" s="7" t="s">
        <v>2742</v>
      </c>
      <c r="J150" s="7" t="s">
        <v>3284</v>
      </c>
    </row>
    <row r="151" spans="1:10" ht="19">
      <c r="A151" s="7" t="s">
        <v>3788</v>
      </c>
      <c r="B151" s="7">
        <f t="shared" si="2"/>
        <v>150</v>
      </c>
      <c r="C151" s="27">
        <v>4</v>
      </c>
      <c r="D151" s="7" t="s">
        <v>3640</v>
      </c>
      <c r="E151" s="11" t="s">
        <v>3757</v>
      </c>
      <c r="F151" s="7" t="s">
        <v>3758</v>
      </c>
      <c r="G151" s="4" t="s">
        <v>4351</v>
      </c>
      <c r="H151" s="7" t="s">
        <v>4352</v>
      </c>
    </row>
    <row r="152" spans="1:10">
      <c r="A152" s="15" t="s">
        <v>3665</v>
      </c>
      <c r="B152" s="7">
        <f t="shared" si="2"/>
        <v>151</v>
      </c>
      <c r="C152" s="27">
        <v>4</v>
      </c>
      <c r="D152" s="7" t="s">
        <v>3528</v>
      </c>
      <c r="E152" s="11" t="s">
        <v>4395</v>
      </c>
      <c r="F152" s="7" t="s">
        <v>3597</v>
      </c>
      <c r="G152" s="7" t="s">
        <v>1994</v>
      </c>
      <c r="H152" s="7" t="s">
        <v>4391</v>
      </c>
      <c r="I152" s="7" t="s">
        <v>3641</v>
      </c>
      <c r="J152" s="7" t="s">
        <v>3641</v>
      </c>
    </row>
    <row r="153" spans="1:10">
      <c r="A153" s="7" t="s">
        <v>1346</v>
      </c>
      <c r="B153" s="7">
        <f t="shared" si="2"/>
        <v>152</v>
      </c>
      <c r="C153" s="27">
        <v>4</v>
      </c>
      <c r="D153" s="7" t="s">
        <v>0</v>
      </c>
      <c r="E153" s="11" t="s">
        <v>477</v>
      </c>
      <c r="F153" s="7" t="s">
        <v>880</v>
      </c>
      <c r="G153" s="7" t="s">
        <v>1744</v>
      </c>
      <c r="H153" s="7" t="s">
        <v>478</v>
      </c>
      <c r="I153" s="7" t="s">
        <v>2743</v>
      </c>
      <c r="J153" s="7" t="s">
        <v>3285</v>
      </c>
    </row>
    <row r="154" spans="1:10">
      <c r="A154" s="7" t="s">
        <v>1347</v>
      </c>
      <c r="B154" s="7">
        <f t="shared" si="2"/>
        <v>153</v>
      </c>
      <c r="C154" s="27">
        <v>4</v>
      </c>
      <c r="D154" s="7" t="s">
        <v>0</v>
      </c>
      <c r="E154" s="11" t="s">
        <v>479</v>
      </c>
      <c r="F154" s="7" t="s">
        <v>890</v>
      </c>
      <c r="G154" s="7" t="s">
        <v>1745</v>
      </c>
      <c r="H154" s="7" t="s">
        <v>2744</v>
      </c>
      <c r="I154" s="7" t="s">
        <v>2745</v>
      </c>
      <c r="J154" s="7" t="s">
        <v>3286</v>
      </c>
    </row>
    <row r="155" spans="1:10">
      <c r="A155" s="7" t="s">
        <v>1348</v>
      </c>
      <c r="B155" s="7">
        <f t="shared" si="2"/>
        <v>154</v>
      </c>
      <c r="C155" s="27">
        <v>4</v>
      </c>
      <c r="D155" s="7" t="s">
        <v>0</v>
      </c>
      <c r="E155" s="11" t="s">
        <v>481</v>
      </c>
      <c r="F155" s="7" t="s">
        <v>878</v>
      </c>
      <c r="G155" s="7" t="s">
        <v>1746</v>
      </c>
      <c r="H155" s="7" t="s">
        <v>482</v>
      </c>
      <c r="I155" s="7" t="s">
        <v>2746</v>
      </c>
      <c r="J155" s="7" t="s">
        <v>3287</v>
      </c>
    </row>
    <row r="156" spans="1:10">
      <c r="A156" s="7" t="s">
        <v>825</v>
      </c>
      <c r="B156" s="7">
        <f t="shared" si="2"/>
        <v>155</v>
      </c>
      <c r="C156" s="27">
        <v>4</v>
      </c>
      <c r="D156" s="7" t="s">
        <v>0</v>
      </c>
      <c r="E156" s="11" t="s">
        <v>483</v>
      </c>
      <c r="F156" s="35" t="s">
        <v>3457</v>
      </c>
      <c r="G156" s="7" t="s">
        <v>548</v>
      </c>
      <c r="H156" s="7" t="s">
        <v>484</v>
      </c>
      <c r="I156" s="7" t="s">
        <v>2747</v>
      </c>
      <c r="J156" s="7" t="s">
        <v>3288</v>
      </c>
    </row>
    <row r="157" spans="1:10">
      <c r="A157" s="7" t="s">
        <v>1349</v>
      </c>
      <c r="B157" s="7">
        <f t="shared" si="2"/>
        <v>156</v>
      </c>
      <c r="C157" s="27">
        <v>5</v>
      </c>
      <c r="D157" s="7" t="s">
        <v>0</v>
      </c>
      <c r="E157" s="12" t="s">
        <v>485</v>
      </c>
      <c r="F157" s="7" t="s">
        <v>882</v>
      </c>
      <c r="G157" s="7" t="s">
        <v>2748</v>
      </c>
      <c r="H157" s="7" t="s">
        <v>486</v>
      </c>
      <c r="I157" s="7" t="s">
        <v>2749</v>
      </c>
      <c r="J157" s="7" t="s">
        <v>3435</v>
      </c>
    </row>
    <row r="158" spans="1:10">
      <c r="A158" s="7" t="s">
        <v>1350</v>
      </c>
      <c r="B158" s="7">
        <f t="shared" si="2"/>
        <v>157</v>
      </c>
      <c r="C158" s="27">
        <v>5</v>
      </c>
      <c r="D158" s="7" t="s">
        <v>0</v>
      </c>
      <c r="E158" s="12" t="s">
        <v>487</v>
      </c>
      <c r="F158" s="7" t="s">
        <v>881</v>
      </c>
      <c r="G158" s="7" t="s">
        <v>488</v>
      </c>
      <c r="H158" s="7" t="s">
        <v>488</v>
      </c>
      <c r="I158" s="7" t="s">
        <v>2750</v>
      </c>
      <c r="J158" s="7" t="s">
        <v>3288</v>
      </c>
    </row>
    <row r="159" spans="1:10">
      <c r="A159" s="7" t="s">
        <v>826</v>
      </c>
      <c r="B159" s="7">
        <f t="shared" si="2"/>
        <v>158</v>
      </c>
      <c r="C159" s="27">
        <v>4</v>
      </c>
      <c r="D159" s="7" t="s">
        <v>0</v>
      </c>
      <c r="E159" s="11" t="s">
        <v>489</v>
      </c>
      <c r="F159" s="35" t="s">
        <v>3457</v>
      </c>
      <c r="G159" s="7" t="s">
        <v>536</v>
      </c>
      <c r="H159" s="7" t="s">
        <v>490</v>
      </c>
      <c r="I159" s="7" t="s">
        <v>2751</v>
      </c>
      <c r="J159" s="7" t="s">
        <v>3289</v>
      </c>
    </row>
    <row r="160" spans="1:10">
      <c r="A160" s="7" t="s">
        <v>1351</v>
      </c>
      <c r="B160" s="7">
        <f t="shared" si="2"/>
        <v>159</v>
      </c>
      <c r="C160" s="27">
        <v>5</v>
      </c>
      <c r="D160" s="7" t="s">
        <v>0</v>
      </c>
      <c r="E160" s="12" t="s">
        <v>491</v>
      </c>
      <c r="F160" s="7" t="s">
        <v>884</v>
      </c>
      <c r="G160" s="7" t="s">
        <v>3470</v>
      </c>
      <c r="H160" s="7" t="s">
        <v>2752</v>
      </c>
      <c r="I160" s="7" t="s">
        <v>2753</v>
      </c>
      <c r="J160" s="7" t="s">
        <v>3436</v>
      </c>
    </row>
    <row r="161" spans="1:10">
      <c r="A161" s="7" t="s">
        <v>1352</v>
      </c>
      <c r="B161" s="7">
        <f t="shared" si="2"/>
        <v>160</v>
      </c>
      <c r="C161" s="27">
        <v>5</v>
      </c>
      <c r="D161" s="7" t="s">
        <v>0</v>
      </c>
      <c r="E161" s="12" t="s">
        <v>493</v>
      </c>
      <c r="F161" s="7" t="s">
        <v>883</v>
      </c>
      <c r="G161" s="7" t="s">
        <v>494</v>
      </c>
      <c r="H161" s="7" t="s">
        <v>494</v>
      </c>
      <c r="I161" s="7" t="s">
        <v>2754</v>
      </c>
      <c r="J161" s="7" t="s">
        <v>3289</v>
      </c>
    </row>
    <row r="162" spans="1:10">
      <c r="A162" s="7" t="s">
        <v>827</v>
      </c>
      <c r="B162" s="7">
        <f t="shared" si="2"/>
        <v>161</v>
      </c>
      <c r="C162" s="27">
        <v>4</v>
      </c>
      <c r="D162" s="7" t="s">
        <v>0</v>
      </c>
      <c r="E162" s="11" t="s">
        <v>495</v>
      </c>
      <c r="F162" s="35" t="s">
        <v>3457</v>
      </c>
      <c r="G162" s="7" t="s">
        <v>2755</v>
      </c>
      <c r="H162" s="7" t="s">
        <v>496</v>
      </c>
      <c r="I162" s="7" t="s">
        <v>2756</v>
      </c>
      <c r="J162" s="7" t="s">
        <v>3290</v>
      </c>
    </row>
    <row r="163" spans="1:10">
      <c r="A163" s="7" t="s">
        <v>1353</v>
      </c>
      <c r="B163" s="7">
        <f t="shared" si="2"/>
        <v>162</v>
      </c>
      <c r="C163" s="27">
        <v>5</v>
      </c>
      <c r="D163" s="7" t="s">
        <v>0</v>
      </c>
      <c r="E163" s="12" t="s">
        <v>497</v>
      </c>
      <c r="F163" s="7" t="s">
        <v>886</v>
      </c>
      <c r="G163" s="7" t="s">
        <v>2757</v>
      </c>
      <c r="H163" s="7" t="s">
        <v>498</v>
      </c>
      <c r="I163" s="7" t="s">
        <v>2758</v>
      </c>
      <c r="J163" s="7" t="s">
        <v>3437</v>
      </c>
    </row>
    <row r="164" spans="1:10">
      <c r="A164" s="7" t="s">
        <v>1354</v>
      </c>
      <c r="B164" s="7">
        <f t="shared" si="2"/>
        <v>163</v>
      </c>
      <c r="C164" s="27">
        <v>5</v>
      </c>
      <c r="D164" s="7" t="s">
        <v>0</v>
      </c>
      <c r="E164" s="12" t="s">
        <v>499</v>
      </c>
      <c r="F164" s="7" t="s">
        <v>885</v>
      </c>
      <c r="G164" s="7" t="s">
        <v>500</v>
      </c>
      <c r="H164" s="7" t="s">
        <v>500</v>
      </c>
      <c r="I164" s="7" t="s">
        <v>2759</v>
      </c>
      <c r="J164" s="7" t="s">
        <v>3291</v>
      </c>
    </row>
    <row r="165" spans="1:10">
      <c r="A165" s="7" t="s">
        <v>1355</v>
      </c>
      <c r="B165" s="7">
        <f t="shared" si="2"/>
        <v>164</v>
      </c>
      <c r="C165" s="27">
        <v>4</v>
      </c>
      <c r="D165" s="7" t="s">
        <v>16</v>
      </c>
      <c r="E165" s="11" t="s">
        <v>501</v>
      </c>
      <c r="F165" s="7" t="s">
        <v>989</v>
      </c>
      <c r="G165" s="7" t="s">
        <v>1755</v>
      </c>
      <c r="H165" s="7" t="s">
        <v>502</v>
      </c>
      <c r="I165" s="7" t="s">
        <v>2760</v>
      </c>
      <c r="J165" s="7" t="s">
        <v>3292</v>
      </c>
    </row>
    <row r="166" spans="1:10">
      <c r="A166" s="7" t="s">
        <v>828</v>
      </c>
      <c r="B166" s="7">
        <f t="shared" si="2"/>
        <v>165</v>
      </c>
      <c r="C166" s="27">
        <v>4</v>
      </c>
      <c r="D166" s="7" t="s">
        <v>16</v>
      </c>
      <c r="E166" s="11" t="s">
        <v>503</v>
      </c>
      <c r="F166" s="35" t="s">
        <v>3457</v>
      </c>
      <c r="G166" s="7" t="s">
        <v>2424</v>
      </c>
      <c r="H166" s="7" t="s">
        <v>504</v>
      </c>
      <c r="I166" s="7" t="s">
        <v>2761</v>
      </c>
      <c r="J166" s="7" t="s">
        <v>3293</v>
      </c>
    </row>
    <row r="167" spans="1:10">
      <c r="A167" s="7" t="s">
        <v>1356</v>
      </c>
      <c r="B167" s="7">
        <f t="shared" si="2"/>
        <v>166</v>
      </c>
      <c r="C167" s="27">
        <v>5</v>
      </c>
      <c r="D167" s="7" t="s">
        <v>16</v>
      </c>
      <c r="E167" s="12" t="s">
        <v>505</v>
      </c>
      <c r="F167" s="7" t="s">
        <v>985</v>
      </c>
      <c r="G167" s="7" t="s">
        <v>1757</v>
      </c>
      <c r="H167" s="7" t="s">
        <v>506</v>
      </c>
      <c r="I167" s="7" t="s">
        <v>2762</v>
      </c>
      <c r="J167" s="7" t="s">
        <v>3294</v>
      </c>
    </row>
    <row r="168" spans="1:10">
      <c r="A168" s="7" t="s">
        <v>1357</v>
      </c>
      <c r="B168" s="7">
        <f t="shared" si="2"/>
        <v>167</v>
      </c>
      <c r="C168" s="27">
        <v>5</v>
      </c>
      <c r="D168" s="7" t="s">
        <v>16</v>
      </c>
      <c r="E168" s="12" t="s">
        <v>507</v>
      </c>
      <c r="F168" s="7" t="s">
        <v>986</v>
      </c>
      <c r="G168" s="7" t="s">
        <v>1758</v>
      </c>
      <c r="H168" s="7" t="s">
        <v>508</v>
      </c>
      <c r="I168" s="7" t="s">
        <v>2763</v>
      </c>
      <c r="J168" s="7" t="s">
        <v>3295</v>
      </c>
    </row>
    <row r="169" spans="1:10">
      <c r="A169" s="7" t="s">
        <v>1358</v>
      </c>
      <c r="B169" s="7">
        <f t="shared" si="2"/>
        <v>168</v>
      </c>
      <c r="C169" s="27">
        <v>5</v>
      </c>
      <c r="D169" s="7" t="s">
        <v>16</v>
      </c>
      <c r="E169" s="12" t="s">
        <v>509</v>
      </c>
      <c r="F169" s="7" t="s">
        <v>1043</v>
      </c>
      <c r="G169" s="7" t="s">
        <v>82</v>
      </c>
      <c r="H169" s="7" t="s">
        <v>510</v>
      </c>
      <c r="I169" s="7" t="s">
        <v>2764</v>
      </c>
      <c r="J169" s="7" t="s">
        <v>3296</v>
      </c>
    </row>
    <row r="170" spans="1:10">
      <c r="A170" s="7" t="s">
        <v>1359</v>
      </c>
      <c r="B170" s="7">
        <f t="shared" si="2"/>
        <v>169</v>
      </c>
      <c r="C170" s="27">
        <v>5</v>
      </c>
      <c r="D170" s="7" t="s">
        <v>16</v>
      </c>
      <c r="E170" s="12" t="s">
        <v>511</v>
      </c>
      <c r="F170" s="7" t="s">
        <v>991</v>
      </c>
      <c r="G170" s="7" t="s">
        <v>2434</v>
      </c>
      <c r="H170" s="7" t="s">
        <v>512</v>
      </c>
      <c r="I170" s="7" t="s">
        <v>2765</v>
      </c>
      <c r="J170" s="7" t="s">
        <v>3120</v>
      </c>
    </row>
    <row r="171" spans="1:10">
      <c r="A171" s="7" t="s">
        <v>1360</v>
      </c>
      <c r="B171" s="7">
        <f t="shared" si="2"/>
        <v>170</v>
      </c>
      <c r="C171" s="27">
        <v>5</v>
      </c>
      <c r="D171" s="7" t="s">
        <v>16</v>
      </c>
      <c r="E171" s="12" t="s">
        <v>513</v>
      </c>
      <c r="F171" s="7" t="s">
        <v>1044</v>
      </c>
      <c r="G171" s="7" t="s">
        <v>86</v>
      </c>
      <c r="H171" s="7" t="s">
        <v>514</v>
      </c>
      <c r="I171" s="7" t="s">
        <v>2766</v>
      </c>
      <c r="J171" s="7" t="s">
        <v>3297</v>
      </c>
    </row>
    <row r="172" spans="1:10" ht="19">
      <c r="A172" s="7" t="s">
        <v>4358</v>
      </c>
      <c r="B172" s="7">
        <f t="shared" si="2"/>
        <v>171</v>
      </c>
      <c r="C172" s="29">
        <v>5</v>
      </c>
      <c r="D172" s="7" t="s">
        <v>3640</v>
      </c>
      <c r="E172" s="12" t="s">
        <v>4354</v>
      </c>
      <c r="F172" s="7" t="s">
        <v>3758</v>
      </c>
      <c r="G172" s="26" t="s">
        <v>4353</v>
      </c>
      <c r="H172" s="7" t="s">
        <v>3934</v>
      </c>
    </row>
    <row r="173" spans="1:10">
      <c r="A173" s="7" t="s">
        <v>1361</v>
      </c>
      <c r="B173" s="7">
        <f t="shared" si="2"/>
        <v>172</v>
      </c>
      <c r="C173" s="27">
        <v>5</v>
      </c>
      <c r="D173" s="7" t="s">
        <v>16</v>
      </c>
      <c r="E173" s="12" t="s">
        <v>515</v>
      </c>
      <c r="F173" s="7" t="s">
        <v>987</v>
      </c>
      <c r="G173" s="7" t="s">
        <v>516</v>
      </c>
      <c r="H173" s="7" t="s">
        <v>516</v>
      </c>
      <c r="I173" s="7" t="s">
        <v>2767</v>
      </c>
      <c r="J173" s="7" t="s">
        <v>3298</v>
      </c>
    </row>
    <row r="174" spans="1:10">
      <c r="A174" s="7" t="s">
        <v>1362</v>
      </c>
      <c r="B174" s="7">
        <f t="shared" si="2"/>
        <v>173</v>
      </c>
      <c r="C174" s="27">
        <v>5</v>
      </c>
      <c r="D174" s="7" t="s">
        <v>16</v>
      </c>
      <c r="E174" s="12" t="s">
        <v>517</v>
      </c>
      <c r="F174" s="7" t="s">
        <v>990</v>
      </c>
      <c r="G174" s="7" t="s">
        <v>2438</v>
      </c>
      <c r="H174" s="7" t="s">
        <v>518</v>
      </c>
      <c r="I174" s="7" t="s">
        <v>2768</v>
      </c>
      <c r="J174" s="7" t="s">
        <v>3299</v>
      </c>
    </row>
    <row r="175" spans="1:10">
      <c r="A175" s="7" t="s">
        <v>1363</v>
      </c>
      <c r="B175" s="7">
        <f t="shared" si="2"/>
        <v>174</v>
      </c>
      <c r="C175" s="27">
        <v>5</v>
      </c>
      <c r="D175" s="7" t="s">
        <v>16</v>
      </c>
      <c r="E175" s="12" t="s">
        <v>519</v>
      </c>
      <c r="F175" s="7" t="s">
        <v>988</v>
      </c>
      <c r="G175" s="7" t="s">
        <v>520</v>
      </c>
      <c r="H175" s="7" t="s">
        <v>520</v>
      </c>
      <c r="I175" s="7" t="s">
        <v>2769</v>
      </c>
      <c r="J175" s="7" t="s">
        <v>3300</v>
      </c>
    </row>
    <row r="176" spans="1:10">
      <c r="A176" s="7" t="s">
        <v>1364</v>
      </c>
      <c r="B176" s="7">
        <f t="shared" si="2"/>
        <v>175</v>
      </c>
      <c r="C176" s="27">
        <v>5</v>
      </c>
      <c r="D176" s="7" t="s">
        <v>16</v>
      </c>
      <c r="E176" s="12" t="s">
        <v>521</v>
      </c>
      <c r="F176" s="7" t="s">
        <v>992</v>
      </c>
      <c r="G176" s="7" t="s">
        <v>2440</v>
      </c>
      <c r="H176" s="7" t="s">
        <v>522</v>
      </c>
      <c r="I176" s="7" t="s">
        <v>2770</v>
      </c>
      <c r="J176" s="7" t="s">
        <v>3301</v>
      </c>
    </row>
    <row r="177" spans="1:10">
      <c r="A177" s="7" t="s">
        <v>1365</v>
      </c>
      <c r="B177" s="7">
        <f t="shared" si="2"/>
        <v>176</v>
      </c>
      <c r="C177" s="27">
        <v>5</v>
      </c>
      <c r="D177" s="7" t="s">
        <v>16</v>
      </c>
      <c r="E177" s="12" t="s">
        <v>523</v>
      </c>
      <c r="F177" s="7" t="s">
        <v>993</v>
      </c>
      <c r="G177" s="7" t="s">
        <v>2771</v>
      </c>
      <c r="H177" s="7" t="s">
        <v>2772</v>
      </c>
      <c r="I177" s="7" t="s">
        <v>2773</v>
      </c>
      <c r="J177" s="7" t="s">
        <v>3302</v>
      </c>
    </row>
    <row r="178" spans="1:10">
      <c r="A178" s="7" t="s">
        <v>3518</v>
      </c>
      <c r="B178" s="7">
        <f t="shared" si="2"/>
        <v>177</v>
      </c>
      <c r="C178" s="27">
        <v>4</v>
      </c>
      <c r="D178" s="7" t="s">
        <v>0</v>
      </c>
      <c r="E178" s="11" t="s">
        <v>525</v>
      </c>
      <c r="F178" s="35" t="s">
        <v>3641</v>
      </c>
      <c r="G178" s="7" t="s">
        <v>526</v>
      </c>
      <c r="H178" s="7" t="s">
        <v>526</v>
      </c>
      <c r="I178" s="7" t="s">
        <v>2774</v>
      </c>
      <c r="J178" s="7" t="s">
        <v>3303</v>
      </c>
    </row>
    <row r="179" spans="1:10">
      <c r="A179" s="7" t="s">
        <v>1366</v>
      </c>
      <c r="B179" s="7">
        <f t="shared" si="2"/>
        <v>178</v>
      </c>
      <c r="C179" s="27">
        <v>5</v>
      </c>
      <c r="D179" s="7" t="s">
        <v>0</v>
      </c>
      <c r="E179" s="12" t="s">
        <v>527</v>
      </c>
      <c r="F179" s="7" t="s">
        <v>926</v>
      </c>
      <c r="G179" s="7" t="s">
        <v>1767</v>
      </c>
      <c r="H179" s="7" t="s">
        <v>106</v>
      </c>
      <c r="I179" s="7" t="s">
        <v>2775</v>
      </c>
      <c r="J179" s="7" t="s">
        <v>3134</v>
      </c>
    </row>
    <row r="180" spans="1:10">
      <c r="A180" s="7" t="s">
        <v>1367</v>
      </c>
      <c r="B180" s="7">
        <f t="shared" si="2"/>
        <v>179</v>
      </c>
      <c r="C180" s="27">
        <v>5</v>
      </c>
      <c r="D180" s="7" t="s">
        <v>0</v>
      </c>
      <c r="E180" s="12" t="s">
        <v>528</v>
      </c>
      <c r="F180" s="7" t="s">
        <v>932</v>
      </c>
      <c r="G180" s="7" t="s">
        <v>1768</v>
      </c>
      <c r="H180" s="7" t="s">
        <v>529</v>
      </c>
      <c r="I180" s="7" t="s">
        <v>2776</v>
      </c>
      <c r="J180" s="7" t="s">
        <v>3438</v>
      </c>
    </row>
    <row r="181" spans="1:10">
      <c r="A181" s="7" t="s">
        <v>1368</v>
      </c>
      <c r="B181" s="7">
        <f t="shared" si="2"/>
        <v>180</v>
      </c>
      <c r="C181" s="27">
        <v>5</v>
      </c>
      <c r="D181" s="7" t="s">
        <v>0</v>
      </c>
      <c r="E181" s="12" t="s">
        <v>530</v>
      </c>
      <c r="F181" s="7" t="s">
        <v>927</v>
      </c>
      <c r="G181" s="7" t="s">
        <v>1769</v>
      </c>
      <c r="H181" s="7" t="s">
        <v>110</v>
      </c>
      <c r="I181" s="7" t="s">
        <v>2777</v>
      </c>
      <c r="J181" s="7" t="s">
        <v>3135</v>
      </c>
    </row>
    <row r="182" spans="1:10">
      <c r="A182" s="7" t="s">
        <v>1369</v>
      </c>
      <c r="B182" s="7">
        <f t="shared" si="2"/>
        <v>181</v>
      </c>
      <c r="C182" s="27">
        <v>5</v>
      </c>
      <c r="D182" s="7" t="s">
        <v>0</v>
      </c>
      <c r="E182" s="12" t="s">
        <v>531</v>
      </c>
      <c r="F182" s="7" t="s">
        <v>928</v>
      </c>
      <c r="G182" s="7" t="s">
        <v>1770</v>
      </c>
      <c r="H182" s="7" t="s">
        <v>112</v>
      </c>
      <c r="I182" s="7" t="s">
        <v>3079</v>
      </c>
      <c r="J182" s="7" t="s">
        <v>3136</v>
      </c>
    </row>
    <row r="183" spans="1:10">
      <c r="A183" s="7" t="s">
        <v>1370</v>
      </c>
      <c r="B183" s="7">
        <f t="shared" si="2"/>
        <v>182</v>
      </c>
      <c r="C183" s="27">
        <v>5</v>
      </c>
      <c r="D183" s="7" t="s">
        <v>0</v>
      </c>
      <c r="E183" s="12" t="s">
        <v>532</v>
      </c>
      <c r="F183" s="7" t="s">
        <v>929</v>
      </c>
      <c r="G183" s="7" t="s">
        <v>1771</v>
      </c>
      <c r="H183" s="7" t="s">
        <v>114</v>
      </c>
      <c r="I183" s="7" t="s">
        <v>2778</v>
      </c>
      <c r="J183" s="7" t="s">
        <v>3137</v>
      </c>
    </row>
    <row r="184" spans="1:10">
      <c r="A184" s="7" t="s">
        <v>1371</v>
      </c>
      <c r="B184" s="7">
        <f t="shared" si="2"/>
        <v>183</v>
      </c>
      <c r="C184" s="27">
        <v>5</v>
      </c>
      <c r="D184" s="7" t="s">
        <v>0</v>
      </c>
      <c r="E184" s="12" t="s">
        <v>533</v>
      </c>
      <c r="F184" s="7" t="s">
        <v>930</v>
      </c>
      <c r="G184" s="7" t="s">
        <v>2779</v>
      </c>
      <c r="H184" s="7" t="s">
        <v>534</v>
      </c>
      <c r="I184" s="7" t="s">
        <v>2780</v>
      </c>
      <c r="J184" s="7" t="s">
        <v>3439</v>
      </c>
    </row>
    <row r="185" spans="1:10">
      <c r="A185" s="7" t="s">
        <v>830</v>
      </c>
      <c r="B185" s="7">
        <f t="shared" si="2"/>
        <v>184</v>
      </c>
      <c r="C185" s="27">
        <v>5</v>
      </c>
      <c r="D185" s="7" t="s">
        <v>0</v>
      </c>
      <c r="E185" s="12" t="s">
        <v>535</v>
      </c>
      <c r="F185" s="35" t="s">
        <v>3457</v>
      </c>
      <c r="G185" s="7" t="s">
        <v>1773</v>
      </c>
      <c r="H185" s="7" t="s">
        <v>536</v>
      </c>
      <c r="I185" s="7" t="s">
        <v>2781</v>
      </c>
      <c r="J185" s="7" t="s">
        <v>3440</v>
      </c>
    </row>
    <row r="186" spans="1:10">
      <c r="A186" s="7" t="s">
        <v>1372</v>
      </c>
      <c r="B186" s="7">
        <f t="shared" si="2"/>
        <v>185</v>
      </c>
      <c r="C186" s="27">
        <v>6</v>
      </c>
      <c r="D186" s="7" t="s">
        <v>0</v>
      </c>
      <c r="E186" s="13" t="s">
        <v>537</v>
      </c>
      <c r="F186" s="7" t="s">
        <v>884</v>
      </c>
      <c r="G186" s="7" t="s">
        <v>2782</v>
      </c>
      <c r="H186" s="7" t="s">
        <v>2783</v>
      </c>
      <c r="I186" s="7" t="s">
        <v>2784</v>
      </c>
      <c r="J186" s="7" t="s">
        <v>3441</v>
      </c>
    </row>
    <row r="187" spans="1:10">
      <c r="A187" s="7" t="s">
        <v>1373</v>
      </c>
      <c r="B187" s="7">
        <f t="shared" si="2"/>
        <v>186</v>
      </c>
      <c r="C187" s="27">
        <v>6</v>
      </c>
      <c r="D187" s="7" t="s">
        <v>0</v>
      </c>
      <c r="E187" s="13" t="s">
        <v>539</v>
      </c>
      <c r="F187" s="7" t="s">
        <v>883</v>
      </c>
      <c r="G187" s="7" t="s">
        <v>540</v>
      </c>
      <c r="H187" s="7" t="s">
        <v>540</v>
      </c>
      <c r="I187" s="7" t="s">
        <v>2785</v>
      </c>
      <c r="J187" s="7" t="s">
        <v>3304</v>
      </c>
    </row>
    <row r="188" spans="1:10">
      <c r="A188" s="7" t="s">
        <v>831</v>
      </c>
      <c r="B188" s="7">
        <f t="shared" si="2"/>
        <v>187</v>
      </c>
      <c r="C188" s="27">
        <v>5</v>
      </c>
      <c r="D188" s="7" t="s">
        <v>0</v>
      </c>
      <c r="E188" s="12" t="s">
        <v>541</v>
      </c>
      <c r="F188" s="35" t="s">
        <v>3457</v>
      </c>
      <c r="G188" s="7" t="s">
        <v>1777</v>
      </c>
      <c r="H188" s="7" t="s">
        <v>542</v>
      </c>
      <c r="I188" s="7" t="s">
        <v>2786</v>
      </c>
      <c r="J188" s="7" t="s">
        <v>3305</v>
      </c>
    </row>
    <row r="189" spans="1:10">
      <c r="A189" s="7" t="s">
        <v>1374</v>
      </c>
      <c r="B189" s="7">
        <f t="shared" si="2"/>
        <v>188</v>
      </c>
      <c r="C189" s="27">
        <v>6</v>
      </c>
      <c r="D189" s="7" t="s">
        <v>0</v>
      </c>
      <c r="E189" s="13" t="s">
        <v>543</v>
      </c>
      <c r="F189" s="7" t="s">
        <v>886</v>
      </c>
      <c r="G189" s="7" t="s">
        <v>2787</v>
      </c>
      <c r="H189" s="7" t="s">
        <v>544</v>
      </c>
      <c r="I189" s="7" t="s">
        <v>2788</v>
      </c>
      <c r="J189" s="7" t="s">
        <v>3442</v>
      </c>
    </row>
    <row r="190" spans="1:10">
      <c r="A190" s="7" t="s">
        <v>1375</v>
      </c>
      <c r="B190" s="7">
        <f t="shared" si="2"/>
        <v>189</v>
      </c>
      <c r="C190" s="27">
        <v>6</v>
      </c>
      <c r="D190" s="7" t="s">
        <v>0</v>
      </c>
      <c r="E190" s="13" t="s">
        <v>545</v>
      </c>
      <c r="F190" s="7" t="s">
        <v>885</v>
      </c>
      <c r="G190" s="7" t="s">
        <v>546</v>
      </c>
      <c r="H190" s="7" t="s">
        <v>546</v>
      </c>
      <c r="I190" s="7" t="s">
        <v>2789</v>
      </c>
      <c r="J190" s="7" t="s">
        <v>3306</v>
      </c>
    </row>
    <row r="191" spans="1:10">
      <c r="A191" s="7" t="s">
        <v>832</v>
      </c>
      <c r="B191" s="7">
        <f t="shared" si="2"/>
        <v>190</v>
      </c>
      <c r="C191" s="27">
        <v>5</v>
      </c>
      <c r="D191" s="7" t="s">
        <v>0</v>
      </c>
      <c r="E191" s="12" t="s">
        <v>547</v>
      </c>
      <c r="F191" s="35" t="s">
        <v>3457</v>
      </c>
      <c r="G191" s="7" t="s">
        <v>1780</v>
      </c>
      <c r="H191" s="7" t="s">
        <v>548</v>
      </c>
      <c r="I191" s="7" t="s">
        <v>2790</v>
      </c>
      <c r="J191" s="7" t="s">
        <v>3307</v>
      </c>
    </row>
    <row r="192" spans="1:10">
      <c r="A192" s="7" t="s">
        <v>1376</v>
      </c>
      <c r="B192" s="7">
        <f t="shared" si="2"/>
        <v>191</v>
      </c>
      <c r="C192" s="27">
        <v>6</v>
      </c>
      <c r="D192" s="7" t="s">
        <v>0</v>
      </c>
      <c r="E192" s="13" t="s">
        <v>549</v>
      </c>
      <c r="F192" s="7" t="s">
        <v>882</v>
      </c>
      <c r="G192" s="7" t="s">
        <v>2791</v>
      </c>
      <c r="H192" s="7" t="s">
        <v>550</v>
      </c>
      <c r="I192" s="7" t="s">
        <v>2792</v>
      </c>
      <c r="J192" s="7" t="s">
        <v>3443</v>
      </c>
    </row>
    <row r="193" spans="1:10">
      <c r="A193" s="7" t="s">
        <v>1377</v>
      </c>
      <c r="B193" s="7">
        <f t="shared" si="2"/>
        <v>192</v>
      </c>
      <c r="C193" s="27">
        <v>6</v>
      </c>
      <c r="D193" s="7" t="s">
        <v>0</v>
      </c>
      <c r="E193" s="13" t="s">
        <v>551</v>
      </c>
      <c r="F193" s="7" t="s">
        <v>881</v>
      </c>
      <c r="G193" s="7" t="s">
        <v>552</v>
      </c>
      <c r="H193" s="7" t="s">
        <v>552</v>
      </c>
      <c r="I193" s="7" t="s">
        <v>2793</v>
      </c>
      <c r="J193" s="7" t="s">
        <v>3308</v>
      </c>
    </row>
    <row r="194" spans="1:10" ht="19">
      <c r="A194" s="40" t="s">
        <v>4564</v>
      </c>
      <c r="B194" s="7">
        <f t="shared" si="2"/>
        <v>193</v>
      </c>
      <c r="C194" s="29">
        <v>5</v>
      </c>
      <c r="D194" s="7" t="s">
        <v>3640</v>
      </c>
      <c r="E194" s="12" t="s">
        <v>4356</v>
      </c>
      <c r="F194" s="7" t="s">
        <v>3758</v>
      </c>
      <c r="G194" s="26" t="s">
        <v>4355</v>
      </c>
      <c r="H194" s="7" t="s">
        <v>4357</v>
      </c>
    </row>
    <row r="195" spans="1:10">
      <c r="A195" s="7" t="s">
        <v>1378</v>
      </c>
      <c r="B195" s="7">
        <f t="shared" ref="B195:B258" si="3">ROW()-1</f>
        <v>194</v>
      </c>
      <c r="C195" s="27">
        <v>5</v>
      </c>
      <c r="D195" s="7" t="s">
        <v>0</v>
      </c>
      <c r="E195" s="12" t="s">
        <v>553</v>
      </c>
      <c r="F195" s="7" t="s">
        <v>931</v>
      </c>
      <c r="G195" s="7" t="s">
        <v>554</v>
      </c>
      <c r="H195" s="7" t="s">
        <v>554</v>
      </c>
      <c r="I195" s="7" t="s">
        <v>2794</v>
      </c>
      <c r="J195" s="7" t="s">
        <v>3444</v>
      </c>
    </row>
    <row r="196" spans="1:10">
      <c r="A196" s="7" t="s">
        <v>1379</v>
      </c>
      <c r="B196" s="7">
        <f t="shared" si="3"/>
        <v>195</v>
      </c>
      <c r="C196" s="27">
        <v>5</v>
      </c>
      <c r="D196" s="7" t="s">
        <v>16</v>
      </c>
      <c r="E196" s="12" t="s">
        <v>555</v>
      </c>
      <c r="F196" s="7" t="s">
        <v>993</v>
      </c>
      <c r="G196" s="7" t="s">
        <v>2795</v>
      </c>
      <c r="H196" s="7" t="s">
        <v>3471</v>
      </c>
      <c r="I196" s="7" t="s">
        <v>2796</v>
      </c>
      <c r="J196" s="7" t="s">
        <v>3309</v>
      </c>
    </row>
    <row r="197" spans="1:10">
      <c r="A197" s="7" t="s">
        <v>1380</v>
      </c>
      <c r="B197" s="7">
        <f t="shared" si="3"/>
        <v>196</v>
      </c>
      <c r="C197" s="27">
        <v>4</v>
      </c>
      <c r="D197" s="7" t="s">
        <v>0</v>
      </c>
      <c r="E197" s="11" t="s">
        <v>557</v>
      </c>
      <c r="F197" s="7" t="s">
        <v>852</v>
      </c>
      <c r="G197" s="7" t="s">
        <v>1782</v>
      </c>
      <c r="H197" s="7" t="s">
        <v>558</v>
      </c>
      <c r="I197" s="7" t="s">
        <v>2797</v>
      </c>
      <c r="J197" s="7" t="s">
        <v>3310</v>
      </c>
    </row>
    <row r="198" spans="1:10">
      <c r="A198" s="7" t="s">
        <v>815</v>
      </c>
      <c r="B198" s="7">
        <f t="shared" si="3"/>
        <v>197</v>
      </c>
      <c r="C198" s="27">
        <v>3</v>
      </c>
      <c r="D198" s="7" t="s">
        <v>16</v>
      </c>
      <c r="E198" s="10" t="s">
        <v>231</v>
      </c>
      <c r="F198" s="35" t="s">
        <v>3457</v>
      </c>
      <c r="G198" s="7" t="s">
        <v>1619</v>
      </c>
      <c r="H198" s="7" t="s">
        <v>232</v>
      </c>
      <c r="I198" s="7" t="s">
        <v>2533</v>
      </c>
      <c r="J198" s="7" t="s">
        <v>3179</v>
      </c>
    </row>
    <row r="199" spans="1:10">
      <c r="A199" s="7" t="s">
        <v>1232</v>
      </c>
      <c r="B199" s="7">
        <f t="shared" si="3"/>
        <v>198</v>
      </c>
      <c r="C199" s="27">
        <v>4</v>
      </c>
      <c r="D199" s="7" t="s">
        <v>16</v>
      </c>
      <c r="E199" s="11" t="s">
        <v>233</v>
      </c>
      <c r="F199" s="7" t="s">
        <v>1027</v>
      </c>
      <c r="G199" s="7" t="s">
        <v>1620</v>
      </c>
      <c r="H199" s="7" t="s">
        <v>234</v>
      </c>
      <c r="I199" s="7" t="s">
        <v>2534</v>
      </c>
      <c r="J199" s="7" t="s">
        <v>3180</v>
      </c>
    </row>
    <row r="200" spans="1:10">
      <c r="A200" s="7" t="s">
        <v>1233</v>
      </c>
      <c r="B200" s="7">
        <f t="shared" si="3"/>
        <v>199</v>
      </c>
      <c r="C200" s="27">
        <v>4</v>
      </c>
      <c r="D200" s="7" t="s">
        <v>16</v>
      </c>
      <c r="E200" s="11" t="s">
        <v>235</v>
      </c>
      <c r="F200" s="7" t="s">
        <v>1028</v>
      </c>
      <c r="G200" s="7" t="s">
        <v>1621</v>
      </c>
      <c r="H200" s="7" t="s">
        <v>236</v>
      </c>
      <c r="I200" s="7" t="s">
        <v>2535</v>
      </c>
      <c r="J200" s="7" t="s">
        <v>3181</v>
      </c>
    </row>
    <row r="201" spans="1:10">
      <c r="A201" s="7" t="s">
        <v>1234</v>
      </c>
      <c r="B201" s="7">
        <f t="shared" si="3"/>
        <v>200</v>
      </c>
      <c r="C201" s="27">
        <v>4</v>
      </c>
      <c r="D201" s="7" t="s">
        <v>16</v>
      </c>
      <c r="E201" s="11" t="s">
        <v>237</v>
      </c>
      <c r="F201" s="7" t="s">
        <v>1029</v>
      </c>
      <c r="G201" s="7" t="s">
        <v>1622</v>
      </c>
      <c r="H201" s="7" t="s">
        <v>238</v>
      </c>
      <c r="I201" s="7" t="s">
        <v>2536</v>
      </c>
      <c r="J201" s="7" t="s">
        <v>3182</v>
      </c>
    </row>
    <row r="202" spans="1:10">
      <c r="A202" s="7" t="s">
        <v>1136</v>
      </c>
      <c r="B202" s="7">
        <f t="shared" si="3"/>
        <v>201</v>
      </c>
      <c r="C202" s="27">
        <v>4</v>
      </c>
      <c r="D202" s="7" t="s">
        <v>16</v>
      </c>
      <c r="E202" s="11" t="s">
        <v>2537</v>
      </c>
      <c r="F202" s="7" t="s">
        <v>1030</v>
      </c>
      <c r="G202" s="7" t="s">
        <v>2538</v>
      </c>
      <c r="H202" s="7" t="s">
        <v>250</v>
      </c>
      <c r="I202" s="7" t="s">
        <v>2539</v>
      </c>
      <c r="J202" s="7" t="s">
        <v>3070</v>
      </c>
    </row>
    <row r="203" spans="1:10">
      <c r="A203" s="7" t="s">
        <v>1235</v>
      </c>
      <c r="B203" s="7">
        <f t="shared" si="3"/>
        <v>202</v>
      </c>
      <c r="C203" s="27">
        <v>4</v>
      </c>
      <c r="D203" s="7" t="s">
        <v>16</v>
      </c>
      <c r="E203" s="11" t="s">
        <v>241</v>
      </c>
      <c r="F203" s="7" t="s">
        <v>1031</v>
      </c>
      <c r="G203" s="7" t="s">
        <v>2540</v>
      </c>
      <c r="H203" s="7" t="s">
        <v>242</v>
      </c>
      <c r="I203" s="7" t="s">
        <v>2541</v>
      </c>
      <c r="J203" s="7" t="s">
        <v>3183</v>
      </c>
    </row>
    <row r="204" spans="1:10">
      <c r="A204" s="7" t="s">
        <v>1236</v>
      </c>
      <c r="B204" s="7">
        <f t="shared" si="3"/>
        <v>203</v>
      </c>
      <c r="C204" s="27">
        <v>4</v>
      </c>
      <c r="D204" s="7" t="s">
        <v>16</v>
      </c>
      <c r="E204" s="11" t="s">
        <v>243</v>
      </c>
      <c r="F204" s="7" t="s">
        <v>1032</v>
      </c>
      <c r="G204" s="7" t="s">
        <v>2542</v>
      </c>
      <c r="H204" s="7" t="s">
        <v>244</v>
      </c>
      <c r="I204" s="7" t="s">
        <v>2543</v>
      </c>
      <c r="J204" s="7" t="s">
        <v>3071</v>
      </c>
    </row>
    <row r="205" spans="1:10">
      <c r="A205" s="7" t="s">
        <v>1237</v>
      </c>
      <c r="B205" s="7">
        <f t="shared" si="3"/>
        <v>204</v>
      </c>
      <c r="C205" s="27">
        <v>4</v>
      </c>
      <c r="D205" s="7" t="s">
        <v>16</v>
      </c>
      <c r="E205" s="11" t="s">
        <v>245</v>
      </c>
      <c r="F205" s="7" t="s">
        <v>1008</v>
      </c>
      <c r="G205" s="7" t="s">
        <v>1626</v>
      </c>
      <c r="H205" s="7" t="s">
        <v>246</v>
      </c>
      <c r="I205" s="7" t="s">
        <v>2544</v>
      </c>
      <c r="J205" s="7" t="s">
        <v>3184</v>
      </c>
    </row>
    <row r="206" spans="1:10">
      <c r="A206" s="7" t="s">
        <v>1238</v>
      </c>
      <c r="B206" s="7">
        <f t="shared" si="3"/>
        <v>205</v>
      </c>
      <c r="C206" s="27">
        <v>4</v>
      </c>
      <c r="D206" s="7" t="s">
        <v>16</v>
      </c>
      <c r="E206" s="11" t="s">
        <v>247</v>
      </c>
      <c r="F206" s="7" t="s">
        <v>1062</v>
      </c>
      <c r="G206" s="7" t="s">
        <v>1627</v>
      </c>
      <c r="H206" s="7" t="s">
        <v>248</v>
      </c>
      <c r="I206" s="7" t="s">
        <v>2545</v>
      </c>
      <c r="J206" s="7" t="s">
        <v>3185</v>
      </c>
    </row>
    <row r="207" spans="1:10">
      <c r="A207" s="14" t="s">
        <v>3642</v>
      </c>
      <c r="B207" s="7">
        <f t="shared" si="3"/>
        <v>206</v>
      </c>
      <c r="C207" s="27">
        <v>4</v>
      </c>
      <c r="D207" s="7" t="s">
        <v>3528</v>
      </c>
      <c r="E207" s="11" t="s">
        <v>3606</v>
      </c>
      <c r="F207" s="7" t="s">
        <v>3597</v>
      </c>
      <c r="G207" s="7" t="s">
        <v>2103</v>
      </c>
      <c r="H207" s="7" t="str">
        <f>VLOOKUP(G207,Table2!D:F,2,FALSE)</f>
        <v>BG-14</v>
      </c>
      <c r="I207" s="7" t="s">
        <v>3641</v>
      </c>
      <c r="J207" s="7" t="s">
        <v>3641</v>
      </c>
    </row>
    <row r="208" spans="1:10" ht="19">
      <c r="A208" s="14" t="s">
        <v>4349</v>
      </c>
      <c r="B208" s="7">
        <f t="shared" si="3"/>
        <v>207</v>
      </c>
      <c r="C208" s="27">
        <v>5</v>
      </c>
      <c r="D208" s="7" t="s">
        <v>3640</v>
      </c>
      <c r="E208" s="12" t="s">
        <v>3762</v>
      </c>
      <c r="F208" s="7" t="s">
        <v>4394</v>
      </c>
      <c r="G208" s="23" t="s">
        <v>2105</v>
      </c>
      <c r="H208" s="7" t="str">
        <f>VLOOKUP(G208,Table2!D:F,2,FALSE)</f>
        <v>BT-73</v>
      </c>
      <c r="I208" s="7" t="s">
        <v>3641</v>
      </c>
      <c r="J208" s="7" t="s">
        <v>3641</v>
      </c>
    </row>
    <row r="209" spans="1:10" ht="19">
      <c r="A209" s="14" t="s">
        <v>4350</v>
      </c>
      <c r="B209" s="7">
        <f t="shared" si="3"/>
        <v>208</v>
      </c>
      <c r="C209" s="27">
        <v>5</v>
      </c>
      <c r="D209" s="7" t="s">
        <v>3640</v>
      </c>
      <c r="E209" s="12" t="s">
        <v>3763</v>
      </c>
      <c r="F209" s="7" t="s">
        <v>4394</v>
      </c>
      <c r="G209" s="23" t="s">
        <v>4345</v>
      </c>
      <c r="H209" s="7" t="str">
        <f>VLOOKUP(G209,Table2!D:F,2,FALSE)</f>
        <v>BT-74</v>
      </c>
      <c r="I209" s="7" t="s">
        <v>3641</v>
      </c>
      <c r="J209" s="7" t="s">
        <v>3641</v>
      </c>
    </row>
    <row r="210" spans="1:10">
      <c r="A210" s="7" t="s">
        <v>816</v>
      </c>
      <c r="B210" s="7">
        <f t="shared" si="3"/>
        <v>209</v>
      </c>
      <c r="C210" s="27">
        <v>4</v>
      </c>
      <c r="D210" s="7" t="s">
        <v>16</v>
      </c>
      <c r="E210" s="11" t="s">
        <v>2546</v>
      </c>
      <c r="F210" s="35" t="s">
        <v>3457</v>
      </c>
      <c r="G210" s="7" t="s">
        <v>1628</v>
      </c>
      <c r="H210" s="7" t="s">
        <v>240</v>
      </c>
      <c r="I210" s="7" t="s">
        <v>2547</v>
      </c>
      <c r="J210" s="7" t="s">
        <v>3186</v>
      </c>
    </row>
    <row r="211" spans="1:10">
      <c r="A211" s="7" t="s">
        <v>1239</v>
      </c>
      <c r="B211" s="7">
        <f t="shared" si="3"/>
        <v>210</v>
      </c>
      <c r="C211" s="27">
        <v>5</v>
      </c>
      <c r="D211" s="7" t="s">
        <v>16</v>
      </c>
      <c r="E211" s="12" t="s">
        <v>251</v>
      </c>
      <c r="F211" s="7" t="s">
        <v>1033</v>
      </c>
      <c r="G211" s="7" t="s">
        <v>2548</v>
      </c>
      <c r="H211" s="7" t="s">
        <v>252</v>
      </c>
      <c r="I211" s="7" t="s">
        <v>2549</v>
      </c>
      <c r="J211" s="7" t="s">
        <v>3187</v>
      </c>
    </row>
    <row r="212" spans="1:10">
      <c r="A212" s="7" t="s">
        <v>1240</v>
      </c>
      <c r="B212" s="7">
        <f t="shared" si="3"/>
        <v>211</v>
      </c>
      <c r="C212" s="27">
        <v>5</v>
      </c>
      <c r="D212" s="7" t="s">
        <v>16</v>
      </c>
      <c r="E212" s="12" t="s">
        <v>253</v>
      </c>
      <c r="F212" s="7" t="s">
        <v>1034</v>
      </c>
      <c r="G212" s="7" t="s">
        <v>1630</v>
      </c>
      <c r="H212" s="7" t="s">
        <v>254</v>
      </c>
      <c r="I212" s="7" t="s">
        <v>2550</v>
      </c>
      <c r="J212" s="7" t="s">
        <v>3188</v>
      </c>
    </row>
    <row r="213" spans="1:10">
      <c r="A213" s="7" t="s">
        <v>1241</v>
      </c>
      <c r="B213" s="7">
        <f t="shared" si="3"/>
        <v>212</v>
      </c>
      <c r="C213" s="27">
        <v>5</v>
      </c>
      <c r="D213" s="7" t="s">
        <v>16</v>
      </c>
      <c r="E213" s="12" t="s">
        <v>255</v>
      </c>
      <c r="F213" s="7" t="s">
        <v>1035</v>
      </c>
      <c r="G213" s="7" t="s">
        <v>2551</v>
      </c>
      <c r="H213" s="7" t="s">
        <v>256</v>
      </c>
      <c r="I213" s="7" t="s">
        <v>2552</v>
      </c>
      <c r="J213" s="7" t="s">
        <v>3072</v>
      </c>
    </row>
    <row r="214" spans="1:10">
      <c r="A214" s="7" t="s">
        <v>1242</v>
      </c>
      <c r="B214" s="7">
        <f t="shared" si="3"/>
        <v>213</v>
      </c>
      <c r="C214" s="27">
        <v>5</v>
      </c>
      <c r="D214" s="7" t="s">
        <v>16</v>
      </c>
      <c r="E214" s="12" t="s">
        <v>257</v>
      </c>
      <c r="F214" s="7" t="s">
        <v>1036</v>
      </c>
      <c r="G214" s="7" t="s">
        <v>2553</v>
      </c>
      <c r="H214" s="7" t="s">
        <v>258</v>
      </c>
      <c r="I214" s="7" t="s">
        <v>2554</v>
      </c>
      <c r="J214" s="7" t="s">
        <v>3073</v>
      </c>
    </row>
    <row r="215" spans="1:10">
      <c r="A215" s="7" t="s">
        <v>1243</v>
      </c>
      <c r="B215" s="7">
        <f t="shared" si="3"/>
        <v>214</v>
      </c>
      <c r="C215" s="27">
        <v>5</v>
      </c>
      <c r="D215" s="7" t="s">
        <v>16</v>
      </c>
      <c r="E215" s="12" t="s">
        <v>259</v>
      </c>
      <c r="F215" s="7" t="s">
        <v>1037</v>
      </c>
      <c r="G215" s="7" t="s">
        <v>1633</v>
      </c>
      <c r="H215" s="7" t="s">
        <v>260</v>
      </c>
      <c r="I215" s="7" t="s">
        <v>2555</v>
      </c>
      <c r="J215" s="7" t="s">
        <v>3189</v>
      </c>
    </row>
    <row r="216" spans="1:10">
      <c r="A216" s="7" t="s">
        <v>817</v>
      </c>
      <c r="B216" s="7">
        <f t="shared" si="3"/>
        <v>215</v>
      </c>
      <c r="C216" s="27">
        <v>2</v>
      </c>
      <c r="D216" s="7" t="s">
        <v>0</v>
      </c>
      <c r="E216" s="9" t="s">
        <v>261</v>
      </c>
      <c r="F216" s="35" t="s">
        <v>3457</v>
      </c>
      <c r="G216" s="7" t="s">
        <v>2556</v>
      </c>
      <c r="H216" s="7" t="s">
        <v>262</v>
      </c>
      <c r="I216" s="7" t="s">
        <v>2557</v>
      </c>
      <c r="J216" s="7" t="s">
        <v>3190</v>
      </c>
    </row>
    <row r="217" spans="1:10">
      <c r="A217" s="7" t="s">
        <v>1244</v>
      </c>
      <c r="B217" s="7">
        <f t="shared" si="3"/>
        <v>216</v>
      </c>
      <c r="C217" s="27">
        <v>3</v>
      </c>
      <c r="D217" s="7" t="s">
        <v>0</v>
      </c>
      <c r="E217" s="10" t="s">
        <v>263</v>
      </c>
      <c r="F217" s="7" t="s">
        <v>901</v>
      </c>
      <c r="G217" s="7" t="s">
        <v>2558</v>
      </c>
      <c r="H217" s="7" t="s">
        <v>264</v>
      </c>
      <c r="I217" s="7" t="s">
        <v>2559</v>
      </c>
      <c r="J217" s="7" t="s">
        <v>3191</v>
      </c>
    </row>
    <row r="218" spans="1:10">
      <c r="A218" s="7" t="s">
        <v>1245</v>
      </c>
      <c r="B218" s="7">
        <f t="shared" si="3"/>
        <v>217</v>
      </c>
      <c r="C218" s="27">
        <v>3</v>
      </c>
      <c r="D218" s="7" t="s">
        <v>0</v>
      </c>
      <c r="E218" s="10" t="s">
        <v>265</v>
      </c>
      <c r="F218" s="7" t="s">
        <v>870</v>
      </c>
      <c r="G218" s="7" t="s">
        <v>2560</v>
      </c>
      <c r="H218" s="7" t="s">
        <v>266</v>
      </c>
      <c r="I218" s="7" t="s">
        <v>2561</v>
      </c>
      <c r="J218" s="7" t="s">
        <v>3192</v>
      </c>
    </row>
    <row r="219" spans="1:10">
      <c r="A219" s="7" t="s">
        <v>1246</v>
      </c>
      <c r="B219" s="7">
        <f t="shared" si="3"/>
        <v>218</v>
      </c>
      <c r="C219" s="27">
        <v>3</v>
      </c>
      <c r="D219" s="7" t="s">
        <v>16</v>
      </c>
      <c r="E219" s="10" t="s">
        <v>267</v>
      </c>
      <c r="F219" s="7" t="s">
        <v>980</v>
      </c>
      <c r="G219" s="7" t="s">
        <v>2562</v>
      </c>
      <c r="H219" s="7" t="s">
        <v>268</v>
      </c>
      <c r="I219" s="7" t="s">
        <v>2563</v>
      </c>
      <c r="J219" s="7" t="s">
        <v>3193</v>
      </c>
    </row>
    <row r="220" spans="1:10">
      <c r="A220" s="7" t="s">
        <v>1247</v>
      </c>
      <c r="B220" s="7">
        <f t="shared" si="3"/>
        <v>219</v>
      </c>
      <c r="C220" s="27">
        <v>3</v>
      </c>
      <c r="D220" s="7" t="s">
        <v>0</v>
      </c>
      <c r="E220" s="10" t="s">
        <v>269</v>
      </c>
      <c r="F220" s="7" t="s">
        <v>871</v>
      </c>
      <c r="G220" s="7" t="s">
        <v>2564</v>
      </c>
      <c r="H220" s="7" t="s">
        <v>3462</v>
      </c>
      <c r="I220" s="7" t="s">
        <v>2565</v>
      </c>
      <c r="J220" s="7" t="s">
        <v>3194</v>
      </c>
    </row>
    <row r="221" spans="1:10">
      <c r="A221" s="7" t="s">
        <v>1248</v>
      </c>
      <c r="B221" s="7">
        <f t="shared" si="3"/>
        <v>220</v>
      </c>
      <c r="C221" s="27">
        <v>3</v>
      </c>
      <c r="D221" s="7" t="s">
        <v>16</v>
      </c>
      <c r="E221" s="10" t="s">
        <v>271</v>
      </c>
      <c r="F221" s="7" t="s">
        <v>982</v>
      </c>
      <c r="G221" s="7" t="s">
        <v>2566</v>
      </c>
      <c r="H221" s="7" t="s">
        <v>272</v>
      </c>
      <c r="I221" s="7" t="s">
        <v>2567</v>
      </c>
      <c r="J221" s="7" t="s">
        <v>3195</v>
      </c>
    </row>
    <row r="222" spans="1:10">
      <c r="A222" s="7" t="s">
        <v>1249</v>
      </c>
      <c r="B222" s="7">
        <f t="shared" si="3"/>
        <v>221</v>
      </c>
      <c r="C222" s="27">
        <v>3</v>
      </c>
      <c r="D222" s="7" t="s">
        <v>0</v>
      </c>
      <c r="E222" s="10" t="s">
        <v>273</v>
      </c>
      <c r="F222" s="7" t="s">
        <v>917</v>
      </c>
      <c r="G222" s="7" t="s">
        <v>2568</v>
      </c>
      <c r="H222" s="7" t="s">
        <v>3463</v>
      </c>
      <c r="I222" s="7" t="s">
        <v>2569</v>
      </c>
      <c r="J222" s="7" t="s">
        <v>3196</v>
      </c>
    </row>
    <row r="223" spans="1:10">
      <c r="A223" s="7" t="s">
        <v>1250</v>
      </c>
      <c r="B223" s="7">
        <f t="shared" si="3"/>
        <v>222</v>
      </c>
      <c r="C223" s="27">
        <v>3</v>
      </c>
      <c r="D223" s="7" t="s">
        <v>16</v>
      </c>
      <c r="E223" s="10" t="s">
        <v>274</v>
      </c>
      <c r="F223" s="7" t="s">
        <v>1039</v>
      </c>
      <c r="G223" s="7" t="s">
        <v>2570</v>
      </c>
      <c r="H223" s="7" t="s">
        <v>275</v>
      </c>
      <c r="I223" s="7" t="s">
        <v>2571</v>
      </c>
      <c r="J223" s="7" t="s">
        <v>3197</v>
      </c>
    </row>
    <row r="224" spans="1:10">
      <c r="A224" s="7" t="s">
        <v>1251</v>
      </c>
      <c r="B224" s="7">
        <f t="shared" si="3"/>
        <v>223</v>
      </c>
      <c r="C224" s="27">
        <v>3</v>
      </c>
      <c r="D224" s="7" t="s">
        <v>0</v>
      </c>
      <c r="E224" s="10" t="s">
        <v>276</v>
      </c>
      <c r="F224" s="7" t="s">
        <v>877</v>
      </c>
      <c r="G224" s="7" t="s">
        <v>2572</v>
      </c>
      <c r="H224" s="7" t="s">
        <v>277</v>
      </c>
      <c r="I224" s="7" t="s">
        <v>2573</v>
      </c>
      <c r="J224" s="7" t="s">
        <v>3198</v>
      </c>
    </row>
    <row r="225" spans="1:10">
      <c r="A225" s="7" t="s">
        <v>1252</v>
      </c>
      <c r="B225" s="7">
        <f t="shared" si="3"/>
        <v>224</v>
      </c>
      <c r="C225" s="27">
        <v>3</v>
      </c>
      <c r="D225" s="7" t="s">
        <v>16</v>
      </c>
      <c r="E225" s="10" t="s">
        <v>278</v>
      </c>
      <c r="F225" s="7" t="s">
        <v>981</v>
      </c>
      <c r="G225" s="7" t="s">
        <v>1643</v>
      </c>
      <c r="H225" s="7" t="s">
        <v>279</v>
      </c>
      <c r="I225" s="7" t="s">
        <v>2574</v>
      </c>
      <c r="J225" s="7" t="s">
        <v>3199</v>
      </c>
    </row>
    <row r="226" spans="1:10">
      <c r="A226" s="7" t="s">
        <v>1253</v>
      </c>
      <c r="B226" s="7">
        <f t="shared" si="3"/>
        <v>225</v>
      </c>
      <c r="C226" s="27">
        <v>3</v>
      </c>
      <c r="D226" s="7" t="s">
        <v>0</v>
      </c>
      <c r="E226" s="10" t="s">
        <v>280</v>
      </c>
      <c r="F226" s="7" t="s">
        <v>876</v>
      </c>
      <c r="G226" s="7" t="s">
        <v>2575</v>
      </c>
      <c r="H226" s="7" t="s">
        <v>281</v>
      </c>
      <c r="I226" s="7" t="s">
        <v>2576</v>
      </c>
      <c r="J226" s="7" t="s">
        <v>3200</v>
      </c>
    </row>
    <row r="227" spans="1:10">
      <c r="A227" s="7" t="s">
        <v>1254</v>
      </c>
      <c r="B227" s="7">
        <f t="shared" si="3"/>
        <v>226</v>
      </c>
      <c r="C227" s="27">
        <v>3</v>
      </c>
      <c r="D227" s="7" t="s">
        <v>0</v>
      </c>
      <c r="E227" s="10" t="s">
        <v>282</v>
      </c>
      <c r="F227" s="7" t="s">
        <v>874</v>
      </c>
      <c r="G227" s="7" t="s">
        <v>2577</v>
      </c>
      <c r="H227" s="7" t="s">
        <v>283</v>
      </c>
      <c r="I227" s="7" t="s">
        <v>2578</v>
      </c>
      <c r="J227" s="7" t="s">
        <v>3074</v>
      </c>
    </row>
    <row r="228" spans="1:10">
      <c r="A228" s="7" t="s">
        <v>1255</v>
      </c>
      <c r="B228" s="7">
        <f t="shared" si="3"/>
        <v>227</v>
      </c>
      <c r="C228" s="27">
        <v>3</v>
      </c>
      <c r="D228" s="7" t="s">
        <v>0</v>
      </c>
      <c r="E228" s="10" t="s">
        <v>284</v>
      </c>
      <c r="F228" s="7" t="s">
        <v>904</v>
      </c>
      <c r="G228" s="7" t="s">
        <v>2579</v>
      </c>
      <c r="H228" s="7" t="s">
        <v>285</v>
      </c>
      <c r="I228" s="7" t="s">
        <v>2580</v>
      </c>
      <c r="J228" s="7" t="s">
        <v>3428</v>
      </c>
    </row>
    <row r="229" spans="1:10">
      <c r="A229" s="7" t="s">
        <v>1256</v>
      </c>
      <c r="B229" s="7">
        <f t="shared" si="3"/>
        <v>228</v>
      </c>
      <c r="C229" s="27">
        <v>3</v>
      </c>
      <c r="D229" s="7" t="s">
        <v>0</v>
      </c>
      <c r="E229" s="10" t="s">
        <v>286</v>
      </c>
      <c r="F229" s="7" t="s">
        <v>937</v>
      </c>
      <c r="G229" s="7" t="s">
        <v>2581</v>
      </c>
      <c r="H229" s="7" t="s">
        <v>287</v>
      </c>
      <c r="I229" s="7" t="s">
        <v>2582</v>
      </c>
      <c r="J229" s="7" t="s">
        <v>3201</v>
      </c>
    </row>
    <row r="230" spans="1:10">
      <c r="A230" s="7" t="s">
        <v>1257</v>
      </c>
      <c r="B230" s="7">
        <f t="shared" si="3"/>
        <v>229</v>
      </c>
      <c r="C230" s="27">
        <v>3</v>
      </c>
      <c r="D230" s="7" t="s">
        <v>16</v>
      </c>
      <c r="E230" s="10" t="s">
        <v>288</v>
      </c>
      <c r="F230" s="7" t="s">
        <v>1026</v>
      </c>
      <c r="G230" s="7" t="s">
        <v>1648</v>
      </c>
      <c r="H230" s="7" t="s">
        <v>289</v>
      </c>
      <c r="I230" s="7" t="s">
        <v>2583</v>
      </c>
      <c r="J230" s="7" t="s">
        <v>3202</v>
      </c>
    </row>
    <row r="231" spans="1:10">
      <c r="A231" s="7" t="s">
        <v>1258</v>
      </c>
      <c r="B231" s="7">
        <f t="shared" si="3"/>
        <v>230</v>
      </c>
      <c r="C231" s="27">
        <v>3</v>
      </c>
      <c r="D231" s="7" t="s">
        <v>16</v>
      </c>
      <c r="E231" s="10" t="s">
        <v>290</v>
      </c>
      <c r="F231" s="7" t="s">
        <v>956</v>
      </c>
      <c r="G231" s="7" t="s">
        <v>2584</v>
      </c>
      <c r="H231" s="7" t="s">
        <v>291</v>
      </c>
      <c r="I231" s="7" t="s">
        <v>2585</v>
      </c>
      <c r="J231" s="7" t="s">
        <v>3203</v>
      </c>
    </row>
    <row r="232" spans="1:10">
      <c r="A232" s="7" t="s">
        <v>1259</v>
      </c>
      <c r="B232" s="7">
        <f t="shared" si="3"/>
        <v>231</v>
      </c>
      <c r="C232" s="27">
        <v>3</v>
      </c>
      <c r="D232" s="7" t="s">
        <v>16</v>
      </c>
      <c r="E232" s="10" t="s">
        <v>292</v>
      </c>
      <c r="F232" s="7" t="s">
        <v>955</v>
      </c>
      <c r="G232" s="7" t="s">
        <v>1650</v>
      </c>
      <c r="H232" s="7" t="s">
        <v>293</v>
      </c>
      <c r="I232" s="7" t="s">
        <v>2586</v>
      </c>
      <c r="J232" s="7" t="s">
        <v>3204</v>
      </c>
    </row>
    <row r="233" spans="1:10">
      <c r="A233" s="7" t="s">
        <v>1260</v>
      </c>
      <c r="B233" s="7">
        <f t="shared" si="3"/>
        <v>232</v>
      </c>
      <c r="C233" s="27">
        <v>3</v>
      </c>
      <c r="D233" s="7" t="s">
        <v>16</v>
      </c>
      <c r="E233" s="10" t="s">
        <v>294</v>
      </c>
      <c r="F233" s="7" t="s">
        <v>1045</v>
      </c>
      <c r="G233" s="7" t="s">
        <v>2587</v>
      </c>
      <c r="H233" s="7" t="s">
        <v>295</v>
      </c>
      <c r="I233" s="7" t="s">
        <v>2588</v>
      </c>
      <c r="J233" s="7" t="s">
        <v>3205</v>
      </c>
    </row>
    <row r="234" spans="1:10">
      <c r="A234" s="7" t="s">
        <v>1261</v>
      </c>
      <c r="B234" s="7">
        <f t="shared" si="3"/>
        <v>233</v>
      </c>
      <c r="C234" s="27">
        <v>3</v>
      </c>
      <c r="D234" s="7" t="s">
        <v>16</v>
      </c>
      <c r="E234" s="10" t="s">
        <v>296</v>
      </c>
      <c r="F234" s="7" t="s">
        <v>1046</v>
      </c>
      <c r="G234" s="7" t="s">
        <v>2589</v>
      </c>
      <c r="H234" s="7" t="s">
        <v>297</v>
      </c>
      <c r="I234" s="7" t="s">
        <v>2590</v>
      </c>
      <c r="J234" s="7" t="s">
        <v>3206</v>
      </c>
    </row>
    <row r="235" spans="1:10">
      <c r="A235" s="7" t="s">
        <v>1262</v>
      </c>
      <c r="B235" s="7">
        <f t="shared" si="3"/>
        <v>234</v>
      </c>
      <c r="C235" s="27">
        <v>3</v>
      </c>
      <c r="D235" s="7" t="s">
        <v>16</v>
      </c>
      <c r="E235" s="10" t="s">
        <v>298</v>
      </c>
      <c r="F235" s="7" t="s">
        <v>1047</v>
      </c>
      <c r="G235" s="7" t="s">
        <v>2591</v>
      </c>
      <c r="H235" s="7" t="s">
        <v>299</v>
      </c>
      <c r="I235" s="7" t="s">
        <v>2592</v>
      </c>
      <c r="J235" s="7" t="s">
        <v>3207</v>
      </c>
    </row>
    <row r="236" spans="1:10">
      <c r="A236" s="7" t="s">
        <v>1263</v>
      </c>
      <c r="B236" s="7">
        <f t="shared" si="3"/>
        <v>235</v>
      </c>
      <c r="C236" s="27">
        <v>3</v>
      </c>
      <c r="D236" s="7" t="s">
        <v>0</v>
      </c>
      <c r="E236" s="10" t="s">
        <v>300</v>
      </c>
      <c r="F236" s="7" t="s">
        <v>858</v>
      </c>
      <c r="G236" s="7" t="s">
        <v>2593</v>
      </c>
      <c r="H236" s="7" t="s">
        <v>301</v>
      </c>
      <c r="I236" s="7" t="s">
        <v>2594</v>
      </c>
      <c r="J236" s="7" t="s">
        <v>3208</v>
      </c>
    </row>
    <row r="237" spans="1:10">
      <c r="A237" s="7" t="s">
        <v>1264</v>
      </c>
      <c r="B237" s="7">
        <f t="shared" si="3"/>
        <v>236</v>
      </c>
      <c r="C237" s="27">
        <v>3</v>
      </c>
      <c r="D237" s="7" t="s">
        <v>16</v>
      </c>
      <c r="E237" s="10" t="s">
        <v>302</v>
      </c>
      <c r="F237" s="7" t="s">
        <v>979</v>
      </c>
      <c r="G237" s="7" t="s">
        <v>1655</v>
      </c>
      <c r="H237" s="7" t="s">
        <v>303</v>
      </c>
      <c r="I237" s="7" t="s">
        <v>2595</v>
      </c>
      <c r="J237" s="7" t="s">
        <v>3209</v>
      </c>
    </row>
    <row r="238" spans="1:10">
      <c r="A238" s="7" t="s">
        <v>1265</v>
      </c>
      <c r="B238" s="7">
        <f t="shared" si="3"/>
        <v>237</v>
      </c>
      <c r="C238" s="27">
        <v>3</v>
      </c>
      <c r="D238" s="7" t="s">
        <v>16</v>
      </c>
      <c r="E238" s="10" t="s">
        <v>304</v>
      </c>
      <c r="F238" s="7" t="s">
        <v>959</v>
      </c>
      <c r="G238" s="7" t="s">
        <v>1656</v>
      </c>
      <c r="H238" s="7" t="s">
        <v>305</v>
      </c>
      <c r="I238" s="7" t="s">
        <v>2596</v>
      </c>
      <c r="J238" s="7" t="s">
        <v>3210</v>
      </c>
    </row>
    <row r="239" spans="1:10">
      <c r="A239" s="7" t="s">
        <v>1266</v>
      </c>
      <c r="B239" s="7">
        <f t="shared" si="3"/>
        <v>238</v>
      </c>
      <c r="C239" s="27">
        <v>3</v>
      </c>
      <c r="D239" s="7" t="s">
        <v>16</v>
      </c>
      <c r="E239" s="10" t="s">
        <v>306</v>
      </c>
      <c r="F239" s="7" t="s">
        <v>960</v>
      </c>
      <c r="G239" s="7" t="s">
        <v>1657</v>
      </c>
      <c r="H239" s="7" t="s">
        <v>307</v>
      </c>
      <c r="I239" s="7" t="s">
        <v>2597</v>
      </c>
      <c r="J239" s="7" t="s">
        <v>3211</v>
      </c>
    </row>
    <row r="240" spans="1:10">
      <c r="A240" s="7" t="s">
        <v>1267</v>
      </c>
      <c r="B240" s="7">
        <f t="shared" si="3"/>
        <v>239</v>
      </c>
      <c r="C240" s="27">
        <v>3</v>
      </c>
      <c r="D240" s="7" t="s">
        <v>16</v>
      </c>
      <c r="E240" s="10" t="s">
        <v>308</v>
      </c>
      <c r="F240" s="7" t="s">
        <v>961</v>
      </c>
      <c r="G240" s="7" t="s">
        <v>2598</v>
      </c>
      <c r="H240" s="7" t="s">
        <v>309</v>
      </c>
      <c r="I240" s="7" t="s">
        <v>2599</v>
      </c>
      <c r="J240" s="7" t="s">
        <v>3212</v>
      </c>
    </row>
    <row r="241" spans="1:10">
      <c r="A241" s="7" t="s">
        <v>1268</v>
      </c>
      <c r="B241" s="7">
        <f t="shared" si="3"/>
        <v>240</v>
      </c>
      <c r="C241" s="27">
        <v>3</v>
      </c>
      <c r="D241" s="7" t="s">
        <v>16</v>
      </c>
      <c r="E241" s="10" t="s">
        <v>310</v>
      </c>
      <c r="F241" s="7" t="s">
        <v>958</v>
      </c>
      <c r="G241" s="7" t="s">
        <v>2600</v>
      </c>
      <c r="H241" s="7" t="s">
        <v>311</v>
      </c>
      <c r="I241" s="7" t="s">
        <v>2601</v>
      </c>
      <c r="J241" s="7" t="s">
        <v>3213</v>
      </c>
    </row>
    <row r="242" spans="1:10">
      <c r="A242" s="7" t="s">
        <v>1269</v>
      </c>
      <c r="B242" s="7">
        <f t="shared" si="3"/>
        <v>241</v>
      </c>
      <c r="C242" s="27">
        <v>3</v>
      </c>
      <c r="D242" s="7" t="s">
        <v>16</v>
      </c>
      <c r="E242" s="10" t="s">
        <v>312</v>
      </c>
      <c r="F242" s="7" t="s">
        <v>957</v>
      </c>
      <c r="G242" s="7" t="s">
        <v>1660</v>
      </c>
      <c r="H242" s="7" t="s">
        <v>313</v>
      </c>
      <c r="I242" s="7" t="s">
        <v>2602</v>
      </c>
      <c r="J242" s="7" t="s">
        <v>3427</v>
      </c>
    </row>
    <row r="243" spans="1:10">
      <c r="A243" s="7" t="s">
        <v>1270</v>
      </c>
      <c r="B243" s="7">
        <f t="shared" si="3"/>
        <v>242</v>
      </c>
      <c r="C243" s="27">
        <v>3</v>
      </c>
      <c r="D243" s="7" t="s">
        <v>314</v>
      </c>
      <c r="E243" s="10" t="s">
        <v>315</v>
      </c>
      <c r="F243" s="7" t="s">
        <v>1113</v>
      </c>
      <c r="G243" s="7" t="s">
        <v>2603</v>
      </c>
      <c r="H243" s="7" t="s">
        <v>316</v>
      </c>
      <c r="I243" s="7" t="s">
        <v>2604</v>
      </c>
      <c r="J243" s="7" t="s">
        <v>3214</v>
      </c>
    </row>
    <row r="244" spans="1:10">
      <c r="A244" s="7" t="s">
        <v>1271</v>
      </c>
      <c r="B244" s="7">
        <f t="shared" si="3"/>
        <v>243</v>
      </c>
      <c r="C244" s="27">
        <v>3</v>
      </c>
      <c r="D244" s="7" t="s">
        <v>314</v>
      </c>
      <c r="E244" s="10" t="s">
        <v>317</v>
      </c>
      <c r="F244" s="7" t="s">
        <v>1109</v>
      </c>
      <c r="G244" s="7" t="s">
        <v>2605</v>
      </c>
      <c r="H244" s="7" t="s">
        <v>318</v>
      </c>
      <c r="I244" s="7" t="s">
        <v>2606</v>
      </c>
      <c r="J244" s="7" t="s">
        <v>3215</v>
      </c>
    </row>
    <row r="245" spans="1:10">
      <c r="A245" s="7" t="s">
        <v>1272</v>
      </c>
      <c r="B245" s="7">
        <f t="shared" si="3"/>
        <v>244</v>
      </c>
      <c r="C245" s="27">
        <v>3</v>
      </c>
      <c r="D245" s="7" t="s">
        <v>314</v>
      </c>
      <c r="E245" s="10" t="s">
        <v>319</v>
      </c>
      <c r="F245" s="7" t="s">
        <v>1101</v>
      </c>
      <c r="G245" s="7" t="s">
        <v>1663</v>
      </c>
      <c r="H245" s="7" t="s">
        <v>3464</v>
      </c>
      <c r="I245" s="7" t="s">
        <v>2607</v>
      </c>
      <c r="J245" s="7" t="s">
        <v>3216</v>
      </c>
    </row>
    <row r="246" spans="1:10">
      <c r="A246" s="7" t="s">
        <v>1273</v>
      </c>
      <c r="B246" s="7">
        <f t="shared" si="3"/>
        <v>245</v>
      </c>
      <c r="C246" s="27">
        <v>3</v>
      </c>
      <c r="D246" s="7" t="s">
        <v>314</v>
      </c>
      <c r="E246" s="10" t="s">
        <v>321</v>
      </c>
      <c r="F246" s="7" t="s">
        <v>1102</v>
      </c>
      <c r="G246" s="7" t="s">
        <v>1664</v>
      </c>
      <c r="H246" s="7" t="s">
        <v>3465</v>
      </c>
      <c r="I246" s="7" t="s">
        <v>2608</v>
      </c>
      <c r="J246" s="7" t="s">
        <v>3217</v>
      </c>
    </row>
    <row r="247" spans="1:10">
      <c r="A247" s="7" t="s">
        <v>1274</v>
      </c>
      <c r="B247" s="7">
        <f t="shared" si="3"/>
        <v>246</v>
      </c>
      <c r="C247" s="27">
        <v>3</v>
      </c>
      <c r="D247" s="7" t="s">
        <v>314</v>
      </c>
      <c r="E247" s="10" t="s">
        <v>323</v>
      </c>
      <c r="F247" s="7" t="s">
        <v>1110</v>
      </c>
      <c r="G247" s="7" t="s">
        <v>1665</v>
      </c>
      <c r="H247" s="7" t="s">
        <v>324</v>
      </c>
      <c r="I247" s="7" t="s">
        <v>2609</v>
      </c>
      <c r="J247" s="7" t="s">
        <v>3218</v>
      </c>
    </row>
    <row r="248" spans="1:10">
      <c r="A248" s="7" t="s">
        <v>1275</v>
      </c>
      <c r="B248" s="7">
        <f t="shared" si="3"/>
        <v>247</v>
      </c>
      <c r="C248" s="27">
        <v>3</v>
      </c>
      <c r="D248" s="7" t="s">
        <v>314</v>
      </c>
      <c r="E248" s="10" t="s">
        <v>325</v>
      </c>
      <c r="F248" s="7" t="s">
        <v>1108</v>
      </c>
      <c r="G248" s="7" t="s">
        <v>1666</v>
      </c>
      <c r="H248" s="7" t="s">
        <v>326</v>
      </c>
      <c r="I248" s="7" t="s">
        <v>2610</v>
      </c>
      <c r="J248" s="7" t="s">
        <v>3219</v>
      </c>
    </row>
    <row r="249" spans="1:10">
      <c r="A249" s="7" t="s">
        <v>1276</v>
      </c>
      <c r="B249" s="7">
        <f t="shared" si="3"/>
        <v>248</v>
      </c>
      <c r="C249" s="27">
        <v>3</v>
      </c>
      <c r="D249" s="7" t="s">
        <v>314</v>
      </c>
      <c r="E249" s="10" t="s">
        <v>327</v>
      </c>
      <c r="F249" s="7" t="s">
        <v>1107</v>
      </c>
      <c r="G249" s="7" t="s">
        <v>1667</v>
      </c>
      <c r="H249" s="7" t="s">
        <v>328</v>
      </c>
      <c r="I249" s="7" t="s">
        <v>2611</v>
      </c>
      <c r="J249" s="7" t="s">
        <v>3220</v>
      </c>
    </row>
    <row r="250" spans="1:10">
      <c r="A250" s="7" t="s">
        <v>1277</v>
      </c>
      <c r="B250" s="7">
        <f t="shared" si="3"/>
        <v>249</v>
      </c>
      <c r="C250" s="27">
        <v>3</v>
      </c>
      <c r="D250" s="7" t="s">
        <v>314</v>
      </c>
      <c r="E250" s="10" t="s">
        <v>329</v>
      </c>
      <c r="F250" s="7" t="s">
        <v>1114</v>
      </c>
      <c r="G250" s="7" t="s">
        <v>2612</v>
      </c>
      <c r="H250" s="7" t="s">
        <v>330</v>
      </c>
      <c r="I250" s="7" t="s">
        <v>2613</v>
      </c>
      <c r="J250" s="7" t="s">
        <v>3221</v>
      </c>
    </row>
    <row r="251" spans="1:10">
      <c r="A251" s="7" t="s">
        <v>1278</v>
      </c>
      <c r="B251" s="7">
        <f t="shared" si="3"/>
        <v>250</v>
      </c>
      <c r="C251" s="27">
        <v>3</v>
      </c>
      <c r="D251" s="7" t="s">
        <v>314</v>
      </c>
      <c r="E251" s="10" t="s">
        <v>331</v>
      </c>
      <c r="F251" s="7" t="s">
        <v>1111</v>
      </c>
      <c r="G251" s="7" t="s">
        <v>1669</v>
      </c>
      <c r="H251" s="7" t="s">
        <v>332</v>
      </c>
      <c r="I251" s="7" t="s">
        <v>2614</v>
      </c>
      <c r="J251" s="7" t="s">
        <v>3222</v>
      </c>
    </row>
    <row r="252" spans="1:10">
      <c r="A252" s="7" t="s">
        <v>1279</v>
      </c>
      <c r="B252" s="7">
        <f t="shared" si="3"/>
        <v>251</v>
      </c>
      <c r="C252" s="27">
        <v>3</v>
      </c>
      <c r="D252" s="7" t="s">
        <v>314</v>
      </c>
      <c r="E252" s="10" t="s">
        <v>333</v>
      </c>
      <c r="F252" s="7" t="s">
        <v>1112</v>
      </c>
      <c r="G252" s="7" t="s">
        <v>1670</v>
      </c>
      <c r="H252" s="7" t="s">
        <v>3637</v>
      </c>
      <c r="I252" s="7" t="s">
        <v>2615</v>
      </c>
      <c r="J252" s="7" t="s">
        <v>3223</v>
      </c>
    </row>
    <row r="253" spans="1:10">
      <c r="A253" s="7" t="s">
        <v>1280</v>
      </c>
      <c r="B253" s="7">
        <f t="shared" si="3"/>
        <v>252</v>
      </c>
      <c r="C253" s="27">
        <v>3</v>
      </c>
      <c r="D253" s="7" t="s">
        <v>0</v>
      </c>
      <c r="E253" s="10" t="s">
        <v>335</v>
      </c>
      <c r="F253" s="7" t="s">
        <v>875</v>
      </c>
      <c r="G253" s="7" t="s">
        <v>1671</v>
      </c>
      <c r="H253" s="7" t="s">
        <v>336</v>
      </c>
      <c r="I253" s="7" t="s">
        <v>2616</v>
      </c>
      <c r="J253" s="7" t="s">
        <v>3425</v>
      </c>
    </row>
    <row r="254" spans="1:10">
      <c r="A254" s="14" t="s">
        <v>3650</v>
      </c>
      <c r="B254" s="7">
        <f t="shared" si="3"/>
        <v>253</v>
      </c>
      <c r="C254" s="27">
        <v>3</v>
      </c>
      <c r="D254" s="7" t="s">
        <v>3528</v>
      </c>
      <c r="E254" s="10" t="s">
        <v>3552</v>
      </c>
      <c r="F254" s="35" t="s">
        <v>3641</v>
      </c>
      <c r="G254" s="7" t="s">
        <v>2155</v>
      </c>
      <c r="H254" s="7" t="str">
        <f>VLOOKUP(G254,Table2!D:F,2,FALSE)</f>
        <v>BG-20</v>
      </c>
      <c r="I254" s="7" t="s">
        <v>3641</v>
      </c>
      <c r="J254" s="7" t="s">
        <v>3641</v>
      </c>
    </row>
    <row r="255" spans="1:10">
      <c r="A255" s="15" t="s">
        <v>3676</v>
      </c>
      <c r="B255" s="7">
        <f t="shared" si="3"/>
        <v>254</v>
      </c>
      <c r="C255" s="27">
        <v>4</v>
      </c>
      <c r="D255" s="7" t="s">
        <v>3528</v>
      </c>
      <c r="E255" s="11" t="s">
        <v>3553</v>
      </c>
      <c r="F255" s="7" t="s">
        <v>3598</v>
      </c>
      <c r="G255" s="7" t="s">
        <v>2158</v>
      </c>
      <c r="H255" s="7" t="str">
        <f>VLOOKUP(G255,Table2!D:F,2,FALSE)</f>
        <v>BT-93</v>
      </c>
      <c r="I255" s="7" t="s">
        <v>3641</v>
      </c>
      <c r="J255" s="7" t="s">
        <v>3641</v>
      </c>
    </row>
    <row r="256" spans="1:10">
      <c r="A256" s="15" t="s">
        <v>3677</v>
      </c>
      <c r="B256" s="7">
        <f t="shared" si="3"/>
        <v>255</v>
      </c>
      <c r="C256" s="27">
        <v>4</v>
      </c>
      <c r="D256" s="7" t="s">
        <v>3528</v>
      </c>
      <c r="E256" s="11" t="s">
        <v>3554</v>
      </c>
      <c r="F256" s="7" t="s">
        <v>3599</v>
      </c>
      <c r="G256" s="7" t="s">
        <v>2161</v>
      </c>
      <c r="H256" s="7" t="str">
        <f>VLOOKUP(G256,Table2!D:F,2,FALSE)</f>
        <v>BT-94</v>
      </c>
      <c r="I256" s="7" t="s">
        <v>3641</v>
      </c>
      <c r="J256" s="7" t="s">
        <v>3641</v>
      </c>
    </row>
    <row r="257" spans="1:10">
      <c r="A257" s="15" t="s">
        <v>3678</v>
      </c>
      <c r="B257" s="7">
        <f t="shared" si="3"/>
        <v>256</v>
      </c>
      <c r="C257" s="27">
        <v>4</v>
      </c>
      <c r="D257" s="7" t="s">
        <v>3528</v>
      </c>
      <c r="E257" s="11" t="s">
        <v>3555</v>
      </c>
      <c r="F257" s="7" t="s">
        <v>3597</v>
      </c>
      <c r="G257" s="7" t="s">
        <v>2167</v>
      </c>
      <c r="H257" s="7" t="str">
        <f>VLOOKUP(G257,Table2!D:F,2,FALSE)</f>
        <v>BT-97</v>
      </c>
      <c r="I257" s="7" t="s">
        <v>3641</v>
      </c>
      <c r="J257" s="7" t="s">
        <v>3641</v>
      </c>
    </row>
    <row r="258" spans="1:10">
      <c r="A258" s="15" t="s">
        <v>3679</v>
      </c>
      <c r="B258" s="7">
        <f t="shared" si="3"/>
        <v>257</v>
      </c>
      <c r="C258" s="27">
        <v>4</v>
      </c>
      <c r="D258" s="7" t="s">
        <v>3528</v>
      </c>
      <c r="E258" s="11" t="s">
        <v>3556</v>
      </c>
      <c r="F258" s="7" t="s">
        <v>3595</v>
      </c>
      <c r="G258" s="7" t="s">
        <v>2169</v>
      </c>
      <c r="H258" s="7" t="str">
        <f>VLOOKUP(G258,Table2!D:F,2,FALSE)</f>
        <v>BT-98</v>
      </c>
      <c r="I258" s="7" t="s">
        <v>3641</v>
      </c>
      <c r="J258" s="7" t="s">
        <v>3641</v>
      </c>
    </row>
    <row r="259" spans="1:10">
      <c r="A259" s="14" t="s">
        <v>3651</v>
      </c>
      <c r="B259" s="7">
        <f t="shared" ref="B259:B322" si="4">ROW()-1</f>
        <v>258</v>
      </c>
      <c r="C259" s="27">
        <v>3</v>
      </c>
      <c r="D259" s="7" t="s">
        <v>3528</v>
      </c>
      <c r="E259" s="10" t="s">
        <v>3557</v>
      </c>
      <c r="F259" s="35" t="s">
        <v>3641</v>
      </c>
      <c r="G259" s="7" t="s">
        <v>2171</v>
      </c>
      <c r="H259" s="7" t="str">
        <f>VLOOKUP(G259,Table2!D:F,2,FALSE)</f>
        <v>BG-21</v>
      </c>
      <c r="I259" s="7" t="s">
        <v>3641</v>
      </c>
      <c r="J259" s="7" t="s">
        <v>3641</v>
      </c>
    </row>
    <row r="260" spans="1:10">
      <c r="A260" s="15" t="s">
        <v>3680</v>
      </c>
      <c r="B260" s="7">
        <f t="shared" si="4"/>
        <v>259</v>
      </c>
      <c r="C260" s="27">
        <v>4</v>
      </c>
      <c r="D260" s="7" t="s">
        <v>3528</v>
      </c>
      <c r="E260" s="11" t="s">
        <v>3558</v>
      </c>
      <c r="F260" s="7" t="s">
        <v>3598</v>
      </c>
      <c r="G260" s="7" t="s">
        <v>2175</v>
      </c>
      <c r="H260" s="7" t="str">
        <f>VLOOKUP(G260,Table2!D:F,2,FALSE)</f>
        <v>BT-100</v>
      </c>
      <c r="I260" s="7" t="s">
        <v>3641</v>
      </c>
      <c r="J260" s="7" t="s">
        <v>3641</v>
      </c>
    </row>
    <row r="261" spans="1:10">
      <c r="A261" s="15" t="s">
        <v>3681</v>
      </c>
      <c r="B261" s="7">
        <f t="shared" si="4"/>
        <v>260</v>
      </c>
      <c r="C261" s="27">
        <v>4</v>
      </c>
      <c r="D261" s="7" t="s">
        <v>3528</v>
      </c>
      <c r="E261" s="11" t="s">
        <v>3559</v>
      </c>
      <c r="F261" s="7" t="s">
        <v>3599</v>
      </c>
      <c r="G261" s="7" t="s">
        <v>2177</v>
      </c>
      <c r="H261" s="7" t="str">
        <f>VLOOKUP(G261,Table2!D:F,2,FALSE)</f>
        <v>BT-101</v>
      </c>
      <c r="I261" s="7" t="s">
        <v>3641</v>
      </c>
      <c r="J261" s="7" t="s">
        <v>3641</v>
      </c>
    </row>
    <row r="262" spans="1:10">
      <c r="A262" s="15" t="s">
        <v>3682</v>
      </c>
      <c r="B262" s="7">
        <f t="shared" si="4"/>
        <v>261</v>
      </c>
      <c r="C262" s="27">
        <v>4</v>
      </c>
      <c r="D262" s="7" t="s">
        <v>3528</v>
      </c>
      <c r="E262" s="11" t="s">
        <v>3560</v>
      </c>
      <c r="F262" s="7" t="s">
        <v>3597</v>
      </c>
      <c r="G262" s="7" t="s">
        <v>2183</v>
      </c>
      <c r="H262" s="7" t="str">
        <f>VLOOKUP(G262,Table2!D:F,2,FALSE)</f>
        <v>BT-104</v>
      </c>
      <c r="I262" s="7" t="s">
        <v>3641</v>
      </c>
      <c r="J262" s="7" t="s">
        <v>3641</v>
      </c>
    </row>
    <row r="263" spans="1:10">
      <c r="A263" s="15" t="s">
        <v>3683</v>
      </c>
      <c r="B263" s="7">
        <f t="shared" si="4"/>
        <v>262</v>
      </c>
      <c r="C263" s="27">
        <v>4</v>
      </c>
      <c r="D263" s="7" t="s">
        <v>3528</v>
      </c>
      <c r="E263" s="11" t="s">
        <v>3561</v>
      </c>
      <c r="F263" s="7" t="s">
        <v>3595</v>
      </c>
      <c r="G263" s="7" t="s">
        <v>2185</v>
      </c>
      <c r="H263" s="7" t="str">
        <f>VLOOKUP(G263,Table2!D:F,2,FALSE)</f>
        <v>BT-105</v>
      </c>
      <c r="I263" s="7" t="s">
        <v>3641</v>
      </c>
      <c r="J263" s="7" t="s">
        <v>3641</v>
      </c>
    </row>
    <row r="264" spans="1:10">
      <c r="A264" s="14" t="s">
        <v>3652</v>
      </c>
      <c r="B264" s="7">
        <f t="shared" si="4"/>
        <v>263</v>
      </c>
      <c r="C264" s="27">
        <v>3</v>
      </c>
      <c r="D264" s="7" t="s">
        <v>3528</v>
      </c>
      <c r="E264" s="10" t="s">
        <v>3562</v>
      </c>
      <c r="F264" s="35" t="s">
        <v>3641</v>
      </c>
      <c r="G264" s="7" t="s">
        <v>2187</v>
      </c>
      <c r="H264" s="7" t="str">
        <f>VLOOKUP(G264,Table2!D:F,2,FALSE)</f>
        <v>BG-22</v>
      </c>
      <c r="I264" s="7" t="s">
        <v>3641</v>
      </c>
      <c r="J264" s="7" t="s">
        <v>3641</v>
      </c>
    </row>
    <row r="265" spans="1:10">
      <c r="A265" s="15" t="s">
        <v>4378</v>
      </c>
      <c r="B265" s="7">
        <f t="shared" si="4"/>
        <v>264</v>
      </c>
      <c r="C265" s="27">
        <v>4</v>
      </c>
      <c r="D265" s="7" t="s">
        <v>3640</v>
      </c>
      <c r="E265" s="11" t="s">
        <v>4379</v>
      </c>
      <c r="F265" s="7" t="s">
        <v>4369</v>
      </c>
      <c r="G265" s="7" t="str">
        <f>VLOOKUP("BT-"&amp;MID(A265,5,LEN(A265)-4),Table2!A:F,4,FALSE)</f>
        <v>Sum of Invoice line net amount</v>
      </c>
      <c r="H265" s="7" t="str">
        <f>VLOOKUP("BT-"&amp;MID(A265,5,LEN(A265)-4),Table2!A:F,5,FALSE)</f>
        <v>BT-106</v>
      </c>
    </row>
    <row r="266" spans="1:10">
      <c r="A266" s="15" t="s">
        <v>3684</v>
      </c>
      <c r="B266" s="7">
        <f t="shared" si="4"/>
        <v>265</v>
      </c>
      <c r="C266" s="27">
        <v>4</v>
      </c>
      <c r="D266" s="7" t="s">
        <v>3528</v>
      </c>
      <c r="E266" s="11" t="s">
        <v>3563</v>
      </c>
      <c r="F266" s="7" t="s">
        <v>3598</v>
      </c>
      <c r="G266" s="7" t="s">
        <v>2191</v>
      </c>
      <c r="H266" s="7" t="str">
        <f>VLOOKUP(G266,Table2!D:F,2,FALSE)</f>
        <v>BT-107</v>
      </c>
      <c r="I266" s="7" t="s">
        <v>3641</v>
      </c>
      <c r="J266" s="7" t="s">
        <v>3641</v>
      </c>
    </row>
    <row r="267" spans="1:10">
      <c r="A267" s="15" t="s">
        <v>3685</v>
      </c>
      <c r="B267" s="7">
        <f t="shared" si="4"/>
        <v>266</v>
      </c>
      <c r="C267" s="27">
        <v>4</v>
      </c>
      <c r="D267" s="7" t="s">
        <v>3528</v>
      </c>
      <c r="E267" s="11" t="s">
        <v>3564</v>
      </c>
      <c r="F267" s="7" t="s">
        <v>3598</v>
      </c>
      <c r="G267" s="7" t="s">
        <v>2193</v>
      </c>
      <c r="H267" s="7" t="str">
        <f>VLOOKUP(G267,Table2!D:F,2,FALSE)</f>
        <v>BT-108</v>
      </c>
      <c r="I267" s="7" t="s">
        <v>3641</v>
      </c>
      <c r="J267" s="7" t="s">
        <v>3641</v>
      </c>
    </row>
    <row r="268" spans="1:10">
      <c r="A268" s="15" t="s">
        <v>3686</v>
      </c>
      <c r="B268" s="7">
        <f t="shared" si="4"/>
        <v>267</v>
      </c>
      <c r="C268" s="27">
        <v>4</v>
      </c>
      <c r="D268" s="7" t="s">
        <v>3528</v>
      </c>
      <c r="E268" s="11" t="s">
        <v>3565</v>
      </c>
      <c r="F268" s="7" t="s">
        <v>3598</v>
      </c>
      <c r="G268" s="7" t="s">
        <v>2195</v>
      </c>
      <c r="H268" s="7" t="str">
        <f>VLOOKUP(G268,Table2!D:F,2,FALSE)</f>
        <v>BT-109</v>
      </c>
      <c r="I268" s="7" t="s">
        <v>3641</v>
      </c>
      <c r="J268" s="7" t="s">
        <v>3641</v>
      </c>
    </row>
    <row r="269" spans="1:10">
      <c r="A269" s="15" t="s">
        <v>3687</v>
      </c>
      <c r="B269" s="7">
        <f t="shared" si="4"/>
        <v>268</v>
      </c>
      <c r="C269" s="27">
        <v>4</v>
      </c>
      <c r="D269" s="7" t="s">
        <v>3528</v>
      </c>
      <c r="E269" s="11" t="s">
        <v>3566</v>
      </c>
      <c r="F269" s="7" t="s">
        <v>3598</v>
      </c>
      <c r="G269" s="7" t="s">
        <v>2198</v>
      </c>
      <c r="H269" s="7" t="str">
        <f>VLOOKUP(G269,Table2!D:F,2,FALSE)</f>
        <v>BT-111</v>
      </c>
      <c r="I269" s="7" t="s">
        <v>3641</v>
      </c>
      <c r="J269" s="7" t="s">
        <v>3641</v>
      </c>
    </row>
    <row r="270" spans="1:10">
      <c r="A270" s="15" t="s">
        <v>3688</v>
      </c>
      <c r="B270" s="7">
        <f t="shared" si="4"/>
        <v>269</v>
      </c>
      <c r="C270" s="27">
        <v>4</v>
      </c>
      <c r="D270" s="7" t="s">
        <v>3528</v>
      </c>
      <c r="E270" s="11" t="s">
        <v>3567</v>
      </c>
      <c r="F270" s="7" t="s">
        <v>3598</v>
      </c>
      <c r="G270" s="7" t="s">
        <v>2200</v>
      </c>
      <c r="H270" s="7" t="str">
        <f>VLOOKUP(G270,Table2!D:F,2,FALSE)</f>
        <v>BT-112</v>
      </c>
      <c r="I270" s="7" t="s">
        <v>3641</v>
      </c>
      <c r="J270" s="7" t="s">
        <v>3641</v>
      </c>
    </row>
    <row r="271" spans="1:10">
      <c r="A271" s="15" t="s">
        <v>3689</v>
      </c>
      <c r="B271" s="7">
        <f t="shared" si="4"/>
        <v>270</v>
      </c>
      <c r="C271" s="27">
        <v>4</v>
      </c>
      <c r="D271" s="7" t="s">
        <v>3528</v>
      </c>
      <c r="E271" s="11" t="s">
        <v>3568</v>
      </c>
      <c r="F271" s="7" t="s">
        <v>3598</v>
      </c>
      <c r="G271" s="7" t="s">
        <v>2202</v>
      </c>
      <c r="H271" s="7" t="str">
        <f>VLOOKUP(G271,Table2!D:F,2,FALSE)</f>
        <v>BT-113</v>
      </c>
      <c r="I271" s="7" t="s">
        <v>3641</v>
      </c>
      <c r="J271" s="7" t="s">
        <v>3641</v>
      </c>
    </row>
    <row r="272" spans="1:10">
      <c r="A272" s="15" t="s">
        <v>3690</v>
      </c>
      <c r="B272" s="7">
        <f t="shared" si="4"/>
        <v>271</v>
      </c>
      <c r="C272" s="27">
        <v>4</v>
      </c>
      <c r="D272" s="7" t="s">
        <v>3528</v>
      </c>
      <c r="E272" s="11" t="s">
        <v>3569</v>
      </c>
      <c r="F272" s="7" t="s">
        <v>3598</v>
      </c>
      <c r="G272" s="7" t="s">
        <v>2204</v>
      </c>
      <c r="H272" s="7" t="str">
        <f>VLOOKUP(G272,Table2!D:F,2,FALSE)</f>
        <v>BT-114</v>
      </c>
      <c r="I272" s="7" t="s">
        <v>3641</v>
      </c>
      <c r="J272" s="7" t="s">
        <v>3641</v>
      </c>
    </row>
    <row r="273" spans="1:10">
      <c r="A273" s="15" t="s">
        <v>3691</v>
      </c>
      <c r="B273" s="7">
        <f t="shared" si="4"/>
        <v>272</v>
      </c>
      <c r="C273" s="27">
        <v>4</v>
      </c>
      <c r="D273" s="7" t="s">
        <v>3528</v>
      </c>
      <c r="E273" s="11" t="s">
        <v>3570</v>
      </c>
      <c r="F273" s="7" t="s">
        <v>3598</v>
      </c>
      <c r="G273" s="7" t="s">
        <v>2206</v>
      </c>
      <c r="H273" s="7" t="str">
        <f>VLOOKUP(G273,Table2!D:F,2,FALSE)</f>
        <v>BT-115</v>
      </c>
      <c r="I273" s="7" t="s">
        <v>3641</v>
      </c>
      <c r="J273" s="7" t="s">
        <v>3641</v>
      </c>
    </row>
    <row r="274" spans="1:10">
      <c r="A274" s="14" t="s">
        <v>3653</v>
      </c>
      <c r="B274" s="7">
        <f t="shared" si="4"/>
        <v>273</v>
      </c>
      <c r="C274" s="27">
        <v>3</v>
      </c>
      <c r="D274" s="7" t="s">
        <v>3528</v>
      </c>
      <c r="E274" s="10" t="s">
        <v>3571</v>
      </c>
      <c r="F274" s="35" t="s">
        <v>3641</v>
      </c>
      <c r="G274" s="41" t="s">
        <v>2209</v>
      </c>
      <c r="H274" s="7" t="str">
        <f>VLOOKUP(G274,Table2!D:F,2,FALSE)</f>
        <v>BG-23</v>
      </c>
      <c r="I274" s="7" t="s">
        <v>3641</v>
      </c>
      <c r="J274" s="7" t="s">
        <v>3641</v>
      </c>
    </row>
    <row r="275" spans="1:10">
      <c r="A275" s="15" t="s">
        <v>4360</v>
      </c>
      <c r="B275" s="7">
        <f t="shared" si="4"/>
        <v>274</v>
      </c>
      <c r="C275" s="28">
        <v>4</v>
      </c>
      <c r="D275" s="25" t="s">
        <v>3640</v>
      </c>
      <c r="E275" s="30" t="s">
        <v>4364</v>
      </c>
      <c r="F275" s="7" t="s">
        <v>4369</v>
      </c>
      <c r="G275" s="25" t="s">
        <v>4174</v>
      </c>
      <c r="H275" s="25" t="s">
        <v>4175</v>
      </c>
    </row>
    <row r="276" spans="1:10">
      <c r="A276" s="15" t="s">
        <v>4361</v>
      </c>
      <c r="B276" s="7">
        <f t="shared" si="4"/>
        <v>275</v>
      </c>
      <c r="C276" s="28">
        <v>4</v>
      </c>
      <c r="D276" s="25" t="s">
        <v>3640</v>
      </c>
      <c r="E276" s="30" t="s">
        <v>4365</v>
      </c>
      <c r="F276" s="7" t="s">
        <v>4369</v>
      </c>
      <c r="G276" s="25" t="s">
        <v>4178</v>
      </c>
      <c r="H276" s="25" t="s">
        <v>4179</v>
      </c>
    </row>
    <row r="277" spans="1:10">
      <c r="A277" s="15" t="s">
        <v>4362</v>
      </c>
      <c r="B277" s="7">
        <f t="shared" si="4"/>
        <v>276</v>
      </c>
      <c r="C277" s="28">
        <v>4</v>
      </c>
      <c r="D277" s="25" t="s">
        <v>3640</v>
      </c>
      <c r="E277" s="30" t="s">
        <v>4565</v>
      </c>
      <c r="F277" s="7" t="s">
        <v>4368</v>
      </c>
      <c r="G277" s="25" t="s">
        <v>4183</v>
      </c>
      <c r="H277" s="25" t="s">
        <v>4184</v>
      </c>
    </row>
    <row r="278" spans="1:10">
      <c r="A278" s="15" t="s">
        <v>4363</v>
      </c>
      <c r="B278" s="7">
        <f t="shared" si="4"/>
        <v>277</v>
      </c>
      <c r="C278" s="28">
        <v>4</v>
      </c>
      <c r="D278" s="25" t="s">
        <v>3640</v>
      </c>
      <c r="E278" s="30" t="s">
        <v>4366</v>
      </c>
      <c r="F278" s="7" t="s">
        <v>4367</v>
      </c>
      <c r="G278" s="25" t="s">
        <v>4188</v>
      </c>
      <c r="H278" s="25" t="s">
        <v>4189</v>
      </c>
    </row>
    <row r="279" spans="1:10">
      <c r="A279" s="15" t="s">
        <v>3692</v>
      </c>
      <c r="B279" s="7">
        <f t="shared" si="4"/>
        <v>278</v>
      </c>
      <c r="C279" s="27">
        <v>4</v>
      </c>
      <c r="D279" s="7" t="s">
        <v>3528</v>
      </c>
      <c r="E279" s="11" t="s">
        <v>3572</v>
      </c>
      <c r="F279" s="7" t="s">
        <v>3597</v>
      </c>
      <c r="G279" s="7" t="s">
        <v>2219</v>
      </c>
      <c r="H279" s="7" t="str">
        <f>VLOOKUP(G279,Table2!D:F,2,FALSE)</f>
        <v>BT-120</v>
      </c>
      <c r="I279" s="7" t="s">
        <v>3641</v>
      </c>
      <c r="J279" s="7" t="s">
        <v>3641</v>
      </c>
    </row>
    <row r="280" spans="1:10">
      <c r="A280" s="15" t="s">
        <v>3693</v>
      </c>
      <c r="B280" s="7">
        <f t="shared" si="4"/>
        <v>279</v>
      </c>
      <c r="C280" s="27">
        <v>4</v>
      </c>
      <c r="D280" s="7" t="s">
        <v>3528</v>
      </c>
      <c r="E280" s="11" t="s">
        <v>3573</v>
      </c>
      <c r="F280" s="7" t="s">
        <v>3595</v>
      </c>
      <c r="G280" s="7" t="s">
        <v>2221</v>
      </c>
      <c r="H280" s="7" t="str">
        <f>VLOOKUP(G280,Table2!D:F,2,FALSE)</f>
        <v>BT-121</v>
      </c>
      <c r="I280" s="7" t="s">
        <v>3641</v>
      </c>
      <c r="J280" s="7" t="s">
        <v>3641</v>
      </c>
    </row>
    <row r="281" spans="1:10">
      <c r="A281" s="14" t="s">
        <v>3654</v>
      </c>
      <c r="B281" s="7">
        <f t="shared" si="4"/>
        <v>280</v>
      </c>
      <c r="C281" s="27">
        <v>3</v>
      </c>
      <c r="D281" s="7" t="s">
        <v>3528</v>
      </c>
      <c r="E281" s="10" t="s">
        <v>3574</v>
      </c>
      <c r="F281" s="35" t="s">
        <v>3641</v>
      </c>
      <c r="G281" s="7" t="s">
        <v>2223</v>
      </c>
      <c r="H281" s="7" t="str">
        <f>VLOOKUP(G281,Table2!D:F,2,FALSE)</f>
        <v>BG-24</v>
      </c>
      <c r="I281" s="7" t="s">
        <v>3641</v>
      </c>
      <c r="J281" s="7" t="s">
        <v>3641</v>
      </c>
    </row>
    <row r="282" spans="1:10">
      <c r="A282" s="15" t="s">
        <v>3694</v>
      </c>
      <c r="B282" s="7">
        <f t="shared" si="4"/>
        <v>281</v>
      </c>
      <c r="C282" s="27">
        <v>4</v>
      </c>
      <c r="D282" s="7" t="s">
        <v>3528</v>
      </c>
      <c r="E282" s="11" t="s">
        <v>3575</v>
      </c>
      <c r="F282" s="7" t="s">
        <v>868</v>
      </c>
      <c r="G282" s="7" t="s">
        <v>2225</v>
      </c>
      <c r="H282" s="7" t="str">
        <f>VLOOKUP(G282,Table2!D:F,2,FALSE)</f>
        <v>BT-122</v>
      </c>
      <c r="I282" s="7" t="s">
        <v>3641</v>
      </c>
      <c r="J282" s="7" t="s">
        <v>3641</v>
      </c>
    </row>
    <row r="283" spans="1:10">
      <c r="A283" s="15" t="s">
        <v>3695</v>
      </c>
      <c r="B283" s="7">
        <f t="shared" si="4"/>
        <v>282</v>
      </c>
      <c r="C283" s="27">
        <v>4</v>
      </c>
      <c r="D283" s="7" t="s">
        <v>3528</v>
      </c>
      <c r="E283" s="11" t="s">
        <v>3576</v>
      </c>
      <c r="F283" s="7" t="s">
        <v>3597</v>
      </c>
      <c r="G283" s="7" t="s">
        <v>2227</v>
      </c>
      <c r="H283" s="7" t="str">
        <f>VLOOKUP(G283,Table2!D:F,2,FALSE)</f>
        <v>BT-123</v>
      </c>
      <c r="I283" s="7" t="s">
        <v>3641</v>
      </c>
      <c r="J283" s="7" t="s">
        <v>3641</v>
      </c>
    </row>
    <row r="284" spans="1:10">
      <c r="A284" s="15" t="s">
        <v>3696</v>
      </c>
      <c r="B284" s="7">
        <f t="shared" si="4"/>
        <v>283</v>
      </c>
      <c r="C284" s="27">
        <v>4</v>
      </c>
      <c r="D284" s="7" t="s">
        <v>3528</v>
      </c>
      <c r="E284" s="11" t="s">
        <v>3577</v>
      </c>
      <c r="F284" s="7" t="s">
        <v>3597</v>
      </c>
      <c r="G284" s="41" t="s">
        <v>2229</v>
      </c>
      <c r="H284" s="7" t="str">
        <f>VLOOKUP(G284,Table2!D:F,2,FALSE)</f>
        <v>BT-124</v>
      </c>
      <c r="I284" s="7" t="s">
        <v>3641</v>
      </c>
      <c r="J284" s="7" t="s">
        <v>3641</v>
      </c>
    </row>
    <row r="285" spans="1:10">
      <c r="A285" s="15" t="s">
        <v>3697</v>
      </c>
      <c r="B285" s="7">
        <f t="shared" si="4"/>
        <v>284</v>
      </c>
      <c r="C285" s="27">
        <v>4</v>
      </c>
      <c r="D285" s="7" t="s">
        <v>3528</v>
      </c>
      <c r="E285" s="11" t="s">
        <v>3578</v>
      </c>
      <c r="F285" s="7" t="s">
        <v>3600</v>
      </c>
      <c r="G285" s="7" t="s">
        <v>2232</v>
      </c>
      <c r="H285" s="7" t="str">
        <f>VLOOKUP(G285,Table2!D:F,2,FALSE)</f>
        <v>BT-125</v>
      </c>
      <c r="I285" s="7" t="s">
        <v>3641</v>
      </c>
      <c r="J285" s="7" t="s">
        <v>3641</v>
      </c>
    </row>
    <row r="286" spans="1:10">
      <c r="A286" s="15" t="s">
        <v>3698</v>
      </c>
      <c r="B286" s="7">
        <f t="shared" si="4"/>
        <v>285</v>
      </c>
      <c r="C286" s="27">
        <v>4</v>
      </c>
      <c r="D286" s="7" t="s">
        <v>3528</v>
      </c>
      <c r="E286" s="11" t="s">
        <v>3579</v>
      </c>
      <c r="F286" s="7" t="s">
        <v>3597</v>
      </c>
      <c r="G286" s="7" t="s">
        <v>2234</v>
      </c>
      <c r="H286" s="7" t="str">
        <f>VLOOKUP(G286,Table2!D:F,2,FALSE)</f>
        <v>BT-125A</v>
      </c>
      <c r="I286" s="7" t="s">
        <v>3641</v>
      </c>
      <c r="J286" s="7" t="s">
        <v>3641</v>
      </c>
    </row>
    <row r="287" spans="1:10">
      <c r="A287" s="15" t="s">
        <v>3699</v>
      </c>
      <c r="B287" s="7">
        <f t="shared" si="4"/>
        <v>286</v>
      </c>
      <c r="C287" s="27">
        <v>4</v>
      </c>
      <c r="D287" s="7" t="s">
        <v>3528</v>
      </c>
      <c r="E287" s="11" t="s">
        <v>3580</v>
      </c>
      <c r="F287" s="7" t="s">
        <v>3597</v>
      </c>
      <c r="G287" s="7" t="s">
        <v>2236</v>
      </c>
      <c r="H287" s="7" t="str">
        <f>VLOOKUP(G287,Table2!D:F,2,FALSE)</f>
        <v>BT-125B</v>
      </c>
      <c r="I287" s="7" t="s">
        <v>3641</v>
      </c>
      <c r="J287" s="7" t="s">
        <v>3641</v>
      </c>
    </row>
    <row r="288" spans="1:10">
      <c r="A288" s="15" t="s">
        <v>3700</v>
      </c>
      <c r="B288" s="7">
        <f t="shared" si="4"/>
        <v>287</v>
      </c>
      <c r="C288" s="27">
        <v>3</v>
      </c>
      <c r="D288" s="7" t="s">
        <v>3528</v>
      </c>
      <c r="E288" s="10" t="s">
        <v>3529</v>
      </c>
      <c r="F288" s="7" t="s">
        <v>3595</v>
      </c>
      <c r="G288" s="7" t="s">
        <v>1934</v>
      </c>
      <c r="H288" s="7" t="str">
        <f>VLOOKUP(G288,Table2!D:F,2,FALSE)</f>
        <v>BT-8</v>
      </c>
      <c r="I288" s="7" t="s">
        <v>3641</v>
      </c>
      <c r="J288" s="7" t="s">
        <v>3641</v>
      </c>
    </row>
    <row r="289" spans="1:10">
      <c r="A289" s="15" t="s">
        <v>3701</v>
      </c>
      <c r="B289" s="7">
        <f t="shared" si="4"/>
        <v>288</v>
      </c>
      <c r="C289" s="27">
        <v>3</v>
      </c>
      <c r="D289" s="7" t="s">
        <v>3528</v>
      </c>
      <c r="E289" s="10" t="s">
        <v>3530</v>
      </c>
      <c r="F289" s="7" t="s">
        <v>3596</v>
      </c>
      <c r="G289" s="7" t="s">
        <v>1950</v>
      </c>
      <c r="H289" s="7" t="str">
        <f>VLOOKUP(G289,Table2!D:F,2,FALSE)</f>
        <v>BT-18</v>
      </c>
      <c r="I289" s="7" t="s">
        <v>3641</v>
      </c>
      <c r="J289" s="7" t="s">
        <v>3641</v>
      </c>
    </row>
    <row r="290" spans="1:10">
      <c r="A290" s="7" t="s">
        <v>818</v>
      </c>
      <c r="B290" s="7">
        <f t="shared" si="4"/>
        <v>289</v>
      </c>
      <c r="C290" s="27">
        <v>3</v>
      </c>
      <c r="D290" s="7" t="s">
        <v>0</v>
      </c>
      <c r="E290" s="10" t="s">
        <v>337</v>
      </c>
      <c r="F290" s="35" t="s">
        <v>3457</v>
      </c>
      <c r="G290" s="7" t="s">
        <v>1672</v>
      </c>
      <c r="H290" s="7" t="s">
        <v>338</v>
      </c>
      <c r="I290" s="7" t="s">
        <v>2617</v>
      </c>
      <c r="J290" s="7" t="s">
        <v>3224</v>
      </c>
    </row>
    <row r="291" spans="1:10">
      <c r="A291" s="7" t="s">
        <v>1281</v>
      </c>
      <c r="B291" s="7">
        <f t="shared" si="4"/>
        <v>290</v>
      </c>
      <c r="C291" s="27">
        <v>4</v>
      </c>
      <c r="D291" s="7" t="s">
        <v>0</v>
      </c>
      <c r="E291" s="11" t="s">
        <v>339</v>
      </c>
      <c r="F291" s="7" t="s">
        <v>892</v>
      </c>
      <c r="G291" s="7" t="s">
        <v>1673</v>
      </c>
      <c r="H291" s="7" t="s">
        <v>3466</v>
      </c>
      <c r="I291" s="7" t="s">
        <v>2618</v>
      </c>
      <c r="J291" s="7" t="s">
        <v>3225</v>
      </c>
    </row>
    <row r="292" spans="1:10">
      <c r="A292" s="7" t="s">
        <v>1282</v>
      </c>
      <c r="B292" s="7">
        <f t="shared" si="4"/>
        <v>291</v>
      </c>
      <c r="C292" s="27">
        <v>4</v>
      </c>
      <c r="D292" s="7" t="s">
        <v>0</v>
      </c>
      <c r="E292" s="11" t="s">
        <v>341</v>
      </c>
      <c r="F292" s="7" t="s">
        <v>875</v>
      </c>
      <c r="G292" s="7" t="s">
        <v>1674</v>
      </c>
      <c r="H292" s="7" t="s">
        <v>342</v>
      </c>
      <c r="I292" s="7" t="s">
        <v>2619</v>
      </c>
      <c r="J292" s="7" t="s">
        <v>3426</v>
      </c>
    </row>
    <row r="293" spans="1:10">
      <c r="A293" s="14" t="s">
        <v>4373</v>
      </c>
      <c r="B293" s="7">
        <f t="shared" si="4"/>
        <v>292</v>
      </c>
      <c r="C293" s="27">
        <v>4</v>
      </c>
      <c r="D293" s="7" t="s">
        <v>3640</v>
      </c>
      <c r="E293" s="11" t="s">
        <v>4380</v>
      </c>
      <c r="F293" s="7" t="s">
        <v>4369</v>
      </c>
      <c r="G293" s="7" t="str">
        <f>VLOOKUP("BT-"&amp;MID(A293,5,LEN(A293)-4),Table2!A:F,4,FALSE)</f>
        <v>Invoice line net amount</v>
      </c>
      <c r="H293" s="7" t="str">
        <f>VLOOKUP("BT-"&amp;MID(A293,5,LEN(A293)-4),Table2!A:F,5,FALSE)</f>
        <v>BT-131</v>
      </c>
    </row>
    <row r="294" spans="1:10">
      <c r="A294" s="14" t="s">
        <v>3655</v>
      </c>
      <c r="B294" s="7">
        <f t="shared" si="4"/>
        <v>293</v>
      </c>
      <c r="C294" s="27">
        <v>4</v>
      </c>
      <c r="D294" s="7" t="s">
        <v>3528</v>
      </c>
      <c r="E294" s="11" t="s">
        <v>3605</v>
      </c>
      <c r="F294" s="35" t="s">
        <v>3641</v>
      </c>
      <c r="G294" s="7" t="s">
        <v>2258</v>
      </c>
      <c r="H294" s="7" t="str">
        <f>VLOOKUP(G294,Table2!D:F,2,FALSE)</f>
        <v>BG-26</v>
      </c>
      <c r="I294" s="7" t="s">
        <v>3641</v>
      </c>
      <c r="J294" s="7" t="s">
        <v>3641</v>
      </c>
    </row>
    <row r="295" spans="1:10" ht="19">
      <c r="A295" s="14" t="s">
        <v>4347</v>
      </c>
      <c r="B295" s="7">
        <f t="shared" si="4"/>
        <v>294</v>
      </c>
      <c r="C295" s="27">
        <v>5</v>
      </c>
      <c r="D295" s="7" t="s">
        <v>3640</v>
      </c>
      <c r="E295" s="12" t="s">
        <v>3764</v>
      </c>
      <c r="F295" s="7" t="s">
        <v>4394</v>
      </c>
      <c r="G295" s="26" t="s">
        <v>2260</v>
      </c>
      <c r="H295" s="7" t="str">
        <f>VLOOKUP(G295,Table2!D:F,2,FALSE)</f>
        <v>BT-134</v>
      </c>
      <c r="I295" s="7" t="s">
        <v>3641</v>
      </c>
      <c r="J295" s="7" t="s">
        <v>3641</v>
      </c>
    </row>
    <row r="296" spans="1:10" ht="19">
      <c r="A296" s="14" t="s">
        <v>4348</v>
      </c>
      <c r="B296" s="7">
        <f t="shared" si="4"/>
        <v>295</v>
      </c>
      <c r="C296" s="27">
        <v>5</v>
      </c>
      <c r="D296" s="7" t="s">
        <v>3640</v>
      </c>
      <c r="E296" s="12" t="s">
        <v>3765</v>
      </c>
      <c r="F296" s="7" t="s">
        <v>4394</v>
      </c>
      <c r="G296" s="26" t="s">
        <v>4346</v>
      </c>
      <c r="H296" s="7" t="str">
        <f>VLOOKUP(G296,Table2!D:F,2,FALSE)</f>
        <v>BT-135</v>
      </c>
      <c r="I296" s="7" t="s">
        <v>3641</v>
      </c>
      <c r="J296" s="7" t="s">
        <v>3641</v>
      </c>
    </row>
    <row r="297" spans="1:10">
      <c r="A297" s="7" t="s">
        <v>819</v>
      </c>
      <c r="B297" s="7">
        <f t="shared" si="4"/>
        <v>296</v>
      </c>
      <c r="C297" s="27">
        <v>4</v>
      </c>
      <c r="D297" s="7" t="s">
        <v>0</v>
      </c>
      <c r="E297" s="11" t="s">
        <v>343</v>
      </c>
      <c r="F297" s="35" t="s">
        <v>3457</v>
      </c>
      <c r="G297" s="7" t="s">
        <v>2620</v>
      </c>
      <c r="H297" s="7" t="s">
        <v>3467</v>
      </c>
      <c r="I297" s="7" t="s">
        <v>2621</v>
      </c>
      <c r="J297" s="7" t="s">
        <v>3226</v>
      </c>
    </row>
    <row r="298" spans="1:10">
      <c r="A298" s="7" t="s">
        <v>1283</v>
      </c>
      <c r="B298" s="7">
        <f t="shared" si="4"/>
        <v>297</v>
      </c>
      <c r="C298" s="27">
        <v>5</v>
      </c>
      <c r="D298" s="7" t="s">
        <v>0</v>
      </c>
      <c r="E298" s="12" t="s">
        <v>344</v>
      </c>
      <c r="F298" s="7" t="s">
        <v>849</v>
      </c>
      <c r="G298" s="7" t="s">
        <v>2622</v>
      </c>
      <c r="H298" s="7" t="s">
        <v>345</v>
      </c>
      <c r="I298" s="7" t="s">
        <v>2623</v>
      </c>
      <c r="J298" s="7" t="s">
        <v>3227</v>
      </c>
    </row>
    <row r="299" spans="1:10">
      <c r="A299" s="7" t="s">
        <v>1284</v>
      </c>
      <c r="B299" s="7">
        <f t="shared" si="4"/>
        <v>298</v>
      </c>
      <c r="C299" s="27">
        <v>5</v>
      </c>
      <c r="D299" s="7" t="s">
        <v>0</v>
      </c>
      <c r="E299" s="12" t="s">
        <v>346</v>
      </c>
      <c r="F299" s="7" t="s">
        <v>848</v>
      </c>
      <c r="G299" s="7" t="s">
        <v>2624</v>
      </c>
      <c r="H299" s="7" t="s">
        <v>347</v>
      </c>
      <c r="I299" s="7" t="s">
        <v>2625</v>
      </c>
      <c r="J299" s="7" t="s">
        <v>3228</v>
      </c>
    </row>
    <row r="300" spans="1:10">
      <c r="A300" s="7" t="s">
        <v>1285</v>
      </c>
      <c r="B300" s="7">
        <f t="shared" si="4"/>
        <v>299</v>
      </c>
      <c r="C300" s="27">
        <v>5</v>
      </c>
      <c r="D300" s="7" t="s">
        <v>0</v>
      </c>
      <c r="E300" s="12" t="s">
        <v>348</v>
      </c>
      <c r="F300" s="7" t="s">
        <v>893</v>
      </c>
      <c r="G300" s="7" t="s">
        <v>2626</v>
      </c>
      <c r="H300" s="7" t="s">
        <v>3468</v>
      </c>
      <c r="I300" s="7" t="s">
        <v>2627</v>
      </c>
      <c r="J300" s="7" t="s">
        <v>3229</v>
      </c>
    </row>
    <row r="301" spans="1:10">
      <c r="A301" s="7" t="s">
        <v>1286</v>
      </c>
      <c r="B301" s="7">
        <f t="shared" si="4"/>
        <v>300</v>
      </c>
      <c r="C301" s="27">
        <v>5</v>
      </c>
      <c r="D301" s="7" t="s">
        <v>0</v>
      </c>
      <c r="E301" s="12" t="s">
        <v>350</v>
      </c>
      <c r="F301" s="7" t="s">
        <v>935</v>
      </c>
      <c r="G301" s="7" t="s">
        <v>2628</v>
      </c>
      <c r="H301" s="7" t="s">
        <v>351</v>
      </c>
      <c r="I301" s="7" t="s">
        <v>2629</v>
      </c>
      <c r="J301" s="7" t="s">
        <v>3230</v>
      </c>
    </row>
    <row r="302" spans="1:10">
      <c r="A302" s="7" t="s">
        <v>1287</v>
      </c>
      <c r="B302" s="7">
        <f t="shared" si="4"/>
        <v>301</v>
      </c>
      <c r="C302" s="27">
        <v>5</v>
      </c>
      <c r="D302" s="7" t="s">
        <v>0</v>
      </c>
      <c r="E302" s="12" t="s">
        <v>352</v>
      </c>
      <c r="F302" s="7" t="s">
        <v>895</v>
      </c>
      <c r="G302" s="7" t="s">
        <v>2630</v>
      </c>
      <c r="H302" s="7" t="s">
        <v>353</v>
      </c>
      <c r="I302" s="7" t="s">
        <v>2631</v>
      </c>
      <c r="J302" s="7" t="s">
        <v>3231</v>
      </c>
    </row>
    <row r="303" spans="1:10">
      <c r="A303" s="7" t="s">
        <v>1288</v>
      </c>
      <c r="B303" s="7">
        <f t="shared" si="4"/>
        <v>302</v>
      </c>
      <c r="C303" s="27">
        <v>5</v>
      </c>
      <c r="D303" s="7" t="s">
        <v>0</v>
      </c>
      <c r="E303" s="12" t="s">
        <v>354</v>
      </c>
      <c r="F303" s="7" t="s">
        <v>850</v>
      </c>
      <c r="G303" s="7" t="s">
        <v>2632</v>
      </c>
      <c r="H303" s="7" t="s">
        <v>355</v>
      </c>
      <c r="I303" s="7" t="s">
        <v>2633</v>
      </c>
      <c r="J303" s="7" t="s">
        <v>3232</v>
      </c>
    </row>
    <row r="304" spans="1:10">
      <c r="A304" s="7" t="s">
        <v>1289</v>
      </c>
      <c r="B304" s="7">
        <f t="shared" si="4"/>
        <v>303</v>
      </c>
      <c r="C304" s="27">
        <v>5</v>
      </c>
      <c r="D304" s="7" t="s">
        <v>0</v>
      </c>
      <c r="E304" s="12" t="s">
        <v>356</v>
      </c>
      <c r="F304" s="7" t="s">
        <v>851</v>
      </c>
      <c r="G304" s="7" t="s">
        <v>2634</v>
      </c>
      <c r="H304" s="7" t="s">
        <v>357</v>
      </c>
      <c r="I304" s="7" t="s">
        <v>2635</v>
      </c>
      <c r="J304" s="7" t="s">
        <v>3233</v>
      </c>
    </row>
    <row r="305" spans="1:10">
      <c r="A305" s="7" t="s">
        <v>1290</v>
      </c>
      <c r="B305" s="7">
        <f t="shared" si="4"/>
        <v>304</v>
      </c>
      <c r="C305" s="27">
        <v>5</v>
      </c>
      <c r="D305" s="7" t="s">
        <v>0</v>
      </c>
      <c r="E305" s="12" t="s">
        <v>358</v>
      </c>
      <c r="F305" s="7" t="s">
        <v>856</v>
      </c>
      <c r="G305" s="7" t="s">
        <v>1683</v>
      </c>
      <c r="H305" s="7" t="s">
        <v>2636</v>
      </c>
      <c r="I305" s="7" t="s">
        <v>2637</v>
      </c>
      <c r="J305" s="7" t="s">
        <v>3234</v>
      </c>
    </row>
    <row r="306" spans="1:10">
      <c r="A306" s="7" t="s">
        <v>1291</v>
      </c>
      <c r="B306" s="7">
        <f t="shared" si="4"/>
        <v>305</v>
      </c>
      <c r="C306" s="27">
        <v>5</v>
      </c>
      <c r="D306" s="7" t="s">
        <v>0</v>
      </c>
      <c r="E306" s="12" t="s">
        <v>360</v>
      </c>
      <c r="F306" s="7" t="s">
        <v>938</v>
      </c>
      <c r="G306" s="7" t="s">
        <v>1684</v>
      </c>
      <c r="H306" s="7" t="s">
        <v>361</v>
      </c>
      <c r="I306" s="7" t="s">
        <v>2638</v>
      </c>
      <c r="J306" s="7" t="s">
        <v>3235</v>
      </c>
    </row>
    <row r="307" spans="1:10">
      <c r="A307" s="7" t="s">
        <v>1292</v>
      </c>
      <c r="B307" s="7">
        <f t="shared" si="4"/>
        <v>306</v>
      </c>
      <c r="C307" s="27">
        <v>5</v>
      </c>
      <c r="D307" s="7" t="s">
        <v>16</v>
      </c>
      <c r="E307" s="12" t="s">
        <v>362</v>
      </c>
      <c r="F307" s="7" t="s">
        <v>1007</v>
      </c>
      <c r="G307" s="7" t="s">
        <v>1685</v>
      </c>
      <c r="H307" s="7" t="s">
        <v>363</v>
      </c>
      <c r="I307" s="7" t="s">
        <v>2639</v>
      </c>
      <c r="J307" s="7" t="s">
        <v>3075</v>
      </c>
    </row>
    <row r="308" spans="1:10">
      <c r="A308" s="7" t="s">
        <v>1293</v>
      </c>
      <c r="B308" s="7">
        <f t="shared" si="4"/>
        <v>307</v>
      </c>
      <c r="C308" s="27">
        <v>5</v>
      </c>
      <c r="D308" s="7" t="s">
        <v>16</v>
      </c>
      <c r="E308" s="12" t="s">
        <v>364</v>
      </c>
      <c r="F308" s="7" t="s">
        <v>1063</v>
      </c>
      <c r="G308" s="7" t="s">
        <v>1686</v>
      </c>
      <c r="H308" s="7" t="s">
        <v>365</v>
      </c>
      <c r="I308" s="7" t="s">
        <v>2640</v>
      </c>
      <c r="J308" s="7" t="s">
        <v>3236</v>
      </c>
    </row>
    <row r="309" spans="1:10">
      <c r="A309" s="7" t="s">
        <v>1294</v>
      </c>
      <c r="B309" s="7">
        <f t="shared" si="4"/>
        <v>308</v>
      </c>
      <c r="C309" s="27">
        <v>5</v>
      </c>
      <c r="D309" s="7" t="s">
        <v>16</v>
      </c>
      <c r="E309" s="12" t="s">
        <v>366</v>
      </c>
      <c r="F309" s="7" t="s">
        <v>1008</v>
      </c>
      <c r="G309" s="7" t="s">
        <v>1687</v>
      </c>
      <c r="H309" s="7" t="s">
        <v>367</v>
      </c>
      <c r="I309" s="7" t="s">
        <v>2641</v>
      </c>
      <c r="J309" s="7" t="s">
        <v>3076</v>
      </c>
    </row>
    <row r="310" spans="1:10">
      <c r="A310" s="7" t="s">
        <v>1295</v>
      </c>
      <c r="B310" s="7">
        <f t="shared" si="4"/>
        <v>309</v>
      </c>
      <c r="C310" s="27">
        <v>5</v>
      </c>
      <c r="D310" s="7" t="s">
        <v>16</v>
      </c>
      <c r="E310" s="12" t="s">
        <v>368</v>
      </c>
      <c r="F310" s="7" t="s">
        <v>1064</v>
      </c>
      <c r="G310" s="7" t="s">
        <v>1688</v>
      </c>
      <c r="H310" s="7" t="s">
        <v>369</v>
      </c>
      <c r="I310" s="7" t="s">
        <v>2642</v>
      </c>
      <c r="J310" s="7" t="s">
        <v>3237</v>
      </c>
    </row>
    <row r="311" spans="1:10">
      <c r="A311" s="7" t="s">
        <v>820</v>
      </c>
      <c r="B311" s="7">
        <f t="shared" si="4"/>
        <v>310</v>
      </c>
      <c r="C311" s="27">
        <v>5</v>
      </c>
      <c r="D311" s="7" t="s">
        <v>0</v>
      </c>
      <c r="E311" s="12" t="s">
        <v>370</v>
      </c>
      <c r="F311" s="35" t="s">
        <v>3457</v>
      </c>
      <c r="G311" s="7" t="s">
        <v>2643</v>
      </c>
      <c r="H311" s="7" t="s">
        <v>371</v>
      </c>
      <c r="I311" s="7" t="s">
        <v>2644</v>
      </c>
      <c r="J311" s="7" t="s">
        <v>3238</v>
      </c>
    </row>
    <row r="312" spans="1:10">
      <c r="A312" s="7" t="s">
        <v>1296</v>
      </c>
      <c r="B312" s="7">
        <f t="shared" si="4"/>
        <v>311</v>
      </c>
      <c r="C312" s="27">
        <v>6</v>
      </c>
      <c r="D312" s="7" t="s">
        <v>0</v>
      </c>
      <c r="E312" s="13" t="s">
        <v>372</v>
      </c>
      <c r="F312" s="7" t="s">
        <v>853</v>
      </c>
      <c r="G312" s="7" t="s">
        <v>2645</v>
      </c>
      <c r="H312" s="7" t="s">
        <v>373</v>
      </c>
      <c r="I312" s="7" t="s">
        <v>2646</v>
      </c>
      <c r="J312" s="7" t="s">
        <v>3239</v>
      </c>
    </row>
    <row r="313" spans="1:10">
      <c r="A313" s="7" t="s">
        <v>1297</v>
      </c>
      <c r="B313" s="7">
        <f t="shared" si="4"/>
        <v>312</v>
      </c>
      <c r="C313" s="27">
        <v>6</v>
      </c>
      <c r="D313" s="7" t="s">
        <v>0</v>
      </c>
      <c r="E313" s="13" t="s">
        <v>374</v>
      </c>
      <c r="F313" s="7" t="s">
        <v>854</v>
      </c>
      <c r="G313" s="7" t="s">
        <v>2647</v>
      </c>
      <c r="H313" s="7" t="s">
        <v>375</v>
      </c>
      <c r="I313" s="7" t="s">
        <v>2648</v>
      </c>
      <c r="J313" s="7" t="s">
        <v>3240</v>
      </c>
    </row>
    <row r="314" spans="1:10">
      <c r="A314" s="7" t="s">
        <v>1298</v>
      </c>
      <c r="B314" s="7">
        <f t="shared" si="4"/>
        <v>313</v>
      </c>
      <c r="C314" s="27">
        <v>6</v>
      </c>
      <c r="D314" s="7" t="s">
        <v>0</v>
      </c>
      <c r="E314" s="13" t="s">
        <v>376</v>
      </c>
      <c r="F314" s="7" t="s">
        <v>855</v>
      </c>
      <c r="G314" s="7" t="s">
        <v>2649</v>
      </c>
      <c r="H314" s="7" t="s">
        <v>377</v>
      </c>
      <c r="I314" s="7" t="s">
        <v>2650</v>
      </c>
      <c r="J314" s="7" t="s">
        <v>3077</v>
      </c>
    </row>
    <row r="315" spans="1:10">
      <c r="A315" s="7" t="s">
        <v>821</v>
      </c>
      <c r="B315" s="7">
        <f t="shared" si="4"/>
        <v>314</v>
      </c>
      <c r="C315" s="27">
        <v>6</v>
      </c>
      <c r="D315" s="7" t="s">
        <v>0</v>
      </c>
      <c r="E315" s="13" t="s">
        <v>378</v>
      </c>
      <c r="F315" s="35" t="s">
        <v>3457</v>
      </c>
      <c r="G315" s="7" t="s">
        <v>2651</v>
      </c>
      <c r="H315" s="7" t="s">
        <v>379</v>
      </c>
      <c r="I315" s="7" t="s">
        <v>2652</v>
      </c>
      <c r="J315" s="7" t="s">
        <v>3241</v>
      </c>
    </row>
    <row r="316" spans="1:10">
      <c r="A316" s="7" t="s">
        <v>1299</v>
      </c>
      <c r="B316" s="7">
        <f t="shared" si="4"/>
        <v>315</v>
      </c>
      <c r="C316" s="27">
        <v>7</v>
      </c>
      <c r="D316" s="7" t="s">
        <v>0</v>
      </c>
      <c r="E316" s="16" t="s">
        <v>380</v>
      </c>
      <c r="F316" s="7" t="s">
        <v>896</v>
      </c>
      <c r="G316" s="7" t="s">
        <v>1694</v>
      </c>
      <c r="H316" s="7" t="s">
        <v>381</v>
      </c>
      <c r="I316" s="7" t="s">
        <v>2653</v>
      </c>
      <c r="J316" s="7" t="s">
        <v>3242</v>
      </c>
    </row>
    <row r="317" spans="1:10">
      <c r="A317" s="7" t="s">
        <v>1300</v>
      </c>
      <c r="B317" s="7">
        <f t="shared" si="4"/>
        <v>316</v>
      </c>
      <c r="C317" s="27">
        <v>7</v>
      </c>
      <c r="D317" s="7" t="s">
        <v>0</v>
      </c>
      <c r="E317" s="16" t="s">
        <v>382</v>
      </c>
      <c r="F317" s="7" t="s">
        <v>898</v>
      </c>
      <c r="G317" s="7" t="s">
        <v>1695</v>
      </c>
      <c r="H317" s="7" t="s">
        <v>383</v>
      </c>
      <c r="I317" s="7" t="s">
        <v>2654</v>
      </c>
      <c r="J317" s="7" t="s">
        <v>3243</v>
      </c>
    </row>
    <row r="318" spans="1:10">
      <c r="A318" s="7" t="s">
        <v>1301</v>
      </c>
      <c r="B318" s="7">
        <f t="shared" si="4"/>
        <v>317</v>
      </c>
      <c r="C318" s="27">
        <v>7</v>
      </c>
      <c r="D318" s="7" t="s">
        <v>0</v>
      </c>
      <c r="E318" s="16" t="s">
        <v>384</v>
      </c>
      <c r="F318" s="7" t="s">
        <v>905</v>
      </c>
      <c r="G318" s="7" t="s">
        <v>1696</v>
      </c>
      <c r="H318" s="7" t="s">
        <v>385</v>
      </c>
      <c r="I318" s="7" t="s">
        <v>2655</v>
      </c>
      <c r="J318" s="7" t="s">
        <v>3244</v>
      </c>
    </row>
    <row r="319" spans="1:10">
      <c r="A319" s="7" t="s">
        <v>1302</v>
      </c>
      <c r="B319" s="7">
        <f t="shared" si="4"/>
        <v>318</v>
      </c>
      <c r="C319" s="27">
        <v>7</v>
      </c>
      <c r="D319" s="7" t="s">
        <v>0</v>
      </c>
      <c r="E319" s="16" t="s">
        <v>386</v>
      </c>
      <c r="F319" s="7" t="s">
        <v>897</v>
      </c>
      <c r="G319" s="7" t="s">
        <v>2656</v>
      </c>
      <c r="H319" s="7" t="s">
        <v>387</v>
      </c>
      <c r="I319" s="7" t="s">
        <v>2657</v>
      </c>
      <c r="J319" s="7" t="s">
        <v>3245</v>
      </c>
    </row>
    <row r="320" spans="1:10">
      <c r="A320" s="7" t="s">
        <v>1303</v>
      </c>
      <c r="B320" s="7">
        <f t="shared" si="4"/>
        <v>319</v>
      </c>
      <c r="C320" s="27">
        <v>5</v>
      </c>
      <c r="D320" s="7" t="s">
        <v>0</v>
      </c>
      <c r="E320" s="12" t="s">
        <v>388</v>
      </c>
      <c r="F320" s="7" t="s">
        <v>852</v>
      </c>
      <c r="G320" s="7" t="s">
        <v>1698</v>
      </c>
      <c r="H320" s="7" t="s">
        <v>389</v>
      </c>
      <c r="I320" s="7" t="s">
        <v>2658</v>
      </c>
      <c r="J320" s="7" t="s">
        <v>3246</v>
      </c>
    </row>
    <row r="321" spans="1:10">
      <c r="A321" s="7" t="s">
        <v>1304</v>
      </c>
      <c r="B321" s="7">
        <f t="shared" si="4"/>
        <v>320</v>
      </c>
      <c r="C321" s="27">
        <v>4</v>
      </c>
      <c r="D321" s="7" t="s">
        <v>0</v>
      </c>
      <c r="E321" s="11" t="s">
        <v>390</v>
      </c>
      <c r="F321" s="7" t="s">
        <v>857</v>
      </c>
      <c r="G321" s="7" t="s">
        <v>2659</v>
      </c>
      <c r="H321" s="7" t="s">
        <v>2660</v>
      </c>
      <c r="I321" s="7" t="s">
        <v>2661</v>
      </c>
      <c r="J321" s="7" t="s">
        <v>3247</v>
      </c>
    </row>
    <row r="322" spans="1:10">
      <c r="A322" s="7" t="s">
        <v>1305</v>
      </c>
      <c r="B322" s="7">
        <f t="shared" si="4"/>
        <v>321</v>
      </c>
      <c r="C322" s="27">
        <v>4</v>
      </c>
      <c r="D322" s="7" t="s">
        <v>35</v>
      </c>
      <c r="E322" s="11" t="s">
        <v>391</v>
      </c>
      <c r="F322" s="7" t="s">
        <v>1088</v>
      </c>
      <c r="G322" s="7" t="s">
        <v>2662</v>
      </c>
      <c r="H322" s="7" t="s">
        <v>2663</v>
      </c>
      <c r="I322" s="7" t="s">
        <v>2664</v>
      </c>
      <c r="J322" s="7" t="s">
        <v>3248</v>
      </c>
    </row>
    <row r="323" spans="1:10">
      <c r="A323" s="7" t="s">
        <v>1309</v>
      </c>
      <c r="B323" s="7">
        <f t="shared" ref="B323:B386" si="5">ROW()-1</f>
        <v>322</v>
      </c>
      <c r="C323" s="27">
        <v>4</v>
      </c>
      <c r="D323" s="7" t="s">
        <v>35</v>
      </c>
      <c r="E323" s="11" t="s">
        <v>398</v>
      </c>
      <c r="F323" s="7" t="s">
        <v>1090</v>
      </c>
      <c r="G323" s="7" t="s">
        <v>2665</v>
      </c>
      <c r="H323" s="7" t="s">
        <v>399</v>
      </c>
      <c r="I323" s="7" t="s">
        <v>2666</v>
      </c>
      <c r="J323" s="7" t="s">
        <v>3249</v>
      </c>
    </row>
    <row r="324" spans="1:10">
      <c r="A324" s="7" t="s">
        <v>1306</v>
      </c>
      <c r="B324" s="7">
        <f t="shared" si="5"/>
        <v>323</v>
      </c>
      <c r="C324" s="27">
        <v>4</v>
      </c>
      <c r="D324" s="7" t="s">
        <v>35</v>
      </c>
      <c r="E324" s="11" t="s">
        <v>392</v>
      </c>
      <c r="F324" s="7" t="s">
        <v>857</v>
      </c>
      <c r="G324" s="7" t="s">
        <v>2667</v>
      </c>
      <c r="H324" s="7" t="s">
        <v>3469</v>
      </c>
      <c r="I324" s="7" t="s">
        <v>2668</v>
      </c>
      <c r="J324" s="7" t="s">
        <v>3250</v>
      </c>
    </row>
    <row r="325" spans="1:10">
      <c r="A325" s="7" t="s">
        <v>1307</v>
      </c>
      <c r="B325" s="7">
        <f t="shared" si="5"/>
        <v>324</v>
      </c>
      <c r="C325" s="27">
        <v>4</v>
      </c>
      <c r="D325" s="7" t="s">
        <v>35</v>
      </c>
      <c r="E325" s="11" t="s">
        <v>394</v>
      </c>
      <c r="F325" s="7" t="s">
        <v>1088</v>
      </c>
      <c r="G325" s="7" t="s">
        <v>2669</v>
      </c>
      <c r="H325" s="7" t="s">
        <v>395</v>
      </c>
      <c r="I325" s="7" t="s">
        <v>2670</v>
      </c>
      <c r="J325" s="7" t="s">
        <v>3251</v>
      </c>
    </row>
    <row r="326" spans="1:10">
      <c r="A326" s="7" t="s">
        <v>1308</v>
      </c>
      <c r="B326" s="7">
        <f t="shared" si="5"/>
        <v>325</v>
      </c>
      <c r="C326" s="27">
        <v>4</v>
      </c>
      <c r="D326" s="7" t="s">
        <v>35</v>
      </c>
      <c r="E326" s="11" t="s">
        <v>396</v>
      </c>
      <c r="F326" s="7" t="s">
        <v>1089</v>
      </c>
      <c r="G326" s="7" t="s">
        <v>2671</v>
      </c>
      <c r="H326" s="7" t="s">
        <v>397</v>
      </c>
      <c r="I326" s="7" t="s">
        <v>2672</v>
      </c>
      <c r="J326" s="7" t="s">
        <v>3429</v>
      </c>
    </row>
    <row r="327" spans="1:10">
      <c r="A327" s="7" t="s">
        <v>1310</v>
      </c>
      <c r="B327" s="7">
        <f t="shared" si="5"/>
        <v>326</v>
      </c>
      <c r="C327" s="27">
        <v>4</v>
      </c>
      <c r="D327" s="7" t="s">
        <v>35</v>
      </c>
      <c r="E327" s="11" t="s">
        <v>400</v>
      </c>
      <c r="F327" s="7" t="s">
        <v>1092</v>
      </c>
      <c r="G327" s="7" t="s">
        <v>2673</v>
      </c>
      <c r="H327" s="7" t="s">
        <v>401</v>
      </c>
      <c r="I327" s="7" t="s">
        <v>2674</v>
      </c>
      <c r="J327" s="7" t="s">
        <v>3252</v>
      </c>
    </row>
    <row r="328" spans="1:10">
      <c r="A328" s="7" t="s">
        <v>1311</v>
      </c>
      <c r="B328" s="7">
        <f t="shared" si="5"/>
        <v>327</v>
      </c>
      <c r="C328" s="27">
        <v>4</v>
      </c>
      <c r="D328" s="7" t="s">
        <v>35</v>
      </c>
      <c r="E328" s="11" t="s">
        <v>402</v>
      </c>
      <c r="F328" s="7" t="s">
        <v>1091</v>
      </c>
      <c r="G328" s="7" t="s">
        <v>2675</v>
      </c>
      <c r="H328" s="7" t="s">
        <v>403</v>
      </c>
      <c r="I328" s="7" t="s">
        <v>2676</v>
      </c>
      <c r="J328" s="7" t="s">
        <v>3253</v>
      </c>
    </row>
    <row r="329" spans="1:10">
      <c r="A329" s="7" t="s">
        <v>1312</v>
      </c>
      <c r="B329" s="7">
        <f t="shared" si="5"/>
        <v>328</v>
      </c>
      <c r="C329" s="27">
        <v>4</v>
      </c>
      <c r="D329" s="7" t="s">
        <v>35</v>
      </c>
      <c r="E329" s="11" t="s">
        <v>404</v>
      </c>
      <c r="F329" s="7" t="s">
        <v>857</v>
      </c>
      <c r="G329" s="7" t="s">
        <v>2677</v>
      </c>
      <c r="H329" s="7" t="s">
        <v>405</v>
      </c>
      <c r="I329" s="7" t="s">
        <v>2678</v>
      </c>
      <c r="J329" s="7" t="s">
        <v>3254</v>
      </c>
    </row>
    <row r="330" spans="1:10">
      <c r="A330" s="7" t="s">
        <v>1313</v>
      </c>
      <c r="B330" s="7">
        <f t="shared" si="5"/>
        <v>329</v>
      </c>
      <c r="C330" s="27">
        <v>4</v>
      </c>
      <c r="D330" s="7" t="s">
        <v>35</v>
      </c>
      <c r="E330" s="11" t="s">
        <v>406</v>
      </c>
      <c r="F330" s="7" t="s">
        <v>1088</v>
      </c>
      <c r="G330" s="7" t="s">
        <v>2679</v>
      </c>
      <c r="H330" s="7" t="s">
        <v>407</v>
      </c>
      <c r="I330" s="7" t="s">
        <v>2680</v>
      </c>
      <c r="J330" s="7" t="s">
        <v>3255</v>
      </c>
    </row>
    <row r="331" spans="1:10">
      <c r="A331" s="7" t="s">
        <v>1314</v>
      </c>
      <c r="B331" s="7">
        <f t="shared" si="5"/>
        <v>330</v>
      </c>
      <c r="C331" s="27">
        <v>4</v>
      </c>
      <c r="D331" s="7" t="s">
        <v>35</v>
      </c>
      <c r="E331" s="11" t="s">
        <v>408</v>
      </c>
      <c r="F331" s="7" t="s">
        <v>1089</v>
      </c>
      <c r="G331" s="7" t="s">
        <v>2681</v>
      </c>
      <c r="H331" s="7" t="s">
        <v>409</v>
      </c>
      <c r="I331" s="7" t="s">
        <v>2682</v>
      </c>
      <c r="J331" s="7" t="s">
        <v>3430</v>
      </c>
    </row>
    <row r="332" spans="1:10">
      <c r="A332" s="7" t="s">
        <v>1315</v>
      </c>
      <c r="B332" s="7">
        <f t="shared" si="5"/>
        <v>331</v>
      </c>
      <c r="C332" s="27">
        <v>4</v>
      </c>
      <c r="D332" s="7" t="s">
        <v>35</v>
      </c>
      <c r="E332" s="11" t="s">
        <v>410</v>
      </c>
      <c r="F332" s="7" t="s">
        <v>1092</v>
      </c>
      <c r="G332" s="7" t="s">
        <v>2683</v>
      </c>
      <c r="H332" s="7" t="s">
        <v>411</v>
      </c>
      <c r="I332" s="7" t="s">
        <v>2684</v>
      </c>
      <c r="J332" s="7" t="s">
        <v>3256</v>
      </c>
    </row>
    <row r="333" spans="1:10">
      <c r="A333" s="7" t="s">
        <v>1316</v>
      </c>
      <c r="B333" s="7">
        <f t="shared" si="5"/>
        <v>332</v>
      </c>
      <c r="C333" s="27">
        <v>4</v>
      </c>
      <c r="D333" s="7" t="s">
        <v>35</v>
      </c>
      <c r="E333" s="11" t="s">
        <v>412</v>
      </c>
      <c r="F333" s="7" t="s">
        <v>1093</v>
      </c>
      <c r="G333" s="7" t="s">
        <v>2685</v>
      </c>
      <c r="H333" s="7" t="s">
        <v>413</v>
      </c>
      <c r="I333" s="7" t="s">
        <v>2686</v>
      </c>
      <c r="J333" s="7" t="s">
        <v>3257</v>
      </c>
    </row>
    <row r="334" spans="1:10">
      <c r="A334" s="7" t="s">
        <v>1317</v>
      </c>
      <c r="B334" s="7">
        <f t="shared" si="5"/>
        <v>333</v>
      </c>
      <c r="C334" s="27">
        <v>4</v>
      </c>
      <c r="D334" s="7" t="s">
        <v>35</v>
      </c>
      <c r="E334" s="11" t="s">
        <v>414</v>
      </c>
      <c r="F334" s="7" t="s">
        <v>1089</v>
      </c>
      <c r="G334" s="7" t="s">
        <v>2687</v>
      </c>
      <c r="H334" s="7" t="s">
        <v>415</v>
      </c>
      <c r="I334" s="7" t="s">
        <v>2688</v>
      </c>
      <c r="J334" s="7" t="s">
        <v>3431</v>
      </c>
    </row>
    <row r="335" spans="1:10">
      <c r="A335" s="7" t="s">
        <v>1318</v>
      </c>
      <c r="B335" s="7">
        <f t="shared" si="5"/>
        <v>334</v>
      </c>
      <c r="C335" s="27">
        <v>4</v>
      </c>
      <c r="D335" s="7" t="s">
        <v>35</v>
      </c>
      <c r="E335" s="11" t="s">
        <v>416</v>
      </c>
      <c r="F335" s="7" t="s">
        <v>1092</v>
      </c>
      <c r="G335" s="7" t="s">
        <v>2689</v>
      </c>
      <c r="H335" s="7" t="s">
        <v>417</v>
      </c>
      <c r="I335" s="7" t="s">
        <v>2690</v>
      </c>
      <c r="J335" s="7" t="s">
        <v>3258</v>
      </c>
    </row>
    <row r="336" spans="1:10">
      <c r="A336" s="7" t="s">
        <v>1319</v>
      </c>
      <c r="B336" s="7">
        <f t="shared" si="5"/>
        <v>335</v>
      </c>
      <c r="C336" s="27">
        <v>4</v>
      </c>
      <c r="D336" s="7" t="s">
        <v>35</v>
      </c>
      <c r="E336" s="11" t="s">
        <v>418</v>
      </c>
      <c r="F336" s="7" t="s">
        <v>1093</v>
      </c>
      <c r="G336" s="7" t="s">
        <v>2691</v>
      </c>
      <c r="H336" s="7" t="s">
        <v>419</v>
      </c>
      <c r="I336" s="7" t="s">
        <v>2692</v>
      </c>
      <c r="J336" s="7" t="s">
        <v>3259</v>
      </c>
    </row>
    <row r="337" spans="1:10">
      <c r="A337" s="7" t="s">
        <v>1320</v>
      </c>
      <c r="B337" s="7">
        <f t="shared" si="5"/>
        <v>336</v>
      </c>
      <c r="C337" s="27">
        <v>4</v>
      </c>
      <c r="D337" s="7" t="s">
        <v>0</v>
      </c>
      <c r="E337" s="11" t="s">
        <v>420</v>
      </c>
      <c r="F337" s="7" t="s">
        <v>909</v>
      </c>
      <c r="G337" s="7" t="s">
        <v>2693</v>
      </c>
      <c r="H337" s="7" t="s">
        <v>421</v>
      </c>
      <c r="I337" s="7" t="s">
        <v>2694</v>
      </c>
      <c r="J337" s="7" t="s">
        <v>3260</v>
      </c>
    </row>
    <row r="338" spans="1:10">
      <c r="A338" s="7" t="s">
        <v>1321</v>
      </c>
      <c r="B338" s="7">
        <f t="shared" si="5"/>
        <v>337</v>
      </c>
      <c r="C338" s="27">
        <v>4</v>
      </c>
      <c r="D338" s="7" t="s">
        <v>0</v>
      </c>
      <c r="E338" s="11" t="s">
        <v>422</v>
      </c>
      <c r="F338" s="7" t="s">
        <v>862</v>
      </c>
      <c r="G338" s="7" t="s">
        <v>2695</v>
      </c>
      <c r="H338" s="7" t="s">
        <v>423</v>
      </c>
      <c r="I338" s="7" t="s">
        <v>2696</v>
      </c>
      <c r="J338" s="7" t="s">
        <v>3261</v>
      </c>
    </row>
    <row r="339" spans="1:10">
      <c r="A339" s="7" t="s">
        <v>1322</v>
      </c>
      <c r="B339" s="7">
        <f t="shared" si="5"/>
        <v>338</v>
      </c>
      <c r="C339" s="27">
        <v>4</v>
      </c>
      <c r="D339" s="7" t="s">
        <v>0</v>
      </c>
      <c r="E339" s="11" t="s">
        <v>424</v>
      </c>
      <c r="F339" s="7" t="s">
        <v>902</v>
      </c>
      <c r="G339" s="7" t="s">
        <v>1717</v>
      </c>
      <c r="H339" s="7" t="s">
        <v>425</v>
      </c>
      <c r="I339" s="7" t="s">
        <v>2697</v>
      </c>
      <c r="J339" s="7" t="s">
        <v>3262</v>
      </c>
    </row>
    <row r="340" spans="1:10">
      <c r="A340" s="7" t="s">
        <v>1323</v>
      </c>
      <c r="B340" s="7">
        <f t="shared" si="5"/>
        <v>339</v>
      </c>
      <c r="C340" s="27">
        <v>4</v>
      </c>
      <c r="D340" s="7" t="s">
        <v>16</v>
      </c>
      <c r="E340" s="11" t="s">
        <v>426</v>
      </c>
      <c r="F340" s="7" t="s">
        <v>954</v>
      </c>
      <c r="G340" s="7" t="s">
        <v>2698</v>
      </c>
      <c r="H340" s="7" t="s">
        <v>427</v>
      </c>
      <c r="I340" s="7" t="s">
        <v>2699</v>
      </c>
      <c r="J340" s="7" t="s">
        <v>3263</v>
      </c>
    </row>
    <row r="341" spans="1:10">
      <c r="A341" s="14" t="s">
        <v>3656</v>
      </c>
      <c r="B341" s="7">
        <f t="shared" si="5"/>
        <v>340</v>
      </c>
      <c r="C341" s="27">
        <v>4</v>
      </c>
      <c r="D341" s="7" t="s">
        <v>3528</v>
      </c>
      <c r="E341" s="11" t="s">
        <v>3581</v>
      </c>
      <c r="F341" s="35" t="s">
        <v>3641</v>
      </c>
      <c r="G341" s="7" t="s">
        <v>2264</v>
      </c>
      <c r="H341" s="7" t="str">
        <f>VLOOKUP(G341,Table2!D:F,2,FALSE)</f>
        <v>BG-27</v>
      </c>
      <c r="I341" s="7" t="s">
        <v>3641</v>
      </c>
      <c r="J341" s="7" t="s">
        <v>3641</v>
      </c>
    </row>
    <row r="342" spans="1:10">
      <c r="A342" s="14" t="s">
        <v>4374</v>
      </c>
      <c r="B342" s="7">
        <f t="shared" si="5"/>
        <v>341</v>
      </c>
      <c r="C342" s="27">
        <v>5</v>
      </c>
      <c r="D342" s="7" t="s">
        <v>3640</v>
      </c>
      <c r="E342" s="12" t="s">
        <v>4376</v>
      </c>
      <c r="F342" s="7" t="s">
        <v>4369</v>
      </c>
      <c r="G342" s="7" t="str">
        <f>VLOOKUP("BT-"&amp;MID(A342,5,LEN(A342)-4),Table2!A:F,4,FALSE)</f>
        <v>Invoice line allowance amount</v>
      </c>
      <c r="H342" s="7" t="str">
        <f>VLOOKUP("BT-"&amp;MID(A342,5,LEN(A342)-4),Table2!A:F,5,FALSE)</f>
        <v>BT-136</v>
      </c>
    </row>
    <row r="343" spans="1:10" ht="17" customHeight="1">
      <c r="A343" s="15" t="s">
        <v>3702</v>
      </c>
      <c r="B343" s="7">
        <f t="shared" si="5"/>
        <v>342</v>
      </c>
      <c r="C343" s="27">
        <v>5</v>
      </c>
      <c r="D343" s="7" t="s">
        <v>3528</v>
      </c>
      <c r="E343" s="12" t="s">
        <v>3582</v>
      </c>
      <c r="F343" s="7" t="s">
        <v>3598</v>
      </c>
      <c r="G343" s="7" t="s">
        <v>2268</v>
      </c>
      <c r="H343" s="7" t="str">
        <f>VLOOKUP(G343,Table2!D:F,2,FALSE)</f>
        <v>BT-137</v>
      </c>
      <c r="I343" s="7" t="s">
        <v>3641</v>
      </c>
      <c r="J343" s="7" t="s">
        <v>3641</v>
      </c>
    </row>
    <row r="344" spans="1:10">
      <c r="A344" s="15" t="s">
        <v>3703</v>
      </c>
      <c r="B344" s="7">
        <f t="shared" si="5"/>
        <v>343</v>
      </c>
      <c r="C344" s="27">
        <v>5</v>
      </c>
      <c r="D344" s="7" t="s">
        <v>3528</v>
      </c>
      <c r="E344" s="12" t="s">
        <v>3583</v>
      </c>
      <c r="F344" s="7" t="s">
        <v>3599</v>
      </c>
      <c r="G344" s="7" t="s">
        <v>2270</v>
      </c>
      <c r="H344" s="7" t="str">
        <f>VLOOKUP(G344,Table2!D:F,2,FALSE)</f>
        <v>BT-138</v>
      </c>
      <c r="I344" s="7" t="s">
        <v>3641</v>
      </c>
      <c r="J344" s="7" t="s">
        <v>3641</v>
      </c>
    </row>
    <row r="345" spans="1:10">
      <c r="A345" s="15" t="s">
        <v>3704</v>
      </c>
      <c r="B345" s="7">
        <f t="shared" si="5"/>
        <v>344</v>
      </c>
      <c r="C345" s="27">
        <v>5</v>
      </c>
      <c r="D345" s="7" t="s">
        <v>3528</v>
      </c>
      <c r="E345" s="12" t="s">
        <v>3584</v>
      </c>
      <c r="F345" s="7" t="s">
        <v>3597</v>
      </c>
      <c r="G345" s="7" t="s">
        <v>2272</v>
      </c>
      <c r="H345" s="7" t="str">
        <f>VLOOKUP(G345,Table2!D:F,2,FALSE)</f>
        <v>BT-139</v>
      </c>
      <c r="I345" s="7" t="s">
        <v>3641</v>
      </c>
      <c r="J345" s="7" t="s">
        <v>3641</v>
      </c>
    </row>
    <row r="346" spans="1:10">
      <c r="A346" s="15" t="s">
        <v>3705</v>
      </c>
      <c r="B346" s="7">
        <f t="shared" si="5"/>
        <v>345</v>
      </c>
      <c r="C346" s="27">
        <v>5</v>
      </c>
      <c r="D346" s="7" t="s">
        <v>3528</v>
      </c>
      <c r="E346" s="12" t="s">
        <v>3585</v>
      </c>
      <c r="F346" s="7" t="s">
        <v>3595</v>
      </c>
      <c r="G346" s="7" t="s">
        <v>2274</v>
      </c>
      <c r="H346" s="7" t="str">
        <f>VLOOKUP(G346,Table2!D:F,2,FALSE)</f>
        <v>BT-140</v>
      </c>
      <c r="I346" s="7" t="s">
        <v>3641</v>
      </c>
      <c r="J346" s="7" t="s">
        <v>3641</v>
      </c>
    </row>
    <row r="347" spans="1:10">
      <c r="A347" s="14" t="s">
        <v>3657</v>
      </c>
      <c r="B347" s="7">
        <f t="shared" si="5"/>
        <v>346</v>
      </c>
      <c r="C347" s="27">
        <v>4</v>
      </c>
      <c r="D347" s="7" t="s">
        <v>3528</v>
      </c>
      <c r="E347" s="11" t="s">
        <v>3586</v>
      </c>
      <c r="F347" s="35" t="s">
        <v>3641</v>
      </c>
      <c r="G347" s="7" t="s">
        <v>2276</v>
      </c>
      <c r="H347" s="7" t="str">
        <f>VLOOKUP(G347,Table2!D:F,2,FALSE)</f>
        <v>BG-28</v>
      </c>
      <c r="I347" s="7" t="s">
        <v>3641</v>
      </c>
      <c r="J347" s="7" t="s">
        <v>3641</v>
      </c>
    </row>
    <row r="348" spans="1:10">
      <c r="A348" s="14" t="s">
        <v>4375</v>
      </c>
      <c r="B348" s="7">
        <f t="shared" si="5"/>
        <v>347</v>
      </c>
      <c r="C348" s="27">
        <v>5</v>
      </c>
      <c r="D348" s="7" t="s">
        <v>3640</v>
      </c>
      <c r="E348" s="12" t="s">
        <v>4377</v>
      </c>
      <c r="F348" s="7" t="s">
        <v>4369</v>
      </c>
      <c r="G348" s="7" t="str">
        <f>VLOOKUP("BT-"&amp;MID(A348,5,LEN(A348)-4),Table2!A:F,4,FALSE)</f>
        <v>Invoice line charge amount</v>
      </c>
      <c r="H348" s="7" t="str">
        <f>VLOOKUP("BT-"&amp;MID(A348,5,LEN(A348)-4),Table2!A:F,5,FALSE)</f>
        <v>BT-141</v>
      </c>
    </row>
    <row r="349" spans="1:10">
      <c r="A349" s="15" t="s">
        <v>3706</v>
      </c>
      <c r="B349" s="7">
        <f t="shared" si="5"/>
        <v>348</v>
      </c>
      <c r="C349" s="27">
        <v>5</v>
      </c>
      <c r="D349" s="7" t="s">
        <v>3528</v>
      </c>
      <c r="E349" s="12" t="s">
        <v>3587</v>
      </c>
      <c r="F349" s="7" t="s">
        <v>3598</v>
      </c>
      <c r="G349" s="7" t="s">
        <v>2280</v>
      </c>
      <c r="H349" s="7" t="str">
        <f>VLOOKUP(G349,Table2!D:F,2,FALSE)</f>
        <v>BT-142</v>
      </c>
      <c r="I349" s="7" t="s">
        <v>3641</v>
      </c>
      <c r="J349" s="7" t="s">
        <v>3641</v>
      </c>
    </row>
    <row r="350" spans="1:10">
      <c r="A350" s="15" t="s">
        <v>3707</v>
      </c>
      <c r="B350" s="7">
        <f t="shared" si="5"/>
        <v>349</v>
      </c>
      <c r="C350" s="27">
        <v>5</v>
      </c>
      <c r="D350" s="7" t="s">
        <v>3528</v>
      </c>
      <c r="E350" s="12" t="s">
        <v>3588</v>
      </c>
      <c r="F350" s="7" t="s">
        <v>3599</v>
      </c>
      <c r="G350" s="7" t="s">
        <v>2282</v>
      </c>
      <c r="H350" s="7" t="str">
        <f>VLOOKUP(G350,Table2!D:F,2,FALSE)</f>
        <v>BT-143</v>
      </c>
      <c r="I350" s="7" t="s">
        <v>3641</v>
      </c>
      <c r="J350" s="7" t="s">
        <v>3641</v>
      </c>
    </row>
    <row r="351" spans="1:10">
      <c r="A351" s="15" t="s">
        <v>3708</v>
      </c>
      <c r="B351" s="7">
        <f t="shared" si="5"/>
        <v>350</v>
      </c>
      <c r="C351" s="27">
        <v>5</v>
      </c>
      <c r="D351" s="7" t="s">
        <v>3528</v>
      </c>
      <c r="E351" s="12" t="s">
        <v>3589</v>
      </c>
      <c r="F351" s="7" t="s">
        <v>3597</v>
      </c>
      <c r="G351" s="7" t="s">
        <v>2284</v>
      </c>
      <c r="H351" s="7" t="str">
        <f>VLOOKUP(G351,Table2!D:F,2,FALSE)</f>
        <v>BT-144</v>
      </c>
      <c r="I351" s="7" t="s">
        <v>3641</v>
      </c>
      <c r="J351" s="7" t="s">
        <v>3641</v>
      </c>
    </row>
    <row r="352" spans="1:10">
      <c r="A352" s="15" t="s">
        <v>3709</v>
      </c>
      <c r="B352" s="7">
        <f t="shared" si="5"/>
        <v>351</v>
      </c>
      <c r="C352" s="27">
        <v>5</v>
      </c>
      <c r="D352" s="7" t="s">
        <v>3528</v>
      </c>
      <c r="E352" s="12" t="s">
        <v>3590</v>
      </c>
      <c r="F352" s="7" t="s">
        <v>3595</v>
      </c>
      <c r="G352" s="7" t="s">
        <v>2286</v>
      </c>
      <c r="H352" s="7" t="str">
        <f>VLOOKUP(G352,Table2!D:F,2,FALSE)</f>
        <v>BT-145</v>
      </c>
      <c r="I352" s="7" t="s">
        <v>3641</v>
      </c>
      <c r="J352" s="7" t="s">
        <v>3641</v>
      </c>
    </row>
    <row r="353" spans="1:10">
      <c r="A353" s="15" t="s">
        <v>3710</v>
      </c>
      <c r="B353" s="7">
        <f t="shared" si="5"/>
        <v>352</v>
      </c>
      <c r="C353" s="27">
        <v>5</v>
      </c>
      <c r="D353" s="7" t="s">
        <v>3528</v>
      </c>
      <c r="E353" s="12" t="s">
        <v>3591</v>
      </c>
      <c r="F353" s="7" t="s">
        <v>3597</v>
      </c>
      <c r="G353" s="7" t="s">
        <v>2312</v>
      </c>
      <c r="H353" s="7" t="str">
        <f>VLOOKUP(G353,Table2!D:F,2,FALSE)</f>
        <v>BT-154</v>
      </c>
      <c r="I353" s="7" t="s">
        <v>3641</v>
      </c>
      <c r="J353" s="7" t="s">
        <v>3641</v>
      </c>
    </row>
    <row r="354" spans="1:10">
      <c r="A354" s="7" t="s">
        <v>1324</v>
      </c>
      <c r="B354" s="7">
        <f t="shared" si="5"/>
        <v>353</v>
      </c>
      <c r="C354" s="27">
        <v>4</v>
      </c>
      <c r="D354" s="7" t="s">
        <v>16</v>
      </c>
      <c r="E354" s="11" t="s">
        <v>428</v>
      </c>
      <c r="F354" s="7" t="s">
        <v>953</v>
      </c>
      <c r="G354" s="7" t="s">
        <v>1719</v>
      </c>
      <c r="H354" s="7" t="s">
        <v>313</v>
      </c>
      <c r="I354" s="7" t="s">
        <v>2700</v>
      </c>
      <c r="J354" s="7" t="s">
        <v>3264</v>
      </c>
    </row>
    <row r="355" spans="1:10">
      <c r="A355" s="7" t="s">
        <v>822</v>
      </c>
      <c r="B355" s="7">
        <f t="shared" si="5"/>
        <v>354</v>
      </c>
      <c r="C355" s="27">
        <v>4</v>
      </c>
      <c r="D355" s="7" t="s">
        <v>35</v>
      </c>
      <c r="E355" s="11" t="s">
        <v>430</v>
      </c>
      <c r="F355" s="35" t="s">
        <v>3457</v>
      </c>
      <c r="G355" s="7" t="s">
        <v>1720</v>
      </c>
      <c r="H355" s="7" t="s">
        <v>431</v>
      </c>
      <c r="I355" s="7" t="s">
        <v>2701</v>
      </c>
      <c r="J355" s="7" t="s">
        <v>3265</v>
      </c>
    </row>
    <row r="356" spans="1:10">
      <c r="A356" s="7" t="s">
        <v>1325</v>
      </c>
      <c r="B356" s="7">
        <f t="shared" si="5"/>
        <v>355</v>
      </c>
      <c r="C356" s="27">
        <v>5</v>
      </c>
      <c r="D356" s="7" t="s">
        <v>35</v>
      </c>
      <c r="E356" s="12" t="s">
        <v>432</v>
      </c>
      <c r="F356" s="7" t="s">
        <v>1090</v>
      </c>
      <c r="G356" s="7" t="s">
        <v>2702</v>
      </c>
      <c r="H356" s="7" t="s">
        <v>433</v>
      </c>
      <c r="I356" s="7" t="s">
        <v>2703</v>
      </c>
      <c r="J356" s="7" t="s">
        <v>3266</v>
      </c>
    </row>
    <row r="357" spans="1:10">
      <c r="A357" s="7" t="s">
        <v>1326</v>
      </c>
      <c r="B357" s="7">
        <f t="shared" si="5"/>
        <v>356</v>
      </c>
      <c r="C357" s="27">
        <v>5</v>
      </c>
      <c r="D357" s="7" t="s">
        <v>35</v>
      </c>
      <c r="E357" s="12" t="s">
        <v>434</v>
      </c>
      <c r="F357" s="7" t="s">
        <v>857</v>
      </c>
      <c r="G357" s="7" t="s">
        <v>2704</v>
      </c>
      <c r="H357" s="7" t="s">
        <v>435</v>
      </c>
      <c r="I357" s="7" t="s">
        <v>2705</v>
      </c>
      <c r="J357" s="7" t="s">
        <v>3267</v>
      </c>
    </row>
    <row r="358" spans="1:10">
      <c r="A358" s="7" t="s">
        <v>1327</v>
      </c>
      <c r="B358" s="7">
        <f t="shared" si="5"/>
        <v>357</v>
      </c>
      <c r="C358" s="27">
        <v>5</v>
      </c>
      <c r="D358" s="7" t="s">
        <v>35</v>
      </c>
      <c r="E358" s="12" t="s">
        <v>436</v>
      </c>
      <c r="F358" s="7" t="s">
        <v>1088</v>
      </c>
      <c r="G358" s="7" t="s">
        <v>2706</v>
      </c>
      <c r="H358" s="7" t="s">
        <v>437</v>
      </c>
      <c r="I358" s="7" t="s">
        <v>2707</v>
      </c>
      <c r="J358" s="7" t="s">
        <v>3268</v>
      </c>
    </row>
    <row r="359" spans="1:10">
      <c r="A359" s="7" t="s">
        <v>1328</v>
      </c>
      <c r="B359" s="7">
        <f t="shared" si="5"/>
        <v>358</v>
      </c>
      <c r="C359" s="27">
        <v>5</v>
      </c>
      <c r="D359" s="7" t="s">
        <v>35</v>
      </c>
      <c r="E359" s="12" t="s">
        <v>438</v>
      </c>
      <c r="F359" s="7" t="s">
        <v>1089</v>
      </c>
      <c r="G359" s="7" t="s">
        <v>2708</v>
      </c>
      <c r="H359" s="7" t="s">
        <v>439</v>
      </c>
      <c r="I359" s="7" t="s">
        <v>2709</v>
      </c>
      <c r="J359" s="7" t="s">
        <v>3078</v>
      </c>
    </row>
    <row r="360" spans="1:10">
      <c r="A360" s="7" t="s">
        <v>1329</v>
      </c>
      <c r="B360" s="7">
        <f t="shared" si="5"/>
        <v>359</v>
      </c>
      <c r="C360" s="27">
        <v>5</v>
      </c>
      <c r="D360" s="7" t="s">
        <v>35</v>
      </c>
      <c r="E360" s="12" t="s">
        <v>440</v>
      </c>
      <c r="F360" s="7" t="s">
        <v>1092</v>
      </c>
      <c r="G360" s="7" t="s">
        <v>2710</v>
      </c>
      <c r="H360" s="7" t="s">
        <v>441</v>
      </c>
      <c r="I360" s="7" t="s">
        <v>2711</v>
      </c>
      <c r="J360" s="7" t="s">
        <v>3269</v>
      </c>
    </row>
    <row r="361" spans="1:10">
      <c r="A361" s="7" t="s">
        <v>1330</v>
      </c>
      <c r="B361" s="7">
        <f t="shared" si="5"/>
        <v>360</v>
      </c>
      <c r="C361" s="27">
        <v>5</v>
      </c>
      <c r="D361" s="7" t="s">
        <v>35</v>
      </c>
      <c r="E361" s="12" t="s">
        <v>442</v>
      </c>
      <c r="F361" s="7" t="s">
        <v>1093</v>
      </c>
      <c r="G361" s="7" t="s">
        <v>2712</v>
      </c>
      <c r="H361" s="7" t="s">
        <v>443</v>
      </c>
      <c r="I361" s="7" t="s">
        <v>2713</v>
      </c>
      <c r="J361" s="7" t="s">
        <v>3270</v>
      </c>
    </row>
    <row r="362" spans="1:10">
      <c r="A362" s="7" t="s">
        <v>1331</v>
      </c>
      <c r="B362" s="7">
        <f t="shared" si="5"/>
        <v>361</v>
      </c>
      <c r="C362" s="27">
        <v>5</v>
      </c>
      <c r="D362" s="7" t="s">
        <v>35</v>
      </c>
      <c r="E362" s="12" t="s">
        <v>444</v>
      </c>
      <c r="F362" s="7" t="s">
        <v>857</v>
      </c>
      <c r="G362" s="7" t="s">
        <v>2714</v>
      </c>
      <c r="H362" s="7" t="s">
        <v>445</v>
      </c>
      <c r="I362" s="7" t="s">
        <v>2715</v>
      </c>
      <c r="J362" s="7" t="s">
        <v>3271</v>
      </c>
    </row>
    <row r="363" spans="1:10">
      <c r="A363" s="7" t="s">
        <v>1332</v>
      </c>
      <c r="B363" s="7">
        <f t="shared" si="5"/>
        <v>362</v>
      </c>
      <c r="C363" s="27">
        <v>5</v>
      </c>
      <c r="D363" s="7" t="s">
        <v>35</v>
      </c>
      <c r="E363" s="12" t="s">
        <v>446</v>
      </c>
      <c r="F363" s="7" t="s">
        <v>1088</v>
      </c>
      <c r="G363" s="7" t="s">
        <v>2716</v>
      </c>
      <c r="H363" s="7" t="s">
        <v>447</v>
      </c>
      <c r="I363" s="7" t="s">
        <v>2717</v>
      </c>
      <c r="J363" s="7" t="s">
        <v>3272</v>
      </c>
    </row>
    <row r="364" spans="1:10">
      <c r="A364" s="7" t="s">
        <v>1333</v>
      </c>
      <c r="B364" s="7">
        <f t="shared" si="5"/>
        <v>363</v>
      </c>
      <c r="C364" s="27">
        <v>5</v>
      </c>
      <c r="D364" s="7" t="s">
        <v>35</v>
      </c>
      <c r="E364" s="12" t="s">
        <v>448</v>
      </c>
      <c r="F364" s="7" t="s">
        <v>1089</v>
      </c>
      <c r="G364" s="7" t="s">
        <v>2718</v>
      </c>
      <c r="H364" s="7" t="s">
        <v>449</v>
      </c>
      <c r="I364" s="7" t="s">
        <v>2719</v>
      </c>
      <c r="J364" s="7" t="s">
        <v>3432</v>
      </c>
    </row>
    <row r="365" spans="1:10">
      <c r="A365" s="7" t="s">
        <v>1334</v>
      </c>
      <c r="B365" s="7">
        <f t="shared" si="5"/>
        <v>364</v>
      </c>
      <c r="C365" s="27">
        <v>5</v>
      </c>
      <c r="D365" s="7" t="s">
        <v>35</v>
      </c>
      <c r="E365" s="12" t="s">
        <v>450</v>
      </c>
      <c r="F365" s="7" t="s">
        <v>1092</v>
      </c>
      <c r="G365" s="7" t="s">
        <v>2720</v>
      </c>
      <c r="H365" s="7" t="s">
        <v>451</v>
      </c>
      <c r="I365" s="7" t="s">
        <v>2721</v>
      </c>
      <c r="J365" s="7" t="s">
        <v>3273</v>
      </c>
    </row>
    <row r="366" spans="1:10">
      <c r="A366" s="7" t="s">
        <v>1335</v>
      </c>
      <c r="B366" s="7">
        <f t="shared" si="5"/>
        <v>365</v>
      </c>
      <c r="C366" s="27">
        <v>5</v>
      </c>
      <c r="D366" s="7" t="s">
        <v>35</v>
      </c>
      <c r="E366" s="12" t="s">
        <v>452</v>
      </c>
      <c r="F366" s="7" t="s">
        <v>1093</v>
      </c>
      <c r="G366" s="7" t="s">
        <v>2722</v>
      </c>
      <c r="H366" s="7" t="s">
        <v>453</v>
      </c>
      <c r="I366" s="7" t="s">
        <v>2723</v>
      </c>
      <c r="J366" s="7" t="s">
        <v>3274</v>
      </c>
    </row>
    <row r="367" spans="1:10">
      <c r="A367" s="7" t="s">
        <v>1336</v>
      </c>
      <c r="B367" s="7">
        <f t="shared" si="5"/>
        <v>366</v>
      </c>
      <c r="C367" s="27">
        <v>5</v>
      </c>
      <c r="D367" s="7" t="s">
        <v>35</v>
      </c>
      <c r="E367" s="12" t="s">
        <v>454</v>
      </c>
      <c r="F367" s="7" t="s">
        <v>1089</v>
      </c>
      <c r="G367" s="7" t="s">
        <v>1732</v>
      </c>
      <c r="H367" s="7" t="s">
        <v>455</v>
      </c>
      <c r="I367" s="7" t="s">
        <v>2724</v>
      </c>
      <c r="J367" s="7" t="s">
        <v>3433</v>
      </c>
    </row>
    <row r="368" spans="1:10">
      <c r="A368" s="7" t="s">
        <v>1337</v>
      </c>
      <c r="B368" s="7">
        <f t="shared" si="5"/>
        <v>367</v>
      </c>
      <c r="C368" s="27">
        <v>5</v>
      </c>
      <c r="D368" s="7" t="s">
        <v>35</v>
      </c>
      <c r="E368" s="12" t="s">
        <v>456</v>
      </c>
      <c r="F368" s="7" t="s">
        <v>1092</v>
      </c>
      <c r="G368" s="7" t="s">
        <v>2725</v>
      </c>
      <c r="H368" s="7" t="s">
        <v>457</v>
      </c>
      <c r="I368" s="7" t="s">
        <v>2726</v>
      </c>
      <c r="J368" s="7" t="s">
        <v>3275</v>
      </c>
    </row>
    <row r="369" spans="1:10">
      <c r="A369" s="7" t="s">
        <v>1338</v>
      </c>
      <c r="B369" s="7">
        <f t="shared" si="5"/>
        <v>368</v>
      </c>
      <c r="C369" s="27">
        <v>5</v>
      </c>
      <c r="D369" s="7" t="s">
        <v>35</v>
      </c>
      <c r="E369" s="12" t="s">
        <v>458</v>
      </c>
      <c r="F369" s="7" t="s">
        <v>1093</v>
      </c>
      <c r="G369" s="7" t="s">
        <v>2727</v>
      </c>
      <c r="H369" s="7" t="s">
        <v>459</v>
      </c>
      <c r="I369" s="7" t="s">
        <v>2728</v>
      </c>
      <c r="J369" s="7" t="s">
        <v>3276</v>
      </c>
    </row>
    <row r="370" spans="1:10">
      <c r="A370" s="7" t="s">
        <v>1339</v>
      </c>
      <c r="B370" s="7">
        <f t="shared" si="5"/>
        <v>369</v>
      </c>
      <c r="C370" s="27">
        <v>5</v>
      </c>
      <c r="D370" s="7" t="s">
        <v>35</v>
      </c>
      <c r="E370" s="12" t="s">
        <v>460</v>
      </c>
      <c r="F370" s="7" t="s">
        <v>3639</v>
      </c>
      <c r="G370" s="7" t="s">
        <v>1735</v>
      </c>
      <c r="H370" s="7" t="s">
        <v>461</v>
      </c>
      <c r="I370" s="7" t="s">
        <v>2729</v>
      </c>
      <c r="J370" s="7" t="s">
        <v>3277</v>
      </c>
    </row>
    <row r="371" spans="1:10">
      <c r="A371" s="7" t="s">
        <v>1381</v>
      </c>
      <c r="B371" s="7">
        <f t="shared" si="5"/>
        <v>370</v>
      </c>
      <c r="C371" s="27">
        <v>4</v>
      </c>
      <c r="D371" s="7" t="s">
        <v>0</v>
      </c>
      <c r="E371" s="11" t="s">
        <v>559</v>
      </c>
      <c r="F371" s="7" t="s">
        <v>869</v>
      </c>
      <c r="G371" s="7" t="s">
        <v>1783</v>
      </c>
      <c r="H371" s="7" t="s">
        <v>2798</v>
      </c>
      <c r="I371" s="7" t="s">
        <v>2799</v>
      </c>
      <c r="J371" s="7" t="s">
        <v>3311</v>
      </c>
    </row>
    <row r="372" spans="1:10">
      <c r="A372" s="7" t="s">
        <v>1382</v>
      </c>
      <c r="B372" s="7">
        <f t="shared" si="5"/>
        <v>371</v>
      </c>
      <c r="C372" s="27">
        <v>4</v>
      </c>
      <c r="D372" s="7" t="s">
        <v>0</v>
      </c>
      <c r="E372" s="11" t="s">
        <v>561</v>
      </c>
      <c r="F372" s="7" t="s">
        <v>934</v>
      </c>
      <c r="G372" s="7" t="s">
        <v>1784</v>
      </c>
      <c r="H372" s="7" t="s">
        <v>562</v>
      </c>
      <c r="I372" s="7" t="s">
        <v>2800</v>
      </c>
      <c r="J372" s="7" t="s">
        <v>3312</v>
      </c>
    </row>
    <row r="373" spans="1:10">
      <c r="A373" s="7" t="s">
        <v>1383</v>
      </c>
      <c r="B373" s="7">
        <f t="shared" si="5"/>
        <v>372</v>
      </c>
      <c r="C373" s="27">
        <v>4</v>
      </c>
      <c r="D373" s="7" t="s">
        <v>0</v>
      </c>
      <c r="E373" s="11" t="s">
        <v>563</v>
      </c>
      <c r="F373" s="7" t="s">
        <v>867</v>
      </c>
      <c r="G373" s="7" t="s">
        <v>1785</v>
      </c>
      <c r="H373" s="7" t="s">
        <v>564</v>
      </c>
      <c r="I373" s="7" t="s">
        <v>2801</v>
      </c>
      <c r="J373" s="7" t="s">
        <v>3445</v>
      </c>
    </row>
    <row r="374" spans="1:10">
      <c r="A374" s="7" t="s">
        <v>1384</v>
      </c>
      <c r="B374" s="7">
        <f t="shared" si="5"/>
        <v>373</v>
      </c>
      <c r="C374" s="27">
        <v>4</v>
      </c>
      <c r="D374" s="7" t="s">
        <v>0</v>
      </c>
      <c r="E374" s="11" t="s">
        <v>4388</v>
      </c>
      <c r="F374" s="7" t="s">
        <v>866</v>
      </c>
      <c r="G374" s="7" t="s">
        <v>1786</v>
      </c>
      <c r="H374" s="7" t="s">
        <v>566</v>
      </c>
      <c r="I374" s="7" t="s">
        <v>2802</v>
      </c>
      <c r="J374" s="7" t="s">
        <v>3313</v>
      </c>
    </row>
    <row r="375" spans="1:10">
      <c r="A375" s="7" t="s">
        <v>1385</v>
      </c>
      <c r="B375" s="7">
        <f t="shared" si="5"/>
        <v>374</v>
      </c>
      <c r="C375" s="27">
        <v>4</v>
      </c>
      <c r="D375" s="7" t="s">
        <v>0</v>
      </c>
      <c r="E375" s="11" t="s">
        <v>567</v>
      </c>
      <c r="F375" s="7" t="s">
        <v>864</v>
      </c>
      <c r="G375" s="7" t="s">
        <v>2803</v>
      </c>
      <c r="H375" s="7" t="s">
        <v>568</v>
      </c>
      <c r="I375" s="7" t="s">
        <v>2804</v>
      </c>
      <c r="J375" s="7" t="s">
        <v>3314</v>
      </c>
    </row>
    <row r="376" spans="1:10">
      <c r="A376" s="7" t="s">
        <v>1386</v>
      </c>
      <c r="B376" s="7">
        <f t="shared" si="5"/>
        <v>375</v>
      </c>
      <c r="C376" s="27">
        <v>4</v>
      </c>
      <c r="D376" s="7" t="s">
        <v>0</v>
      </c>
      <c r="E376" s="11" t="s">
        <v>569</v>
      </c>
      <c r="F376" s="7" t="s">
        <v>868</v>
      </c>
      <c r="G376" s="7" t="s">
        <v>1788</v>
      </c>
      <c r="H376" s="7" t="s">
        <v>570</v>
      </c>
      <c r="I376" s="7" t="s">
        <v>2805</v>
      </c>
      <c r="J376" s="7" t="s">
        <v>3315</v>
      </c>
    </row>
    <row r="377" spans="1:10">
      <c r="A377" s="7" t="s">
        <v>1387</v>
      </c>
      <c r="B377" s="7">
        <f t="shared" si="5"/>
        <v>376</v>
      </c>
      <c r="C377" s="27">
        <v>4</v>
      </c>
      <c r="D377" s="7" t="s">
        <v>0</v>
      </c>
      <c r="E377" s="11" t="s">
        <v>571</v>
      </c>
      <c r="F377" s="7" t="s">
        <v>865</v>
      </c>
      <c r="G377" s="7" t="s">
        <v>1789</v>
      </c>
      <c r="H377" s="7" t="s">
        <v>572</v>
      </c>
      <c r="I377" s="7" t="s">
        <v>2806</v>
      </c>
      <c r="J377" s="7" t="s">
        <v>3316</v>
      </c>
    </row>
    <row r="378" spans="1:10">
      <c r="A378" s="7" t="s">
        <v>1388</v>
      </c>
      <c r="B378" s="7">
        <f t="shared" si="5"/>
        <v>377</v>
      </c>
      <c r="C378" s="27">
        <v>4</v>
      </c>
      <c r="D378" s="7" t="s">
        <v>16</v>
      </c>
      <c r="E378" s="11" t="s">
        <v>573</v>
      </c>
      <c r="F378" s="7" t="s">
        <v>978</v>
      </c>
      <c r="G378" s="7" t="s">
        <v>2807</v>
      </c>
      <c r="H378" s="7" t="s">
        <v>574</v>
      </c>
      <c r="I378" s="7" t="s">
        <v>2808</v>
      </c>
      <c r="J378" s="7" t="s">
        <v>3317</v>
      </c>
    </row>
    <row r="379" spans="1:10">
      <c r="A379" s="7" t="s">
        <v>1389</v>
      </c>
      <c r="B379" s="7">
        <f t="shared" si="5"/>
        <v>378</v>
      </c>
      <c r="C379" s="27">
        <v>4</v>
      </c>
      <c r="D379" s="7" t="s">
        <v>16</v>
      </c>
      <c r="E379" s="11" t="s">
        <v>575</v>
      </c>
      <c r="F379" s="7" t="s">
        <v>976</v>
      </c>
      <c r="G379" s="7" t="s">
        <v>2809</v>
      </c>
      <c r="H379" s="7" t="s">
        <v>576</v>
      </c>
      <c r="I379" s="7" t="s">
        <v>2810</v>
      </c>
      <c r="J379" s="7" t="s">
        <v>3318</v>
      </c>
    </row>
    <row r="380" spans="1:10">
      <c r="A380" s="7" t="s">
        <v>1390</v>
      </c>
      <c r="B380" s="7">
        <f t="shared" si="5"/>
        <v>379</v>
      </c>
      <c r="C380" s="27">
        <v>4</v>
      </c>
      <c r="D380" s="7" t="s">
        <v>16</v>
      </c>
      <c r="E380" s="11" t="s">
        <v>577</v>
      </c>
      <c r="F380" s="7" t="s">
        <v>977</v>
      </c>
      <c r="G380" s="7" t="s">
        <v>1792</v>
      </c>
      <c r="H380" s="7" t="s">
        <v>578</v>
      </c>
      <c r="I380" s="7" t="s">
        <v>2811</v>
      </c>
      <c r="J380" s="7" t="s">
        <v>3319</v>
      </c>
    </row>
    <row r="381" spans="1:10">
      <c r="A381" s="7" t="s">
        <v>1391</v>
      </c>
      <c r="B381" s="7">
        <f t="shared" si="5"/>
        <v>380</v>
      </c>
      <c r="C381" s="27">
        <v>4</v>
      </c>
      <c r="D381" s="7" t="s">
        <v>16</v>
      </c>
      <c r="E381" s="11" t="s">
        <v>579</v>
      </c>
      <c r="F381" s="7" t="s">
        <v>1023</v>
      </c>
      <c r="G381" s="7" t="s">
        <v>1793</v>
      </c>
      <c r="H381" s="7" t="s">
        <v>580</v>
      </c>
      <c r="I381" s="7" t="s">
        <v>2812</v>
      </c>
      <c r="J381" s="7" t="s">
        <v>3320</v>
      </c>
    </row>
    <row r="382" spans="1:10">
      <c r="A382" s="7" t="s">
        <v>1392</v>
      </c>
      <c r="B382" s="7">
        <f t="shared" si="5"/>
        <v>381</v>
      </c>
      <c r="C382" s="27">
        <v>4</v>
      </c>
      <c r="D382" s="7" t="s">
        <v>0</v>
      </c>
      <c r="E382" s="11" t="s">
        <v>581</v>
      </c>
      <c r="F382" s="7" t="s">
        <v>903</v>
      </c>
      <c r="G382" s="7" t="s">
        <v>1794</v>
      </c>
      <c r="H382" s="7" t="s">
        <v>3472</v>
      </c>
      <c r="I382" s="7" t="s">
        <v>2813</v>
      </c>
      <c r="J382" s="7" t="s">
        <v>3321</v>
      </c>
    </row>
    <row r="383" spans="1:10">
      <c r="A383" s="7" t="s">
        <v>1393</v>
      </c>
      <c r="B383" s="7">
        <f t="shared" si="5"/>
        <v>382</v>
      </c>
      <c r="C383" s="27">
        <v>4</v>
      </c>
      <c r="D383" s="7" t="s">
        <v>0</v>
      </c>
      <c r="E383" s="11" t="s">
        <v>582</v>
      </c>
      <c r="F383" s="7" t="s">
        <v>936</v>
      </c>
      <c r="G383" s="7" t="s">
        <v>1795</v>
      </c>
      <c r="H383" s="7" t="s">
        <v>583</v>
      </c>
      <c r="I383" s="7" t="s">
        <v>2814</v>
      </c>
      <c r="J383" s="7" t="s">
        <v>3322</v>
      </c>
    </row>
    <row r="384" spans="1:10">
      <c r="A384" s="7" t="s">
        <v>833</v>
      </c>
      <c r="B384" s="7">
        <f t="shared" si="5"/>
        <v>383</v>
      </c>
      <c r="C384" s="27">
        <v>4</v>
      </c>
      <c r="D384" s="7" t="s">
        <v>0</v>
      </c>
      <c r="E384" s="11" t="s">
        <v>584</v>
      </c>
      <c r="F384" s="35" t="s">
        <v>3457</v>
      </c>
      <c r="G384" s="7" t="s">
        <v>2815</v>
      </c>
      <c r="H384" s="7" t="s">
        <v>585</v>
      </c>
      <c r="I384" s="7" t="s">
        <v>2816</v>
      </c>
      <c r="J384" s="7" t="s">
        <v>2817</v>
      </c>
    </row>
    <row r="385" spans="1:10">
      <c r="A385" s="7" t="s">
        <v>1394</v>
      </c>
      <c r="B385" s="7">
        <f t="shared" si="5"/>
        <v>384</v>
      </c>
      <c r="C385" s="27">
        <v>5</v>
      </c>
      <c r="D385" s="7" t="s">
        <v>0</v>
      </c>
      <c r="E385" s="12" t="s">
        <v>586</v>
      </c>
      <c r="F385" s="7" t="s">
        <v>921</v>
      </c>
      <c r="G385" s="7" t="s">
        <v>2818</v>
      </c>
      <c r="H385" s="7" t="s">
        <v>587</v>
      </c>
      <c r="I385" s="7" t="s">
        <v>2819</v>
      </c>
      <c r="J385" s="7" t="s">
        <v>3323</v>
      </c>
    </row>
    <row r="386" spans="1:10">
      <c r="A386" s="7" t="s">
        <v>1395</v>
      </c>
      <c r="B386" s="7">
        <f t="shared" si="5"/>
        <v>385</v>
      </c>
      <c r="C386" s="27">
        <v>5</v>
      </c>
      <c r="D386" s="7" t="s">
        <v>0</v>
      </c>
      <c r="E386" s="12" t="s">
        <v>588</v>
      </c>
      <c r="F386" s="7" t="s">
        <v>922</v>
      </c>
      <c r="G386" s="7" t="s">
        <v>1798</v>
      </c>
      <c r="H386" s="7" t="s">
        <v>589</v>
      </c>
      <c r="I386" s="7" t="s">
        <v>2820</v>
      </c>
      <c r="J386" s="7" t="s">
        <v>3324</v>
      </c>
    </row>
    <row r="387" spans="1:10">
      <c r="A387" s="7" t="s">
        <v>1396</v>
      </c>
      <c r="B387" s="7">
        <f t="shared" ref="B387:B450" si="6">ROW()-1</f>
        <v>386</v>
      </c>
      <c r="C387" s="27">
        <v>5</v>
      </c>
      <c r="D387" s="7" t="s">
        <v>0</v>
      </c>
      <c r="E387" s="12" t="s">
        <v>590</v>
      </c>
      <c r="F387" s="7" t="s">
        <v>923</v>
      </c>
      <c r="G387" s="7" t="s">
        <v>1799</v>
      </c>
      <c r="H387" s="7" t="s">
        <v>591</v>
      </c>
      <c r="I387" s="7" t="s">
        <v>2821</v>
      </c>
      <c r="J387" s="7" t="s">
        <v>3325</v>
      </c>
    </row>
    <row r="388" spans="1:10">
      <c r="A388" s="7" t="s">
        <v>1400</v>
      </c>
      <c r="B388" s="7">
        <f t="shared" si="6"/>
        <v>387</v>
      </c>
      <c r="C388" s="27">
        <v>5</v>
      </c>
      <c r="D388" s="7" t="s">
        <v>38</v>
      </c>
      <c r="E388" s="12" t="s">
        <v>2822</v>
      </c>
      <c r="F388" s="7" t="s">
        <v>1134</v>
      </c>
      <c r="G388" s="7" t="s">
        <v>1800</v>
      </c>
      <c r="H388" s="7" t="s">
        <v>2823</v>
      </c>
      <c r="I388" s="7" t="s">
        <v>2824</v>
      </c>
      <c r="J388" s="7" t="s">
        <v>3326</v>
      </c>
    </row>
    <row r="389" spans="1:10">
      <c r="A389" s="7" t="s">
        <v>1401</v>
      </c>
      <c r="B389" s="7">
        <f t="shared" si="6"/>
        <v>388</v>
      </c>
      <c r="C389" s="27">
        <v>5</v>
      </c>
      <c r="D389" s="7" t="s">
        <v>38</v>
      </c>
      <c r="E389" s="12" t="s">
        <v>2825</v>
      </c>
      <c r="F389" s="7" t="s">
        <v>1115</v>
      </c>
      <c r="G389" s="7" t="s">
        <v>1801</v>
      </c>
      <c r="H389" s="7" t="s">
        <v>3473</v>
      </c>
      <c r="I389" s="7" t="s">
        <v>2826</v>
      </c>
      <c r="J389" s="7" t="s">
        <v>3327</v>
      </c>
    </row>
    <row r="390" spans="1:10">
      <c r="A390" s="7" t="s">
        <v>1402</v>
      </c>
      <c r="B390" s="7">
        <f t="shared" si="6"/>
        <v>389</v>
      </c>
      <c r="C390" s="27">
        <v>5</v>
      </c>
      <c r="D390" s="7" t="s">
        <v>38</v>
      </c>
      <c r="E390" s="12" t="s">
        <v>592</v>
      </c>
      <c r="F390" s="7" t="s">
        <v>1116</v>
      </c>
      <c r="G390" s="7" t="s">
        <v>1802</v>
      </c>
      <c r="H390" s="7" t="s">
        <v>2827</v>
      </c>
      <c r="I390" s="7" t="s">
        <v>2828</v>
      </c>
      <c r="J390" s="7" t="s">
        <v>3328</v>
      </c>
    </row>
    <row r="391" spans="1:10">
      <c r="A391" s="7" t="s">
        <v>846</v>
      </c>
      <c r="B391" s="7">
        <f t="shared" si="6"/>
        <v>390</v>
      </c>
      <c r="C391" s="27">
        <v>5</v>
      </c>
      <c r="D391" s="7" t="s">
        <v>38</v>
      </c>
      <c r="E391" s="12" t="s">
        <v>593</v>
      </c>
      <c r="F391" s="35" t="s">
        <v>3457</v>
      </c>
      <c r="G391" s="7" t="s">
        <v>1804</v>
      </c>
      <c r="H391" s="7" t="s">
        <v>2829</v>
      </c>
      <c r="I391" s="7" t="s">
        <v>2830</v>
      </c>
      <c r="J391" s="7" t="s">
        <v>3329</v>
      </c>
    </row>
    <row r="392" spans="1:10">
      <c r="A392" s="7" t="s">
        <v>1403</v>
      </c>
      <c r="B392" s="7">
        <f t="shared" si="6"/>
        <v>391</v>
      </c>
      <c r="C392" s="27">
        <v>6</v>
      </c>
      <c r="D392" s="7" t="s">
        <v>38</v>
      </c>
      <c r="E392" s="13" t="s">
        <v>2832</v>
      </c>
      <c r="F392" s="7" t="s">
        <v>2831</v>
      </c>
      <c r="G392" s="7" t="s">
        <v>2833</v>
      </c>
      <c r="H392" s="7" t="s">
        <v>2834</v>
      </c>
      <c r="I392" s="7" t="s">
        <v>2835</v>
      </c>
      <c r="J392" s="7" t="s">
        <v>3330</v>
      </c>
    </row>
    <row r="393" spans="1:10">
      <c r="A393" s="7" t="s">
        <v>1404</v>
      </c>
      <c r="B393" s="7">
        <f t="shared" si="6"/>
        <v>392</v>
      </c>
      <c r="C393" s="27">
        <v>6</v>
      </c>
      <c r="D393" s="7" t="s">
        <v>38</v>
      </c>
      <c r="E393" s="13" t="s">
        <v>2837</v>
      </c>
      <c r="F393" s="7" t="s">
        <v>2836</v>
      </c>
      <c r="G393" s="7" t="s">
        <v>2838</v>
      </c>
      <c r="H393" s="7" t="s">
        <v>2839</v>
      </c>
      <c r="I393" s="7" t="s">
        <v>2840</v>
      </c>
      <c r="J393" s="7" t="s">
        <v>3331</v>
      </c>
    </row>
    <row r="394" spans="1:10">
      <c r="A394" s="7" t="s">
        <v>1405</v>
      </c>
      <c r="B394" s="7">
        <f t="shared" si="6"/>
        <v>393</v>
      </c>
      <c r="C394" s="27">
        <v>6</v>
      </c>
      <c r="D394" s="7" t="s">
        <v>38</v>
      </c>
      <c r="E394" s="13" t="s">
        <v>2842</v>
      </c>
      <c r="F394" s="7" t="s">
        <v>2841</v>
      </c>
      <c r="G394" s="7" t="s">
        <v>2843</v>
      </c>
      <c r="H394" s="7" t="s">
        <v>2844</v>
      </c>
      <c r="I394" s="7" t="s">
        <v>2845</v>
      </c>
      <c r="J394" s="7" t="s">
        <v>3332</v>
      </c>
    </row>
    <row r="395" spans="1:10">
      <c r="A395" s="7" t="s">
        <v>1406</v>
      </c>
      <c r="B395" s="7">
        <f t="shared" si="6"/>
        <v>394</v>
      </c>
      <c r="C395" s="27">
        <v>6</v>
      </c>
      <c r="D395" s="7" t="s">
        <v>38</v>
      </c>
      <c r="E395" s="13" t="s">
        <v>2847</v>
      </c>
      <c r="F395" s="7" t="s">
        <v>2846</v>
      </c>
      <c r="G395" s="7" t="s">
        <v>2848</v>
      </c>
      <c r="H395" s="7" t="s">
        <v>2849</v>
      </c>
      <c r="I395" s="7" t="s">
        <v>2850</v>
      </c>
      <c r="J395" s="7" t="s">
        <v>3333</v>
      </c>
    </row>
    <row r="396" spans="1:10">
      <c r="A396" s="7" t="s">
        <v>847</v>
      </c>
      <c r="B396" s="7">
        <f t="shared" si="6"/>
        <v>395</v>
      </c>
      <c r="C396" s="27">
        <v>5</v>
      </c>
      <c r="D396" s="7" t="s">
        <v>38</v>
      </c>
      <c r="E396" s="12" t="s">
        <v>594</v>
      </c>
      <c r="F396" s="35" t="s">
        <v>3457</v>
      </c>
      <c r="G396" s="7" t="s">
        <v>1805</v>
      </c>
      <c r="H396" s="7" t="s">
        <v>2851</v>
      </c>
      <c r="I396" s="7" t="s">
        <v>2852</v>
      </c>
      <c r="J396" s="7" t="s">
        <v>3334</v>
      </c>
    </row>
    <row r="397" spans="1:10">
      <c r="A397" s="7" t="s">
        <v>3474</v>
      </c>
      <c r="B397" s="7">
        <f t="shared" si="6"/>
        <v>396</v>
      </c>
      <c r="C397" s="27">
        <v>6</v>
      </c>
      <c r="D397" s="7" t="s">
        <v>38</v>
      </c>
      <c r="E397" s="13" t="s">
        <v>595</v>
      </c>
      <c r="F397" s="35" t="s">
        <v>3457</v>
      </c>
      <c r="G397" s="7" t="s">
        <v>1806</v>
      </c>
      <c r="H397" s="7" t="s">
        <v>2853</v>
      </c>
      <c r="I397" s="7" t="s">
        <v>2854</v>
      </c>
      <c r="J397" s="7" t="s">
        <v>3335</v>
      </c>
    </row>
    <row r="398" spans="1:10">
      <c r="A398" s="7" t="s">
        <v>1407</v>
      </c>
      <c r="B398" s="7">
        <f t="shared" si="6"/>
        <v>397</v>
      </c>
      <c r="C398" s="27">
        <v>7</v>
      </c>
      <c r="D398" s="7" t="s">
        <v>38</v>
      </c>
      <c r="E398" s="16" t="s">
        <v>2855</v>
      </c>
      <c r="F398" s="7" t="s">
        <v>1123</v>
      </c>
      <c r="G398" s="7" t="s">
        <v>2856</v>
      </c>
      <c r="H398" s="7" t="s">
        <v>2857</v>
      </c>
      <c r="I398" s="7" t="s">
        <v>2858</v>
      </c>
      <c r="J398" s="7" t="s">
        <v>3336</v>
      </c>
    </row>
    <row r="399" spans="1:10">
      <c r="A399" s="7" t="s">
        <v>1408</v>
      </c>
      <c r="B399" s="7">
        <f t="shared" si="6"/>
        <v>398</v>
      </c>
      <c r="C399" s="27">
        <v>7</v>
      </c>
      <c r="D399" s="7" t="s">
        <v>38</v>
      </c>
      <c r="E399" s="16" t="s">
        <v>2859</v>
      </c>
      <c r="F399" s="7" t="s">
        <v>1131</v>
      </c>
      <c r="G399" s="7" t="s">
        <v>2860</v>
      </c>
      <c r="H399" s="7" t="s">
        <v>2861</v>
      </c>
      <c r="I399" s="7" t="s">
        <v>2862</v>
      </c>
      <c r="J399" s="7" t="s">
        <v>3337</v>
      </c>
    </row>
    <row r="400" spans="1:10">
      <c r="A400" s="7" t="s">
        <v>3475</v>
      </c>
      <c r="B400" s="7">
        <f t="shared" si="6"/>
        <v>399</v>
      </c>
      <c r="C400" s="27">
        <v>7</v>
      </c>
      <c r="D400" s="7" t="s">
        <v>38</v>
      </c>
      <c r="E400" s="16" t="s">
        <v>596</v>
      </c>
      <c r="F400" s="35" t="s">
        <v>3457</v>
      </c>
      <c r="G400" s="7" t="s">
        <v>2863</v>
      </c>
      <c r="H400" s="7" t="s">
        <v>2864</v>
      </c>
      <c r="I400" s="7" t="s">
        <v>2865</v>
      </c>
      <c r="J400" s="7" t="s">
        <v>3338</v>
      </c>
    </row>
    <row r="401" spans="1:10">
      <c r="A401" s="7" t="s">
        <v>3476</v>
      </c>
      <c r="B401" s="7">
        <f t="shared" si="6"/>
        <v>400</v>
      </c>
      <c r="C401" s="27">
        <v>8</v>
      </c>
      <c r="D401" s="7" t="s">
        <v>38</v>
      </c>
      <c r="E401" s="17" t="s">
        <v>3766</v>
      </c>
      <c r="F401" s="36" t="s">
        <v>3641</v>
      </c>
      <c r="G401" s="18" t="s">
        <v>3722</v>
      </c>
      <c r="H401" s="7" t="s">
        <v>2866</v>
      </c>
      <c r="I401" s="7" t="s">
        <v>2867</v>
      </c>
      <c r="J401" s="7" t="s">
        <v>3339</v>
      </c>
    </row>
    <row r="402" spans="1:10">
      <c r="A402" s="7" t="s">
        <v>1409</v>
      </c>
      <c r="B402" s="7">
        <f t="shared" si="6"/>
        <v>401</v>
      </c>
      <c r="C402" s="27">
        <v>9</v>
      </c>
      <c r="D402" s="7" t="s">
        <v>38</v>
      </c>
      <c r="E402" s="19" t="s">
        <v>3767</v>
      </c>
      <c r="F402" s="7" t="s">
        <v>3739</v>
      </c>
      <c r="G402" s="18" t="s">
        <v>3719</v>
      </c>
      <c r="H402" s="7" t="s">
        <v>2868</v>
      </c>
      <c r="I402" s="7" t="s">
        <v>2869</v>
      </c>
      <c r="J402" s="7" t="s">
        <v>3340</v>
      </c>
    </row>
    <row r="403" spans="1:10">
      <c r="A403" s="7" t="s">
        <v>1410</v>
      </c>
      <c r="B403" s="7">
        <f t="shared" si="6"/>
        <v>402</v>
      </c>
      <c r="C403" s="27">
        <v>9</v>
      </c>
      <c r="D403" s="7" t="s">
        <v>38</v>
      </c>
      <c r="E403" s="19" t="s">
        <v>3768</v>
      </c>
      <c r="F403" s="7" t="s">
        <v>3752</v>
      </c>
      <c r="G403" s="18" t="s">
        <v>3723</v>
      </c>
      <c r="H403" s="7" t="s">
        <v>2870</v>
      </c>
      <c r="I403" s="7" t="s">
        <v>2871</v>
      </c>
      <c r="J403" s="7" t="s">
        <v>3341</v>
      </c>
    </row>
    <row r="404" spans="1:10">
      <c r="A404" s="7" t="s">
        <v>3477</v>
      </c>
      <c r="B404" s="7">
        <f t="shared" si="6"/>
        <v>403</v>
      </c>
      <c r="C404" s="27">
        <v>8</v>
      </c>
      <c r="D404" s="7" t="s">
        <v>38</v>
      </c>
      <c r="E404" s="17" t="s">
        <v>3769</v>
      </c>
      <c r="F404" s="36" t="s">
        <v>3457</v>
      </c>
      <c r="G404" s="18" t="s">
        <v>3724</v>
      </c>
      <c r="H404" s="7" t="s">
        <v>2872</v>
      </c>
      <c r="I404" s="7" t="s">
        <v>2873</v>
      </c>
      <c r="J404" s="7" t="s">
        <v>3342</v>
      </c>
    </row>
    <row r="405" spans="1:10">
      <c r="A405" s="7" t="s">
        <v>3478</v>
      </c>
      <c r="B405" s="7">
        <f t="shared" si="6"/>
        <v>404</v>
      </c>
      <c r="C405" s="27">
        <v>9</v>
      </c>
      <c r="D405" s="7" t="s">
        <v>38</v>
      </c>
      <c r="E405" s="19" t="s">
        <v>3770</v>
      </c>
      <c r="F405" s="7" t="s">
        <v>3740</v>
      </c>
      <c r="G405" s="18" t="s">
        <v>3720</v>
      </c>
      <c r="H405" s="7" t="s">
        <v>2868</v>
      </c>
      <c r="I405" s="7" t="s">
        <v>2869</v>
      </c>
      <c r="J405" s="7" t="s">
        <v>3340</v>
      </c>
    </row>
    <row r="406" spans="1:10">
      <c r="A406" s="7" t="s">
        <v>2350</v>
      </c>
      <c r="B406" s="7">
        <f t="shared" si="6"/>
        <v>405</v>
      </c>
      <c r="C406" s="27">
        <v>9</v>
      </c>
      <c r="D406" s="7" t="s">
        <v>38</v>
      </c>
      <c r="E406" s="19" t="s">
        <v>3771</v>
      </c>
      <c r="F406" s="7" t="s">
        <v>3741</v>
      </c>
      <c r="G406" s="18" t="s">
        <v>3725</v>
      </c>
      <c r="H406" s="7" t="s">
        <v>2874</v>
      </c>
      <c r="I406" s="7" t="s">
        <v>2875</v>
      </c>
      <c r="J406" s="7" t="s">
        <v>3343</v>
      </c>
    </row>
    <row r="407" spans="1:10">
      <c r="A407" s="7" t="s">
        <v>3479</v>
      </c>
      <c r="B407" s="7">
        <f t="shared" si="6"/>
        <v>406</v>
      </c>
      <c r="C407" s="27">
        <v>8</v>
      </c>
      <c r="D407" s="7" t="s">
        <v>38</v>
      </c>
      <c r="E407" s="17" t="s">
        <v>3772</v>
      </c>
      <c r="F407" s="36" t="s">
        <v>3457</v>
      </c>
      <c r="G407" s="18" t="s">
        <v>3726</v>
      </c>
      <c r="H407" s="7" t="s">
        <v>2876</v>
      </c>
      <c r="I407" s="7" t="s">
        <v>2877</v>
      </c>
      <c r="J407" s="7" t="s">
        <v>3344</v>
      </c>
    </row>
    <row r="408" spans="1:10">
      <c r="A408" s="7" t="s">
        <v>2351</v>
      </c>
      <c r="B408" s="7">
        <f t="shared" si="6"/>
        <v>407</v>
      </c>
      <c r="C408" s="27">
        <v>9</v>
      </c>
      <c r="D408" s="7" t="s">
        <v>38</v>
      </c>
      <c r="E408" s="19" t="s">
        <v>3773</v>
      </c>
      <c r="F408" s="7" t="s">
        <v>3742</v>
      </c>
      <c r="G408" s="18" t="s">
        <v>3721</v>
      </c>
      <c r="H408" s="7" t="s">
        <v>2878</v>
      </c>
      <c r="I408" s="7" t="s">
        <v>2879</v>
      </c>
      <c r="J408" s="7" t="s">
        <v>2880</v>
      </c>
    </row>
    <row r="409" spans="1:10">
      <c r="A409" s="7" t="s">
        <v>2352</v>
      </c>
      <c r="B409" s="7">
        <f t="shared" si="6"/>
        <v>408</v>
      </c>
      <c r="C409" s="27">
        <v>9</v>
      </c>
      <c r="D409" s="7" t="s">
        <v>38</v>
      </c>
      <c r="E409" s="19" t="s">
        <v>3774</v>
      </c>
      <c r="F409" s="7" t="s">
        <v>3743</v>
      </c>
      <c r="G409" s="18" t="s">
        <v>3727</v>
      </c>
      <c r="H409" s="7" t="s">
        <v>2881</v>
      </c>
      <c r="I409" s="7" t="s">
        <v>2882</v>
      </c>
      <c r="J409" s="7" t="s">
        <v>3345</v>
      </c>
    </row>
    <row r="410" spans="1:10">
      <c r="A410" s="7" t="s">
        <v>3480</v>
      </c>
      <c r="B410" s="7">
        <f t="shared" si="6"/>
        <v>409</v>
      </c>
      <c r="C410" s="27">
        <v>8</v>
      </c>
      <c r="D410" s="7" t="s">
        <v>38</v>
      </c>
      <c r="E410" s="17" t="s">
        <v>3775</v>
      </c>
      <c r="F410" s="7" t="s">
        <v>3744</v>
      </c>
      <c r="G410" s="18" t="s">
        <v>3728</v>
      </c>
      <c r="H410" s="7" t="s">
        <v>2883</v>
      </c>
      <c r="I410" s="7" t="s">
        <v>2884</v>
      </c>
      <c r="J410" s="7" t="s">
        <v>3346</v>
      </c>
    </row>
    <row r="411" spans="1:10">
      <c r="A411" s="7" t="s">
        <v>3481</v>
      </c>
      <c r="B411" s="7">
        <f t="shared" si="6"/>
        <v>410</v>
      </c>
      <c r="C411" s="27">
        <v>6</v>
      </c>
      <c r="D411" s="7" t="s">
        <v>38</v>
      </c>
      <c r="E411" s="13" t="s">
        <v>597</v>
      </c>
      <c r="F411" s="35" t="s">
        <v>3457</v>
      </c>
      <c r="G411" s="20" t="s">
        <v>1810</v>
      </c>
      <c r="H411" s="7" t="s">
        <v>2885</v>
      </c>
      <c r="I411" s="7" t="s">
        <v>2886</v>
      </c>
      <c r="J411" s="7" t="s">
        <v>3347</v>
      </c>
    </row>
    <row r="412" spans="1:10">
      <c r="A412" s="7" t="s">
        <v>3482</v>
      </c>
      <c r="B412" s="7">
        <f t="shared" si="6"/>
        <v>411</v>
      </c>
      <c r="C412" s="27">
        <v>7</v>
      </c>
      <c r="D412" s="7" t="s">
        <v>38</v>
      </c>
      <c r="E412" s="16" t="s">
        <v>598</v>
      </c>
      <c r="F412" s="7" t="s">
        <v>1124</v>
      </c>
      <c r="G412" s="20" t="s">
        <v>2887</v>
      </c>
      <c r="H412" s="7" t="s">
        <v>2888</v>
      </c>
      <c r="I412" s="7" t="s">
        <v>2889</v>
      </c>
      <c r="J412" s="7" t="s">
        <v>3348</v>
      </c>
    </row>
    <row r="413" spans="1:10">
      <c r="A413" s="7" t="s">
        <v>3483</v>
      </c>
      <c r="B413" s="7">
        <f t="shared" si="6"/>
        <v>412</v>
      </c>
      <c r="C413" s="27">
        <v>7</v>
      </c>
      <c r="D413" s="7" t="s">
        <v>38</v>
      </c>
      <c r="E413" s="16" t="s">
        <v>599</v>
      </c>
      <c r="F413" s="7" t="s">
        <v>1133</v>
      </c>
      <c r="G413" s="20" t="s">
        <v>2890</v>
      </c>
      <c r="H413" s="7" t="s">
        <v>2891</v>
      </c>
      <c r="I413" s="7" t="s">
        <v>2892</v>
      </c>
      <c r="J413" s="7" t="s">
        <v>3349</v>
      </c>
    </row>
    <row r="414" spans="1:10">
      <c r="A414" s="7" t="s">
        <v>3484</v>
      </c>
      <c r="B414" s="7">
        <f t="shared" si="6"/>
        <v>413</v>
      </c>
      <c r="C414" s="27">
        <v>7</v>
      </c>
      <c r="D414" s="7" t="s">
        <v>38</v>
      </c>
      <c r="E414" s="16" t="s">
        <v>600</v>
      </c>
      <c r="F414" s="7" t="s">
        <v>1121</v>
      </c>
      <c r="G414" s="20" t="s">
        <v>2893</v>
      </c>
      <c r="H414" s="7" t="s">
        <v>2894</v>
      </c>
      <c r="I414" s="7" t="s">
        <v>2895</v>
      </c>
      <c r="J414" s="7" t="s">
        <v>3350</v>
      </c>
    </row>
    <row r="415" spans="1:10">
      <c r="A415" s="7" t="s">
        <v>3485</v>
      </c>
      <c r="B415" s="7">
        <f t="shared" si="6"/>
        <v>414</v>
      </c>
      <c r="C415" s="27">
        <v>7</v>
      </c>
      <c r="D415" s="7" t="s">
        <v>38</v>
      </c>
      <c r="E415" s="16" t="s">
        <v>2897</v>
      </c>
      <c r="F415" s="7" t="s">
        <v>2896</v>
      </c>
      <c r="G415" s="20" t="s">
        <v>2898</v>
      </c>
      <c r="H415" s="7" t="s">
        <v>2899</v>
      </c>
      <c r="I415" s="7" t="s">
        <v>2900</v>
      </c>
      <c r="J415" s="7" t="s">
        <v>3351</v>
      </c>
    </row>
    <row r="416" spans="1:10">
      <c r="A416" s="7" t="s">
        <v>3486</v>
      </c>
      <c r="B416" s="7">
        <f t="shared" si="6"/>
        <v>415</v>
      </c>
      <c r="C416" s="27">
        <v>6</v>
      </c>
      <c r="D416" s="7" t="s">
        <v>38</v>
      </c>
      <c r="E416" s="13" t="s">
        <v>601</v>
      </c>
      <c r="F416" s="35" t="s">
        <v>3457</v>
      </c>
      <c r="G416" s="20" t="s">
        <v>1814</v>
      </c>
      <c r="H416" s="7" t="s">
        <v>2901</v>
      </c>
      <c r="I416" s="7" t="s">
        <v>2902</v>
      </c>
      <c r="J416" s="7" t="s">
        <v>3352</v>
      </c>
    </row>
    <row r="417" spans="1:10">
      <c r="A417" s="7" t="s">
        <v>3487</v>
      </c>
      <c r="B417" s="7">
        <f t="shared" si="6"/>
        <v>416</v>
      </c>
      <c r="C417" s="27">
        <v>7</v>
      </c>
      <c r="D417" s="7" t="s">
        <v>38</v>
      </c>
      <c r="E417" s="21" t="s">
        <v>3776</v>
      </c>
      <c r="F417" s="36" t="s">
        <v>3457</v>
      </c>
      <c r="G417" s="18" t="s">
        <v>3736</v>
      </c>
      <c r="H417" s="7" t="s">
        <v>2866</v>
      </c>
      <c r="I417" s="7" t="s">
        <v>2867</v>
      </c>
      <c r="J417" s="7" t="s">
        <v>3339</v>
      </c>
    </row>
    <row r="418" spans="1:10">
      <c r="A418" s="7" t="s">
        <v>3488</v>
      </c>
      <c r="B418" s="7">
        <f t="shared" si="6"/>
        <v>417</v>
      </c>
      <c r="C418" s="27">
        <v>8</v>
      </c>
      <c r="D418" s="7" t="s">
        <v>38</v>
      </c>
      <c r="E418" s="17" t="s">
        <v>3777</v>
      </c>
      <c r="F418" s="7" t="s">
        <v>3745</v>
      </c>
      <c r="G418" s="18" t="s">
        <v>3729</v>
      </c>
      <c r="H418" s="7" t="s">
        <v>2868</v>
      </c>
      <c r="I418" s="7" t="s">
        <v>2869</v>
      </c>
      <c r="J418" s="7" t="s">
        <v>3340</v>
      </c>
    </row>
    <row r="419" spans="1:10">
      <c r="A419" s="7" t="s">
        <v>3489</v>
      </c>
      <c r="B419" s="7">
        <f t="shared" si="6"/>
        <v>418</v>
      </c>
      <c r="C419" s="27">
        <v>8</v>
      </c>
      <c r="D419" s="7" t="s">
        <v>38</v>
      </c>
      <c r="E419" s="17" t="s">
        <v>3778</v>
      </c>
      <c r="F419" s="7" t="s">
        <v>3746</v>
      </c>
      <c r="G419" s="18" t="s">
        <v>3730</v>
      </c>
      <c r="H419" s="7" t="s">
        <v>2870</v>
      </c>
      <c r="I419" s="7" t="s">
        <v>2871</v>
      </c>
      <c r="J419" s="7" t="s">
        <v>3341</v>
      </c>
    </row>
    <row r="420" spans="1:10">
      <c r="A420" s="7" t="s">
        <v>3490</v>
      </c>
      <c r="B420" s="7">
        <f t="shared" si="6"/>
        <v>419</v>
      </c>
      <c r="C420" s="27">
        <v>7</v>
      </c>
      <c r="D420" s="7" t="s">
        <v>38</v>
      </c>
      <c r="E420" s="21" t="s">
        <v>3779</v>
      </c>
      <c r="F420" s="36" t="s">
        <v>3457</v>
      </c>
      <c r="G420" s="18" t="s">
        <v>3735</v>
      </c>
      <c r="H420" s="7" t="s">
        <v>2872</v>
      </c>
      <c r="I420" s="7" t="s">
        <v>2873</v>
      </c>
      <c r="J420" s="7" t="s">
        <v>3342</v>
      </c>
    </row>
    <row r="421" spans="1:10">
      <c r="A421" s="7" t="s">
        <v>3491</v>
      </c>
      <c r="B421" s="7">
        <f t="shared" si="6"/>
        <v>420</v>
      </c>
      <c r="C421" s="27">
        <v>8</v>
      </c>
      <c r="D421" s="7" t="s">
        <v>38</v>
      </c>
      <c r="E421" s="17" t="s">
        <v>3780</v>
      </c>
      <c r="F421" s="7" t="s">
        <v>3747</v>
      </c>
      <c r="G421" s="18" t="s">
        <v>3733</v>
      </c>
      <c r="H421" s="7" t="s">
        <v>2868</v>
      </c>
      <c r="I421" s="7" t="s">
        <v>2869</v>
      </c>
      <c r="J421" s="7" t="s">
        <v>3340</v>
      </c>
    </row>
    <row r="422" spans="1:10">
      <c r="A422" s="7" t="s">
        <v>3492</v>
      </c>
      <c r="B422" s="7">
        <f t="shared" si="6"/>
        <v>421</v>
      </c>
      <c r="C422" s="27">
        <v>8</v>
      </c>
      <c r="D422" s="7" t="s">
        <v>38</v>
      </c>
      <c r="E422" s="17" t="s">
        <v>3781</v>
      </c>
      <c r="F422" s="7" t="s">
        <v>3748</v>
      </c>
      <c r="G422" s="18" t="s">
        <v>3734</v>
      </c>
      <c r="H422" s="7" t="s">
        <v>2874</v>
      </c>
      <c r="I422" s="7" t="s">
        <v>2875</v>
      </c>
      <c r="J422" s="7" t="s">
        <v>3343</v>
      </c>
    </row>
    <row r="423" spans="1:10">
      <c r="A423" s="7" t="s">
        <v>3493</v>
      </c>
      <c r="B423" s="7">
        <f t="shared" si="6"/>
        <v>422</v>
      </c>
      <c r="C423" s="27">
        <v>7</v>
      </c>
      <c r="D423" s="7" t="s">
        <v>38</v>
      </c>
      <c r="E423" s="21" t="s">
        <v>3782</v>
      </c>
      <c r="F423" s="36" t="s">
        <v>3457</v>
      </c>
      <c r="G423" s="18" t="s">
        <v>3737</v>
      </c>
      <c r="H423" s="7" t="s">
        <v>2876</v>
      </c>
      <c r="I423" s="7" t="s">
        <v>2877</v>
      </c>
      <c r="J423" s="7" t="s">
        <v>3344</v>
      </c>
    </row>
    <row r="424" spans="1:10">
      <c r="A424" s="7" t="s">
        <v>3494</v>
      </c>
      <c r="B424" s="7">
        <f t="shared" si="6"/>
        <v>423</v>
      </c>
      <c r="C424" s="27">
        <v>8</v>
      </c>
      <c r="D424" s="7" t="s">
        <v>38</v>
      </c>
      <c r="E424" s="17" t="s">
        <v>3783</v>
      </c>
      <c r="F424" s="7" t="s">
        <v>3749</v>
      </c>
      <c r="G424" s="18" t="s">
        <v>3738</v>
      </c>
      <c r="H424" s="7" t="s">
        <v>2878</v>
      </c>
      <c r="I424" s="7" t="s">
        <v>2879</v>
      </c>
      <c r="J424" s="7" t="s">
        <v>2880</v>
      </c>
    </row>
    <row r="425" spans="1:10">
      <c r="A425" s="7" t="s">
        <v>3495</v>
      </c>
      <c r="B425" s="7">
        <f t="shared" si="6"/>
        <v>424</v>
      </c>
      <c r="C425" s="27">
        <v>8</v>
      </c>
      <c r="D425" s="7" t="s">
        <v>38</v>
      </c>
      <c r="E425" s="17" t="s">
        <v>3784</v>
      </c>
      <c r="F425" s="7" t="s">
        <v>3750</v>
      </c>
      <c r="G425" s="18" t="s">
        <v>3731</v>
      </c>
      <c r="H425" s="7" t="s">
        <v>2881</v>
      </c>
      <c r="I425" s="7" t="s">
        <v>2882</v>
      </c>
      <c r="J425" s="7" t="s">
        <v>3345</v>
      </c>
    </row>
    <row r="426" spans="1:10">
      <c r="A426" s="7" t="s">
        <v>3496</v>
      </c>
      <c r="B426" s="7">
        <f t="shared" si="6"/>
        <v>425</v>
      </c>
      <c r="C426" s="27">
        <v>7</v>
      </c>
      <c r="D426" s="7" t="s">
        <v>38</v>
      </c>
      <c r="E426" s="21" t="s">
        <v>3785</v>
      </c>
      <c r="F426" s="7" t="s">
        <v>3751</v>
      </c>
      <c r="G426" s="18" t="s">
        <v>3732</v>
      </c>
      <c r="H426" s="7" t="s">
        <v>2883</v>
      </c>
      <c r="I426" s="7" t="s">
        <v>2884</v>
      </c>
      <c r="J426" s="7" t="s">
        <v>3346</v>
      </c>
    </row>
    <row r="427" spans="1:10">
      <c r="A427" s="7" t="s">
        <v>3497</v>
      </c>
      <c r="B427" s="7">
        <f t="shared" si="6"/>
        <v>426</v>
      </c>
      <c r="C427" s="27">
        <v>5</v>
      </c>
      <c r="D427" s="7" t="s">
        <v>38</v>
      </c>
      <c r="E427" s="12" t="s">
        <v>602</v>
      </c>
      <c r="F427" s="35" t="s">
        <v>3457</v>
      </c>
      <c r="G427" s="7" t="s">
        <v>1815</v>
      </c>
      <c r="H427" s="7" t="s">
        <v>2903</v>
      </c>
      <c r="I427" s="7" t="s">
        <v>2904</v>
      </c>
      <c r="J427" s="7" t="s">
        <v>3353</v>
      </c>
    </row>
    <row r="428" spans="1:10">
      <c r="A428" s="7" t="s">
        <v>3498</v>
      </c>
      <c r="B428" s="7">
        <f t="shared" si="6"/>
        <v>427</v>
      </c>
      <c r="C428" s="27">
        <v>6</v>
      </c>
      <c r="D428" s="7" t="s">
        <v>38</v>
      </c>
      <c r="E428" s="13" t="s">
        <v>2906</v>
      </c>
      <c r="F428" s="7" t="s">
        <v>2905</v>
      </c>
      <c r="G428" s="7" t="s">
        <v>2907</v>
      </c>
      <c r="H428" s="7" t="s">
        <v>2908</v>
      </c>
      <c r="I428" s="7" t="s">
        <v>2909</v>
      </c>
      <c r="J428" s="7" t="s">
        <v>3354</v>
      </c>
    </row>
    <row r="429" spans="1:10">
      <c r="A429" s="7" t="s">
        <v>3499</v>
      </c>
      <c r="B429" s="7">
        <f t="shared" si="6"/>
        <v>428</v>
      </c>
      <c r="C429" s="27">
        <v>6</v>
      </c>
      <c r="D429" s="7" t="s">
        <v>38</v>
      </c>
      <c r="E429" s="13" t="s">
        <v>2911</v>
      </c>
      <c r="F429" s="7" t="s">
        <v>2910</v>
      </c>
      <c r="G429" s="7" t="s">
        <v>2912</v>
      </c>
      <c r="H429" s="7" t="s">
        <v>2913</v>
      </c>
      <c r="I429" s="7" t="s">
        <v>2914</v>
      </c>
      <c r="J429" s="7" t="s">
        <v>3355</v>
      </c>
    </row>
    <row r="430" spans="1:10">
      <c r="A430" s="7" t="s">
        <v>3500</v>
      </c>
      <c r="B430" s="7">
        <f t="shared" si="6"/>
        <v>429</v>
      </c>
      <c r="C430" s="27">
        <v>5</v>
      </c>
      <c r="D430" s="7" t="s">
        <v>38</v>
      </c>
      <c r="E430" s="12" t="s">
        <v>603</v>
      </c>
      <c r="F430" s="7" t="s">
        <v>1129</v>
      </c>
      <c r="G430" s="7" t="s">
        <v>2915</v>
      </c>
      <c r="H430" s="7" t="s">
        <v>2916</v>
      </c>
      <c r="I430" s="7" t="s">
        <v>2917</v>
      </c>
      <c r="J430" s="7" t="s">
        <v>3356</v>
      </c>
    </row>
    <row r="431" spans="1:10">
      <c r="A431" s="7" t="s">
        <v>1411</v>
      </c>
      <c r="B431" s="7">
        <f t="shared" si="6"/>
        <v>430</v>
      </c>
      <c r="C431" s="27">
        <v>4</v>
      </c>
      <c r="D431" s="7" t="s">
        <v>0</v>
      </c>
      <c r="E431" s="11" t="s">
        <v>604</v>
      </c>
      <c r="F431" s="7" t="s">
        <v>863</v>
      </c>
      <c r="G431" s="7" t="s">
        <v>2356</v>
      </c>
      <c r="H431" s="7" t="s">
        <v>605</v>
      </c>
      <c r="I431" s="7" t="s">
        <v>2918</v>
      </c>
      <c r="J431" s="7" t="s">
        <v>3357</v>
      </c>
    </row>
    <row r="432" spans="1:10">
      <c r="A432" s="7" t="s">
        <v>1412</v>
      </c>
      <c r="B432" s="7">
        <f t="shared" si="6"/>
        <v>431</v>
      </c>
      <c r="C432" s="27">
        <v>4</v>
      </c>
      <c r="D432" s="7" t="s">
        <v>0</v>
      </c>
      <c r="E432" s="11" t="s">
        <v>606</v>
      </c>
      <c r="F432" s="7" t="s">
        <v>861</v>
      </c>
      <c r="G432" s="7" t="s">
        <v>2919</v>
      </c>
      <c r="H432" s="7" t="s">
        <v>607</v>
      </c>
      <c r="I432" s="7" t="s">
        <v>2920</v>
      </c>
      <c r="J432" s="7" t="s">
        <v>3358</v>
      </c>
    </row>
    <row r="433" spans="1:10">
      <c r="A433" s="7" t="s">
        <v>1413</v>
      </c>
      <c r="B433" s="7">
        <f t="shared" si="6"/>
        <v>432</v>
      </c>
      <c r="C433" s="27">
        <v>4</v>
      </c>
      <c r="D433" s="7" t="s">
        <v>0</v>
      </c>
      <c r="E433" s="11" t="s">
        <v>608</v>
      </c>
      <c r="F433" s="7" t="s">
        <v>859</v>
      </c>
      <c r="G433" s="7" t="s">
        <v>2921</v>
      </c>
      <c r="H433" s="7" t="s">
        <v>609</v>
      </c>
      <c r="I433" s="7" t="s">
        <v>2922</v>
      </c>
      <c r="J433" s="7" t="s">
        <v>3359</v>
      </c>
    </row>
    <row r="434" spans="1:10">
      <c r="A434" s="7" t="s">
        <v>1414</v>
      </c>
      <c r="B434" s="7">
        <f t="shared" si="6"/>
        <v>433</v>
      </c>
      <c r="C434" s="27">
        <v>4</v>
      </c>
      <c r="D434" s="7" t="s">
        <v>0</v>
      </c>
      <c r="E434" s="11" t="s">
        <v>610</v>
      </c>
      <c r="F434" s="7" t="s">
        <v>925</v>
      </c>
      <c r="G434" s="7" t="s">
        <v>1820</v>
      </c>
      <c r="H434" s="7" t="s">
        <v>611</v>
      </c>
      <c r="I434" s="7" t="s">
        <v>2923</v>
      </c>
      <c r="J434" s="7" t="s">
        <v>3360</v>
      </c>
    </row>
    <row r="435" spans="1:10">
      <c r="A435" s="7" t="s">
        <v>1415</v>
      </c>
      <c r="B435" s="7">
        <f t="shared" si="6"/>
        <v>434</v>
      </c>
      <c r="C435" s="27">
        <v>4</v>
      </c>
      <c r="D435" s="7" t="s">
        <v>0</v>
      </c>
      <c r="E435" s="11" t="s">
        <v>612</v>
      </c>
      <c r="F435" s="7" t="s">
        <v>908</v>
      </c>
      <c r="G435" s="7" t="s">
        <v>2924</v>
      </c>
      <c r="H435" s="7" t="s">
        <v>613</v>
      </c>
      <c r="I435" s="7" t="s">
        <v>2925</v>
      </c>
      <c r="J435" s="7" t="s">
        <v>3361</v>
      </c>
    </row>
    <row r="436" spans="1:10">
      <c r="A436" s="7" t="s">
        <v>1416</v>
      </c>
      <c r="B436" s="7">
        <f t="shared" si="6"/>
        <v>435</v>
      </c>
      <c r="C436" s="27">
        <v>4</v>
      </c>
      <c r="D436" s="7" t="s">
        <v>0</v>
      </c>
      <c r="E436" s="11" t="s">
        <v>614</v>
      </c>
      <c r="F436" s="7" t="s">
        <v>894</v>
      </c>
      <c r="G436" s="7" t="s">
        <v>2926</v>
      </c>
      <c r="H436" s="7" t="s">
        <v>615</v>
      </c>
      <c r="I436" s="7" t="s">
        <v>2927</v>
      </c>
      <c r="J436" s="7" t="s">
        <v>3362</v>
      </c>
    </row>
    <row r="437" spans="1:10">
      <c r="A437" s="7" t="s">
        <v>1417</v>
      </c>
      <c r="B437" s="7">
        <f t="shared" si="6"/>
        <v>436</v>
      </c>
      <c r="C437" s="27">
        <v>4</v>
      </c>
      <c r="D437" s="7" t="s">
        <v>0</v>
      </c>
      <c r="E437" s="11" t="s">
        <v>616</v>
      </c>
      <c r="F437" s="7" t="s">
        <v>924</v>
      </c>
      <c r="G437" s="7" t="s">
        <v>2928</v>
      </c>
      <c r="H437" s="7" t="s">
        <v>617</v>
      </c>
      <c r="I437" s="7" t="s">
        <v>2929</v>
      </c>
      <c r="J437" s="7" t="s">
        <v>3363</v>
      </c>
    </row>
    <row r="438" spans="1:10">
      <c r="A438" s="7" t="s">
        <v>834</v>
      </c>
      <c r="B438" s="7">
        <f t="shared" si="6"/>
        <v>437</v>
      </c>
      <c r="C438" s="27">
        <v>4</v>
      </c>
      <c r="D438" s="7" t="s">
        <v>16</v>
      </c>
      <c r="E438" s="11" t="s">
        <v>618</v>
      </c>
      <c r="F438" s="35" t="s">
        <v>3457</v>
      </c>
      <c r="G438" s="7" t="s">
        <v>1824</v>
      </c>
      <c r="H438" s="7" t="s">
        <v>619</v>
      </c>
      <c r="I438" s="7" t="s">
        <v>2930</v>
      </c>
      <c r="J438" s="7" t="s">
        <v>3364</v>
      </c>
    </row>
    <row r="439" spans="1:10">
      <c r="A439" s="7" t="s">
        <v>1418</v>
      </c>
      <c r="B439" s="7">
        <f t="shared" si="6"/>
        <v>438</v>
      </c>
      <c r="C439" s="27">
        <v>5</v>
      </c>
      <c r="D439" s="7" t="s">
        <v>16</v>
      </c>
      <c r="E439" s="12" t="s">
        <v>620</v>
      </c>
      <c r="F439" s="7" t="s">
        <v>994</v>
      </c>
      <c r="G439" s="7" t="s">
        <v>1825</v>
      </c>
      <c r="H439" s="7" t="s">
        <v>621</v>
      </c>
      <c r="I439" s="7" t="s">
        <v>2931</v>
      </c>
      <c r="J439" s="7" t="s">
        <v>3446</v>
      </c>
    </row>
    <row r="440" spans="1:10">
      <c r="A440" s="7" t="s">
        <v>1419</v>
      </c>
      <c r="B440" s="7">
        <f t="shared" si="6"/>
        <v>439</v>
      </c>
      <c r="C440" s="27">
        <v>5</v>
      </c>
      <c r="D440" s="7" t="s">
        <v>16</v>
      </c>
      <c r="E440" s="12" t="s">
        <v>622</v>
      </c>
      <c r="F440" s="7" t="s">
        <v>1060</v>
      </c>
      <c r="G440" s="7" t="s">
        <v>1826</v>
      </c>
      <c r="H440" s="7" t="s">
        <v>623</v>
      </c>
      <c r="I440" s="7" t="s">
        <v>2932</v>
      </c>
      <c r="J440" s="7" t="s">
        <v>3365</v>
      </c>
    </row>
    <row r="441" spans="1:10">
      <c r="A441" s="7" t="s">
        <v>1420</v>
      </c>
      <c r="B441" s="7">
        <f t="shared" si="6"/>
        <v>440</v>
      </c>
      <c r="C441" s="27">
        <v>5</v>
      </c>
      <c r="D441" s="7" t="s">
        <v>16</v>
      </c>
      <c r="E441" s="12" t="s">
        <v>624</v>
      </c>
      <c r="F441" s="7" t="s">
        <v>995</v>
      </c>
      <c r="G441" s="7" t="s">
        <v>1827</v>
      </c>
      <c r="H441" s="7" t="s">
        <v>625</v>
      </c>
      <c r="I441" s="7" t="s">
        <v>2933</v>
      </c>
      <c r="J441" s="7" t="s">
        <v>3366</v>
      </c>
    </row>
    <row r="442" spans="1:10">
      <c r="A442" s="7" t="s">
        <v>1421</v>
      </c>
      <c r="B442" s="7">
        <f t="shared" si="6"/>
        <v>441</v>
      </c>
      <c r="C442" s="27">
        <v>5</v>
      </c>
      <c r="D442" s="7" t="s">
        <v>16</v>
      </c>
      <c r="E442" s="12" t="s">
        <v>626</v>
      </c>
      <c r="F442" s="7" t="s">
        <v>998</v>
      </c>
      <c r="G442" s="7" t="s">
        <v>2934</v>
      </c>
      <c r="H442" s="7" t="s">
        <v>627</v>
      </c>
      <c r="I442" s="7" t="s">
        <v>2935</v>
      </c>
      <c r="J442" s="7" t="s">
        <v>3367</v>
      </c>
    </row>
    <row r="443" spans="1:10">
      <c r="A443" s="7" t="s">
        <v>1422</v>
      </c>
      <c r="B443" s="7">
        <f t="shared" si="6"/>
        <v>442</v>
      </c>
      <c r="C443" s="27">
        <v>5</v>
      </c>
      <c r="D443" s="7" t="s">
        <v>16</v>
      </c>
      <c r="E443" s="12" t="s">
        <v>628</v>
      </c>
      <c r="F443" s="7" t="s">
        <v>1001</v>
      </c>
      <c r="G443" s="7" t="s">
        <v>2936</v>
      </c>
      <c r="H443" s="7" t="s">
        <v>629</v>
      </c>
      <c r="I443" s="7" t="s">
        <v>2937</v>
      </c>
      <c r="J443" s="7" t="s">
        <v>3368</v>
      </c>
    </row>
    <row r="444" spans="1:10">
      <c r="A444" s="7" t="s">
        <v>1423</v>
      </c>
      <c r="B444" s="7">
        <f t="shared" si="6"/>
        <v>443</v>
      </c>
      <c r="C444" s="27">
        <v>5</v>
      </c>
      <c r="D444" s="7" t="s">
        <v>16</v>
      </c>
      <c r="E444" s="12" t="s">
        <v>630</v>
      </c>
      <c r="F444" s="7" t="s">
        <v>999</v>
      </c>
      <c r="G444" s="7" t="s">
        <v>2938</v>
      </c>
      <c r="H444" s="7" t="s">
        <v>631</v>
      </c>
      <c r="I444" s="7" t="s">
        <v>2939</v>
      </c>
      <c r="J444" s="7" t="s">
        <v>3369</v>
      </c>
    </row>
    <row r="445" spans="1:10">
      <c r="A445" s="7" t="s">
        <v>1424</v>
      </c>
      <c r="B445" s="7">
        <f t="shared" si="6"/>
        <v>444</v>
      </c>
      <c r="C445" s="27">
        <v>5</v>
      </c>
      <c r="D445" s="7" t="s">
        <v>16</v>
      </c>
      <c r="E445" s="12" t="s">
        <v>632</v>
      </c>
      <c r="F445" s="7" t="s">
        <v>1000</v>
      </c>
      <c r="G445" s="7" t="s">
        <v>2940</v>
      </c>
      <c r="H445" s="7" t="s">
        <v>633</v>
      </c>
      <c r="I445" s="7" t="s">
        <v>2941</v>
      </c>
      <c r="J445" s="7" t="s">
        <v>3370</v>
      </c>
    </row>
    <row r="446" spans="1:10">
      <c r="A446" s="7" t="s">
        <v>1425</v>
      </c>
      <c r="B446" s="7">
        <f t="shared" si="6"/>
        <v>445</v>
      </c>
      <c r="C446" s="27">
        <v>5</v>
      </c>
      <c r="D446" s="7" t="s">
        <v>16</v>
      </c>
      <c r="E446" s="12" t="s">
        <v>634</v>
      </c>
      <c r="F446" s="7" t="s">
        <v>997</v>
      </c>
      <c r="G446" s="7" t="s">
        <v>1829</v>
      </c>
      <c r="H446" s="7" t="s">
        <v>635</v>
      </c>
      <c r="I446" s="7" t="s">
        <v>2942</v>
      </c>
      <c r="J446" s="7" t="s">
        <v>3080</v>
      </c>
    </row>
    <row r="447" spans="1:10">
      <c r="A447" s="7" t="s">
        <v>1426</v>
      </c>
      <c r="B447" s="7">
        <f t="shared" si="6"/>
        <v>446</v>
      </c>
      <c r="C447" s="27">
        <v>5</v>
      </c>
      <c r="D447" s="7" t="s">
        <v>16</v>
      </c>
      <c r="E447" s="12" t="s">
        <v>636</v>
      </c>
      <c r="F447" s="7" t="s">
        <v>1003</v>
      </c>
      <c r="G447" s="7" t="s">
        <v>2247</v>
      </c>
      <c r="H447" s="7" t="s">
        <v>637</v>
      </c>
      <c r="I447" s="7" t="s">
        <v>2943</v>
      </c>
      <c r="J447" s="7" t="s">
        <v>3371</v>
      </c>
    </row>
    <row r="448" spans="1:10">
      <c r="A448" s="7" t="s">
        <v>1427</v>
      </c>
      <c r="B448" s="7">
        <f t="shared" si="6"/>
        <v>447</v>
      </c>
      <c r="C448" s="27">
        <v>5</v>
      </c>
      <c r="D448" s="7" t="s">
        <v>16</v>
      </c>
      <c r="E448" s="12" t="s">
        <v>638</v>
      </c>
      <c r="F448" s="7" t="s">
        <v>1002</v>
      </c>
      <c r="G448" s="7" t="s">
        <v>2944</v>
      </c>
      <c r="H448" s="7" t="s">
        <v>639</v>
      </c>
      <c r="I448" s="7" t="s">
        <v>2945</v>
      </c>
      <c r="J448" s="7" t="s">
        <v>3372</v>
      </c>
    </row>
    <row r="449" spans="1:10">
      <c r="A449" s="7" t="s">
        <v>4382</v>
      </c>
      <c r="B449" s="7">
        <f t="shared" si="6"/>
        <v>448</v>
      </c>
      <c r="C449" s="27">
        <v>5</v>
      </c>
      <c r="D449" s="7" t="s">
        <v>3640</v>
      </c>
      <c r="E449" s="12" t="s">
        <v>4385</v>
      </c>
      <c r="F449" s="7" t="s">
        <v>4368</v>
      </c>
      <c r="G449" s="7" t="str">
        <f>VLOOKUP("BT-"&amp;MID(A449,5,LEN(A449)-4),Table2!A:F,4,FALSE)</f>
        <v>Item Seller's identifier</v>
      </c>
      <c r="H449" s="7" t="str">
        <f>VLOOKUP("BT-"&amp;MID(A449,5,LEN(A449)-4),Table2!A:F,5,FALSE)</f>
        <v>BT-155</v>
      </c>
    </row>
    <row r="450" spans="1:10">
      <c r="A450" s="7" t="s">
        <v>4381</v>
      </c>
      <c r="B450" s="7">
        <f t="shared" si="6"/>
        <v>449</v>
      </c>
      <c r="C450" s="27">
        <v>5</v>
      </c>
      <c r="D450" s="7" t="s">
        <v>3640</v>
      </c>
      <c r="E450" s="12" t="s">
        <v>4386</v>
      </c>
      <c r="F450" s="7" t="s">
        <v>4368</v>
      </c>
      <c r="G450" s="7" t="str">
        <f>VLOOKUP("BT-"&amp;MID(A450,5,LEN(A450)-4),Table2!A:F,4,FALSE)</f>
        <v>Item Buyer's identifier</v>
      </c>
      <c r="H450" s="7" t="str">
        <f>VLOOKUP("BT-"&amp;MID(A450,5,LEN(A450)-4),Table2!A:F,5,FALSE)</f>
        <v>BT-156</v>
      </c>
    </row>
    <row r="451" spans="1:10" ht="19">
      <c r="A451" s="7" t="s">
        <v>4359</v>
      </c>
      <c r="B451" s="7">
        <f t="shared" ref="B451:B514" si="7">ROW()-1</f>
        <v>450</v>
      </c>
      <c r="C451" s="27">
        <v>5</v>
      </c>
      <c r="D451" s="7" t="s">
        <v>3640</v>
      </c>
      <c r="E451" s="12" t="s">
        <v>3760</v>
      </c>
      <c r="F451" s="7" t="s">
        <v>3758</v>
      </c>
      <c r="G451" s="4" t="s">
        <v>3759</v>
      </c>
      <c r="H451" s="7" t="str">
        <f>VLOOKUP(G451,Table2!D:F,2,FALSE)</f>
        <v>BT-159</v>
      </c>
    </row>
    <row r="452" spans="1:10">
      <c r="A452" s="7" t="s">
        <v>1428</v>
      </c>
      <c r="B452" s="7">
        <f t="shared" si="7"/>
        <v>451</v>
      </c>
      <c r="C452" s="27">
        <v>5</v>
      </c>
      <c r="D452" s="7" t="s">
        <v>16</v>
      </c>
      <c r="E452" s="12" t="s">
        <v>640</v>
      </c>
      <c r="F452" s="7" t="s">
        <v>1006</v>
      </c>
      <c r="G452" s="7" t="s">
        <v>2946</v>
      </c>
      <c r="H452" s="7" t="s">
        <v>641</v>
      </c>
      <c r="I452" s="7" t="s">
        <v>2947</v>
      </c>
      <c r="J452" s="7" t="s">
        <v>3373</v>
      </c>
    </row>
    <row r="453" spans="1:10">
      <c r="A453" s="7" t="s">
        <v>1429</v>
      </c>
      <c r="B453" s="7">
        <f t="shared" si="7"/>
        <v>452</v>
      </c>
      <c r="C453" s="27">
        <v>5</v>
      </c>
      <c r="D453" s="7" t="s">
        <v>16</v>
      </c>
      <c r="E453" s="12" t="s">
        <v>642</v>
      </c>
      <c r="F453" s="7" t="s">
        <v>996</v>
      </c>
      <c r="G453" s="7" t="s">
        <v>2948</v>
      </c>
      <c r="H453" s="7" t="s">
        <v>643</v>
      </c>
      <c r="I453" s="7" t="s">
        <v>2949</v>
      </c>
      <c r="J453" s="7" t="s">
        <v>3374</v>
      </c>
    </row>
    <row r="454" spans="1:10">
      <c r="A454" s="7" t="s">
        <v>1430</v>
      </c>
      <c r="B454" s="7">
        <f t="shared" si="7"/>
        <v>453</v>
      </c>
      <c r="C454" s="27">
        <v>5</v>
      </c>
      <c r="D454" s="7" t="s">
        <v>16</v>
      </c>
      <c r="E454" s="12" t="s">
        <v>644</v>
      </c>
      <c r="F454" s="7" t="s">
        <v>1004</v>
      </c>
      <c r="G454" s="7" t="s">
        <v>2950</v>
      </c>
      <c r="H454" s="7" t="s">
        <v>645</v>
      </c>
      <c r="I454" s="7" t="s">
        <v>2951</v>
      </c>
      <c r="J454" s="7" t="s">
        <v>3375</v>
      </c>
    </row>
    <row r="455" spans="1:10">
      <c r="A455" s="7" t="s">
        <v>1431</v>
      </c>
      <c r="B455" s="7">
        <f t="shared" si="7"/>
        <v>454</v>
      </c>
      <c r="C455" s="27">
        <v>5</v>
      </c>
      <c r="D455" s="7" t="s">
        <v>16</v>
      </c>
      <c r="E455" s="12" t="s">
        <v>646</v>
      </c>
      <c r="F455" s="7" t="s">
        <v>1005</v>
      </c>
      <c r="G455" s="7" t="s">
        <v>2952</v>
      </c>
      <c r="H455" s="7" t="s">
        <v>647</v>
      </c>
      <c r="I455" s="7" t="s">
        <v>2953</v>
      </c>
      <c r="J455" s="7" t="s">
        <v>3376</v>
      </c>
    </row>
    <row r="456" spans="1:10">
      <c r="A456" s="7" t="s">
        <v>1432</v>
      </c>
      <c r="B456" s="7">
        <f t="shared" si="7"/>
        <v>455</v>
      </c>
      <c r="C456" s="27">
        <v>5</v>
      </c>
      <c r="D456" s="7" t="s">
        <v>16</v>
      </c>
      <c r="E456" s="12" t="s">
        <v>648</v>
      </c>
      <c r="F456" s="7" t="s">
        <v>852</v>
      </c>
      <c r="G456" s="7" t="s">
        <v>1836</v>
      </c>
      <c r="H456" s="7" t="s">
        <v>649</v>
      </c>
      <c r="I456" s="7" t="s">
        <v>2954</v>
      </c>
      <c r="J456" s="7" t="s">
        <v>3377</v>
      </c>
    </row>
    <row r="457" spans="1:10">
      <c r="A457" s="7" t="s">
        <v>1445</v>
      </c>
      <c r="B457" s="7">
        <f t="shared" si="7"/>
        <v>456</v>
      </c>
      <c r="C457" s="27">
        <v>5</v>
      </c>
      <c r="D457" s="7" t="s">
        <v>679</v>
      </c>
      <c r="E457" s="12" t="s">
        <v>678</v>
      </c>
      <c r="F457" s="7" t="s">
        <v>1065</v>
      </c>
      <c r="G457" s="7" t="s">
        <v>1851</v>
      </c>
      <c r="H457" s="7" t="s">
        <v>680</v>
      </c>
    </row>
    <row r="458" spans="1:10">
      <c r="A458" s="7" t="s">
        <v>1446</v>
      </c>
      <c r="B458" s="7">
        <f t="shared" si="7"/>
        <v>457</v>
      </c>
      <c r="C458" s="27">
        <v>5</v>
      </c>
      <c r="D458" s="7" t="s">
        <v>679</v>
      </c>
      <c r="E458" s="12" t="s">
        <v>681</v>
      </c>
      <c r="F458" s="7" t="s">
        <v>1066</v>
      </c>
      <c r="G458" s="7" t="s">
        <v>1852</v>
      </c>
      <c r="H458" s="7" t="s">
        <v>682</v>
      </c>
    </row>
    <row r="459" spans="1:10">
      <c r="A459" s="7" t="s">
        <v>1447</v>
      </c>
      <c r="B459" s="7">
        <f t="shared" si="7"/>
        <v>458</v>
      </c>
      <c r="C459" s="27">
        <v>5</v>
      </c>
      <c r="D459" s="7" t="s">
        <v>679</v>
      </c>
      <c r="E459" s="12" t="s">
        <v>683</v>
      </c>
      <c r="F459" s="7" t="s">
        <v>1067</v>
      </c>
      <c r="G459" s="7" t="s">
        <v>1853</v>
      </c>
      <c r="H459" s="7" t="s">
        <v>684</v>
      </c>
    </row>
    <row r="460" spans="1:10">
      <c r="A460" s="7" t="s">
        <v>1448</v>
      </c>
      <c r="B460" s="7">
        <f t="shared" si="7"/>
        <v>459</v>
      </c>
      <c r="C460" s="27">
        <v>5</v>
      </c>
      <c r="D460" s="7" t="s">
        <v>679</v>
      </c>
      <c r="E460" s="12" t="s">
        <v>685</v>
      </c>
      <c r="F460" s="7" t="s">
        <v>1068</v>
      </c>
      <c r="G460" s="7" t="s">
        <v>1854</v>
      </c>
      <c r="H460" s="7" t="s">
        <v>686</v>
      </c>
    </row>
    <row r="461" spans="1:10">
      <c r="A461" s="7" t="s">
        <v>1449</v>
      </c>
      <c r="B461" s="7">
        <f t="shared" si="7"/>
        <v>460</v>
      </c>
      <c r="C461" s="27">
        <v>5</v>
      </c>
      <c r="D461" s="7" t="s">
        <v>679</v>
      </c>
      <c r="E461" s="12" t="s">
        <v>687</v>
      </c>
      <c r="F461" s="7" t="s">
        <v>1069</v>
      </c>
      <c r="G461" s="7" t="s">
        <v>1855</v>
      </c>
      <c r="H461" s="7" t="s">
        <v>2978</v>
      </c>
    </row>
    <row r="462" spans="1:10">
      <c r="A462" s="7" t="s">
        <v>837</v>
      </c>
      <c r="B462" s="7">
        <f t="shared" si="7"/>
        <v>461</v>
      </c>
      <c r="C462" s="27">
        <v>5</v>
      </c>
      <c r="D462" s="7" t="s">
        <v>679</v>
      </c>
      <c r="E462" s="12" t="s">
        <v>688</v>
      </c>
      <c r="F462" s="35" t="s">
        <v>3457</v>
      </c>
      <c r="G462" s="7" t="s">
        <v>1856</v>
      </c>
      <c r="H462" s="7" t="s">
        <v>689</v>
      </c>
    </row>
    <row r="463" spans="1:10">
      <c r="A463" s="7" t="s">
        <v>1450</v>
      </c>
      <c r="B463" s="7">
        <f t="shared" si="7"/>
        <v>462</v>
      </c>
      <c r="C463" s="27">
        <v>6</v>
      </c>
      <c r="D463" s="7" t="s">
        <v>679</v>
      </c>
      <c r="E463" s="13" t="s">
        <v>690</v>
      </c>
      <c r="F463" s="7" t="s">
        <v>1070</v>
      </c>
      <c r="G463" s="7" t="s">
        <v>1857</v>
      </c>
      <c r="H463" s="7" t="s">
        <v>691</v>
      </c>
    </row>
    <row r="464" spans="1:10">
      <c r="A464" s="7" t="s">
        <v>1451</v>
      </c>
      <c r="B464" s="7">
        <f t="shared" si="7"/>
        <v>463</v>
      </c>
      <c r="C464" s="27">
        <v>6</v>
      </c>
      <c r="D464" s="7" t="s">
        <v>679</v>
      </c>
      <c r="E464" s="13" t="s">
        <v>692</v>
      </c>
      <c r="F464" s="7" t="s">
        <v>1071</v>
      </c>
      <c r="G464" s="7" t="s">
        <v>1858</v>
      </c>
      <c r="H464" s="7" t="s">
        <v>693</v>
      </c>
    </row>
    <row r="465" spans="1:8">
      <c r="A465" s="7" t="s">
        <v>1452</v>
      </c>
      <c r="B465" s="7">
        <f t="shared" si="7"/>
        <v>464</v>
      </c>
      <c r="C465" s="27">
        <v>6</v>
      </c>
      <c r="D465" s="7" t="s">
        <v>679</v>
      </c>
      <c r="E465" s="13" t="s">
        <v>694</v>
      </c>
      <c r="F465" s="7" t="s">
        <v>1072</v>
      </c>
      <c r="G465" s="7" t="s">
        <v>1859</v>
      </c>
      <c r="H465" s="7" t="s">
        <v>695</v>
      </c>
    </row>
    <row r="466" spans="1:8">
      <c r="A466" s="7" t="s">
        <v>1453</v>
      </c>
      <c r="B466" s="7">
        <f t="shared" si="7"/>
        <v>465</v>
      </c>
      <c r="C466" s="27">
        <v>6</v>
      </c>
      <c r="D466" s="7" t="s">
        <v>679</v>
      </c>
      <c r="E466" s="13" t="s">
        <v>696</v>
      </c>
      <c r="F466" s="7" t="s">
        <v>1073</v>
      </c>
      <c r="G466" s="7" t="s">
        <v>1860</v>
      </c>
      <c r="H466" s="7" t="s">
        <v>697</v>
      </c>
    </row>
    <row r="467" spans="1:8">
      <c r="A467" s="7" t="s">
        <v>1454</v>
      </c>
      <c r="B467" s="7">
        <f t="shared" si="7"/>
        <v>466</v>
      </c>
      <c r="C467" s="27">
        <v>6</v>
      </c>
      <c r="D467" s="7" t="s">
        <v>679</v>
      </c>
      <c r="E467" s="13" t="s">
        <v>698</v>
      </c>
      <c r="F467" s="7" t="s">
        <v>1074</v>
      </c>
      <c r="G467" s="7" t="s">
        <v>1861</v>
      </c>
      <c r="H467" s="7" t="s">
        <v>699</v>
      </c>
    </row>
    <row r="468" spans="1:8">
      <c r="A468" s="7" t="s">
        <v>1455</v>
      </c>
      <c r="B468" s="7">
        <f t="shared" si="7"/>
        <v>467</v>
      </c>
      <c r="C468" s="27">
        <v>6</v>
      </c>
      <c r="D468" s="7" t="s">
        <v>679</v>
      </c>
      <c r="E468" s="13" t="s">
        <v>700</v>
      </c>
      <c r="F468" s="7" t="s">
        <v>1075</v>
      </c>
      <c r="G468" s="7" t="s">
        <v>1862</v>
      </c>
      <c r="H468" s="7" t="s">
        <v>701</v>
      </c>
    </row>
    <row r="469" spans="1:8">
      <c r="A469" s="7" t="s">
        <v>1456</v>
      </c>
      <c r="B469" s="7">
        <f t="shared" si="7"/>
        <v>468</v>
      </c>
      <c r="C469" s="27">
        <v>6</v>
      </c>
      <c r="D469" s="7" t="s">
        <v>679</v>
      </c>
      <c r="E469" s="13" t="s">
        <v>702</v>
      </c>
      <c r="F469" s="7" t="s">
        <v>1076</v>
      </c>
      <c r="G469" s="7" t="s">
        <v>1863</v>
      </c>
      <c r="H469" s="7" t="s">
        <v>703</v>
      </c>
    </row>
    <row r="470" spans="1:8">
      <c r="A470" s="7" t="s">
        <v>1457</v>
      </c>
      <c r="B470" s="7">
        <f t="shared" si="7"/>
        <v>469</v>
      </c>
      <c r="C470" s="27">
        <v>6</v>
      </c>
      <c r="D470" s="7" t="s">
        <v>679</v>
      </c>
      <c r="E470" s="13" t="s">
        <v>704</v>
      </c>
      <c r="F470" s="7" t="s">
        <v>1077</v>
      </c>
      <c r="G470" s="7" t="s">
        <v>1864</v>
      </c>
      <c r="H470" s="7" t="s">
        <v>705</v>
      </c>
    </row>
    <row r="471" spans="1:8">
      <c r="A471" s="7" t="s">
        <v>1458</v>
      </c>
      <c r="B471" s="7">
        <f t="shared" si="7"/>
        <v>470</v>
      </c>
      <c r="C471" s="27">
        <v>6</v>
      </c>
      <c r="D471" s="7" t="s">
        <v>679</v>
      </c>
      <c r="E471" s="13" t="s">
        <v>706</v>
      </c>
      <c r="F471" s="7" t="s">
        <v>1078</v>
      </c>
      <c r="G471" s="7" t="s">
        <v>1865</v>
      </c>
      <c r="H471" s="7" t="s">
        <v>707</v>
      </c>
    </row>
    <row r="472" spans="1:8">
      <c r="A472" s="7" t="s">
        <v>1459</v>
      </c>
      <c r="B472" s="7">
        <f t="shared" si="7"/>
        <v>471</v>
      </c>
      <c r="C472" s="27">
        <v>6</v>
      </c>
      <c r="D472" s="7" t="s">
        <v>679</v>
      </c>
      <c r="E472" s="13" t="s">
        <v>708</v>
      </c>
      <c r="F472" s="7" t="s">
        <v>1079</v>
      </c>
      <c r="G472" s="7" t="s">
        <v>1866</v>
      </c>
      <c r="H472" s="7" t="s">
        <v>709</v>
      </c>
    </row>
    <row r="473" spans="1:8">
      <c r="A473" s="7" t="s">
        <v>1460</v>
      </c>
      <c r="B473" s="7">
        <f t="shared" si="7"/>
        <v>472</v>
      </c>
      <c r="C473" s="27">
        <v>6</v>
      </c>
      <c r="D473" s="7" t="s">
        <v>679</v>
      </c>
      <c r="E473" s="13" t="s">
        <v>710</v>
      </c>
      <c r="F473" s="7" t="s">
        <v>1080</v>
      </c>
      <c r="G473" s="7" t="s">
        <v>1867</v>
      </c>
      <c r="H473" s="7" t="s">
        <v>711</v>
      </c>
    </row>
    <row r="474" spans="1:8">
      <c r="A474" s="7" t="s">
        <v>1461</v>
      </c>
      <c r="B474" s="7">
        <f t="shared" si="7"/>
        <v>473</v>
      </c>
      <c r="C474" s="27">
        <v>6</v>
      </c>
      <c r="D474" s="7" t="s">
        <v>679</v>
      </c>
      <c r="E474" s="13" t="s">
        <v>712</v>
      </c>
      <c r="F474" s="7" t="s">
        <v>1081</v>
      </c>
      <c r="G474" s="7" t="s">
        <v>1868</v>
      </c>
      <c r="H474" s="7" t="s">
        <v>713</v>
      </c>
    </row>
    <row r="475" spans="1:8">
      <c r="A475" s="7" t="s">
        <v>1462</v>
      </c>
      <c r="B475" s="7">
        <f t="shared" si="7"/>
        <v>474</v>
      </c>
      <c r="C475" s="27">
        <v>6</v>
      </c>
      <c r="D475" s="7" t="s">
        <v>679</v>
      </c>
      <c r="E475" s="13" t="s">
        <v>714</v>
      </c>
      <c r="F475" s="7" t="s">
        <v>1082</v>
      </c>
      <c r="G475" s="7" t="s">
        <v>1869</v>
      </c>
      <c r="H475" s="7" t="s">
        <v>715</v>
      </c>
    </row>
    <row r="476" spans="1:8">
      <c r="A476" s="7" t="s">
        <v>1463</v>
      </c>
      <c r="B476" s="7">
        <f t="shared" si="7"/>
        <v>475</v>
      </c>
      <c r="C476" s="27">
        <v>6</v>
      </c>
      <c r="D476" s="7" t="s">
        <v>679</v>
      </c>
      <c r="E476" s="13" t="s">
        <v>716</v>
      </c>
      <c r="F476" s="7" t="s">
        <v>1083</v>
      </c>
      <c r="G476" s="7" t="s">
        <v>1870</v>
      </c>
      <c r="H476" s="7" t="s">
        <v>717</v>
      </c>
    </row>
    <row r="477" spans="1:8">
      <c r="A477" s="7" t="s">
        <v>1464</v>
      </c>
      <c r="B477" s="7">
        <f t="shared" si="7"/>
        <v>476</v>
      </c>
      <c r="C477" s="27">
        <v>6</v>
      </c>
      <c r="D477" s="7" t="s">
        <v>679</v>
      </c>
      <c r="E477" s="13" t="s">
        <v>718</v>
      </c>
      <c r="F477" s="7" t="s">
        <v>1084</v>
      </c>
      <c r="G477" s="7" t="s">
        <v>1871</v>
      </c>
      <c r="H477" s="7" t="s">
        <v>719</v>
      </c>
    </row>
    <row r="478" spans="1:8">
      <c r="A478" s="7" t="s">
        <v>1465</v>
      </c>
      <c r="B478" s="7">
        <f t="shared" si="7"/>
        <v>477</v>
      </c>
      <c r="C478" s="27">
        <v>6</v>
      </c>
      <c r="D478" s="7" t="s">
        <v>679</v>
      </c>
      <c r="E478" s="13" t="s">
        <v>720</v>
      </c>
      <c r="F478" s="7" t="s">
        <v>1085</v>
      </c>
      <c r="G478" s="7" t="s">
        <v>1872</v>
      </c>
      <c r="H478" s="7" t="s">
        <v>721</v>
      </c>
    </row>
    <row r="479" spans="1:8">
      <c r="A479" s="7" t="s">
        <v>1466</v>
      </c>
      <c r="B479" s="7">
        <f t="shared" si="7"/>
        <v>478</v>
      </c>
      <c r="C479" s="27">
        <v>6</v>
      </c>
      <c r="D479" s="7" t="s">
        <v>679</v>
      </c>
      <c r="E479" s="13" t="s">
        <v>722</v>
      </c>
      <c r="F479" s="7" t="s">
        <v>1086</v>
      </c>
      <c r="G479" s="7" t="s">
        <v>1873</v>
      </c>
      <c r="H479" s="7" t="s">
        <v>723</v>
      </c>
    </row>
    <row r="480" spans="1:8">
      <c r="A480" s="7" t="s">
        <v>1467</v>
      </c>
      <c r="B480" s="7">
        <f t="shared" si="7"/>
        <v>479</v>
      </c>
      <c r="C480" s="27">
        <v>6</v>
      </c>
      <c r="D480" s="7" t="s">
        <v>679</v>
      </c>
      <c r="E480" s="13" t="s">
        <v>724</v>
      </c>
      <c r="F480" s="7" t="s">
        <v>1087</v>
      </c>
      <c r="G480" s="7" t="s">
        <v>1874</v>
      </c>
      <c r="H480" s="7" t="s">
        <v>725</v>
      </c>
    </row>
    <row r="481" spans="1:10">
      <c r="A481" s="14" t="s">
        <v>3658</v>
      </c>
      <c r="B481" s="7">
        <f t="shared" si="7"/>
        <v>480</v>
      </c>
      <c r="C481" s="27">
        <v>5</v>
      </c>
      <c r="D481" s="7" t="s">
        <v>3528</v>
      </c>
      <c r="E481" s="12" t="s">
        <v>3592</v>
      </c>
      <c r="F481" s="35" t="s">
        <v>3641</v>
      </c>
      <c r="G481" s="7" t="s">
        <v>2328</v>
      </c>
      <c r="H481" s="7" t="str">
        <f>VLOOKUP(G481,Table2!D:F,2,FALSE)</f>
        <v>BG-32</v>
      </c>
      <c r="I481" s="7" t="s">
        <v>3641</v>
      </c>
      <c r="J481" s="7" t="s">
        <v>3641</v>
      </c>
    </row>
    <row r="482" spans="1:10">
      <c r="A482" s="15" t="s">
        <v>3711</v>
      </c>
      <c r="B482" s="7">
        <f t="shared" si="7"/>
        <v>481</v>
      </c>
      <c r="C482" s="27">
        <v>6</v>
      </c>
      <c r="D482" s="7" t="s">
        <v>3528</v>
      </c>
      <c r="E482" s="13" t="s">
        <v>3593</v>
      </c>
      <c r="F482" s="7" t="s">
        <v>3597</v>
      </c>
      <c r="G482" s="7" t="s">
        <v>2331</v>
      </c>
      <c r="H482" s="7" t="str">
        <f>VLOOKUP(G482,Table2!D:F,2,FALSE)</f>
        <v>BT-160</v>
      </c>
      <c r="I482" s="7" t="s">
        <v>3641</v>
      </c>
      <c r="J482" s="7" t="s">
        <v>3641</v>
      </c>
    </row>
    <row r="483" spans="1:10">
      <c r="A483" s="15" t="s">
        <v>3712</v>
      </c>
      <c r="B483" s="7">
        <f t="shared" si="7"/>
        <v>482</v>
      </c>
      <c r="C483" s="27">
        <v>6</v>
      </c>
      <c r="D483" s="7" t="s">
        <v>3528</v>
      </c>
      <c r="E483" s="13" t="s">
        <v>3594</v>
      </c>
      <c r="F483" s="7" t="s">
        <v>3597</v>
      </c>
      <c r="G483" s="7" t="s">
        <v>2333</v>
      </c>
      <c r="H483" s="7" t="str">
        <f>VLOOKUP(G483,Table2!D:F,2,FALSE)</f>
        <v>BT-161</v>
      </c>
      <c r="I483" s="7" t="s">
        <v>3641</v>
      </c>
      <c r="J483" s="7" t="s">
        <v>3641</v>
      </c>
    </row>
    <row r="484" spans="1:10">
      <c r="A484" s="15" t="s">
        <v>3713</v>
      </c>
      <c r="B484" s="7">
        <f t="shared" si="7"/>
        <v>483</v>
      </c>
      <c r="C484" s="27">
        <v>5</v>
      </c>
      <c r="D484" s="7" t="s">
        <v>3528</v>
      </c>
      <c r="E484" s="12" t="s">
        <v>3601</v>
      </c>
      <c r="F484" s="7" t="s">
        <v>3602</v>
      </c>
      <c r="G484" s="7" t="s">
        <v>2291</v>
      </c>
      <c r="H484" s="7" t="str">
        <f>VLOOKUP(G484,Table2!D:F,2,FALSE)</f>
        <v>BT-146</v>
      </c>
      <c r="I484" s="7" t="s">
        <v>3641</v>
      </c>
      <c r="J484" s="7" t="s">
        <v>3641</v>
      </c>
    </row>
    <row r="485" spans="1:10">
      <c r="A485" s="15" t="s">
        <v>3714</v>
      </c>
      <c r="B485" s="7">
        <f t="shared" si="7"/>
        <v>484</v>
      </c>
      <c r="C485" s="27">
        <v>5</v>
      </c>
      <c r="D485" s="7" t="s">
        <v>3528</v>
      </c>
      <c r="E485" s="12" t="s">
        <v>3603</v>
      </c>
      <c r="F485" s="7" t="s">
        <v>3602</v>
      </c>
      <c r="G485" s="7" t="s">
        <v>2293</v>
      </c>
      <c r="H485" s="7" t="str">
        <f>VLOOKUP(G485,Table2!D:F,2,FALSE)</f>
        <v>BT-147</v>
      </c>
      <c r="I485" s="7" t="s">
        <v>3641</v>
      </c>
      <c r="J485" s="7" t="s">
        <v>3641</v>
      </c>
    </row>
    <row r="486" spans="1:10">
      <c r="A486" s="15" t="s">
        <v>3715</v>
      </c>
      <c r="B486" s="7">
        <f t="shared" si="7"/>
        <v>485</v>
      </c>
      <c r="C486" s="27">
        <v>5</v>
      </c>
      <c r="D486" s="7" t="s">
        <v>3528</v>
      </c>
      <c r="E486" s="12" t="s">
        <v>3604</v>
      </c>
      <c r="F486" s="7" t="s">
        <v>3602</v>
      </c>
      <c r="G486" s="7" t="s">
        <v>2295</v>
      </c>
      <c r="H486" s="7" t="str">
        <f>VLOOKUP(G486,Table2!D:F,2,FALSE)</f>
        <v>BT-148</v>
      </c>
      <c r="I486" s="7" t="s">
        <v>3641</v>
      </c>
      <c r="J486" s="7" t="s">
        <v>3641</v>
      </c>
    </row>
    <row r="487" spans="1:10">
      <c r="A487" s="7" t="s">
        <v>835</v>
      </c>
      <c r="B487" s="7">
        <f t="shared" si="7"/>
        <v>486</v>
      </c>
      <c r="C487" s="27">
        <v>4</v>
      </c>
      <c r="D487" s="7" t="s">
        <v>16</v>
      </c>
      <c r="E487" s="11" t="s">
        <v>650</v>
      </c>
      <c r="F487" s="35" t="s">
        <v>3457</v>
      </c>
      <c r="G487" s="7" t="s">
        <v>2955</v>
      </c>
      <c r="H487" s="7" t="s">
        <v>651</v>
      </c>
      <c r="I487" s="7" t="s">
        <v>2956</v>
      </c>
      <c r="J487" s="7" t="s">
        <v>3378</v>
      </c>
    </row>
    <row r="488" spans="1:10">
      <c r="A488" s="7" t="s">
        <v>1433</v>
      </c>
      <c r="B488" s="7">
        <f t="shared" si="7"/>
        <v>487</v>
      </c>
      <c r="C488" s="27">
        <v>5</v>
      </c>
      <c r="D488" s="7" t="s">
        <v>314</v>
      </c>
      <c r="E488" s="12" t="s">
        <v>652</v>
      </c>
      <c r="F488" s="7" t="s">
        <v>1103</v>
      </c>
      <c r="G488" s="7" t="s">
        <v>2957</v>
      </c>
      <c r="H488" s="7" t="s">
        <v>653</v>
      </c>
      <c r="I488" s="7" t="s">
        <v>2958</v>
      </c>
      <c r="J488" s="7" t="s">
        <v>3379</v>
      </c>
    </row>
    <row r="489" spans="1:10">
      <c r="A489" s="7" t="s">
        <v>1434</v>
      </c>
      <c r="B489" s="7">
        <f t="shared" si="7"/>
        <v>488</v>
      </c>
      <c r="C489" s="27">
        <v>5</v>
      </c>
      <c r="D489" s="7" t="s">
        <v>314</v>
      </c>
      <c r="E489" s="12" t="s">
        <v>654</v>
      </c>
      <c r="F489" s="7" t="s">
        <v>1104</v>
      </c>
      <c r="G489" s="7" t="s">
        <v>1839</v>
      </c>
      <c r="H489" s="7" t="s">
        <v>655</v>
      </c>
      <c r="I489" s="7" t="s">
        <v>2959</v>
      </c>
      <c r="J489" s="7" t="s">
        <v>3380</v>
      </c>
    </row>
    <row r="490" spans="1:10">
      <c r="A490" s="7" t="s">
        <v>1435</v>
      </c>
      <c r="B490" s="7">
        <f t="shared" si="7"/>
        <v>489</v>
      </c>
      <c r="C490" s="27">
        <v>5</v>
      </c>
      <c r="D490" s="7" t="s">
        <v>314</v>
      </c>
      <c r="E490" s="12" t="s">
        <v>656</v>
      </c>
      <c r="F490" s="7" t="s">
        <v>1105</v>
      </c>
      <c r="G490" s="7" t="s">
        <v>2960</v>
      </c>
      <c r="H490" s="7" t="s">
        <v>657</v>
      </c>
      <c r="I490" s="7" t="s">
        <v>2961</v>
      </c>
      <c r="J490" s="7" t="s">
        <v>3381</v>
      </c>
    </row>
    <row r="491" spans="1:10">
      <c r="A491" s="7" t="s">
        <v>1436</v>
      </c>
      <c r="B491" s="7">
        <f t="shared" si="7"/>
        <v>490</v>
      </c>
      <c r="C491" s="27">
        <v>5</v>
      </c>
      <c r="D491" s="7" t="s">
        <v>314</v>
      </c>
      <c r="E491" s="12" t="s">
        <v>658</v>
      </c>
      <c r="F491" s="7" t="s">
        <v>1106</v>
      </c>
      <c r="G491" s="7" t="s">
        <v>1841</v>
      </c>
      <c r="H491" s="7" t="s">
        <v>659</v>
      </c>
      <c r="I491" s="7" t="s">
        <v>2962</v>
      </c>
      <c r="J491" s="7" t="s">
        <v>3382</v>
      </c>
    </row>
    <row r="492" spans="1:10">
      <c r="A492" s="7" t="s">
        <v>1437</v>
      </c>
      <c r="B492" s="7">
        <f t="shared" si="7"/>
        <v>491</v>
      </c>
      <c r="C492" s="27">
        <v>5</v>
      </c>
      <c r="D492" s="7" t="s">
        <v>314</v>
      </c>
      <c r="E492" s="12" t="s">
        <v>660</v>
      </c>
      <c r="F492" s="7" t="s">
        <v>852</v>
      </c>
      <c r="G492" s="7" t="s">
        <v>1842</v>
      </c>
      <c r="H492" s="7" t="s">
        <v>661</v>
      </c>
      <c r="I492" s="7" t="s">
        <v>2963</v>
      </c>
      <c r="J492" s="7" t="s">
        <v>3383</v>
      </c>
    </row>
    <row r="493" spans="1:10">
      <c r="A493" s="7" t="s">
        <v>836</v>
      </c>
      <c r="B493" s="7">
        <f t="shared" si="7"/>
        <v>492</v>
      </c>
      <c r="C493" s="27">
        <v>4</v>
      </c>
      <c r="D493" s="7" t="s">
        <v>16</v>
      </c>
      <c r="E493" s="11" t="s">
        <v>2964</v>
      </c>
      <c r="F493" s="35" t="s">
        <v>3457</v>
      </c>
      <c r="G493" s="7" t="s">
        <v>1843</v>
      </c>
      <c r="H493" s="7" t="s">
        <v>663</v>
      </c>
      <c r="I493" s="7" t="s">
        <v>2965</v>
      </c>
      <c r="J493" s="7" t="s">
        <v>3384</v>
      </c>
    </row>
    <row r="494" spans="1:10">
      <c r="A494" s="7" t="s">
        <v>1438</v>
      </c>
      <c r="B494" s="7">
        <f t="shared" si="7"/>
        <v>493</v>
      </c>
      <c r="C494" s="27">
        <v>5</v>
      </c>
      <c r="D494" s="7" t="s">
        <v>16</v>
      </c>
      <c r="E494" s="12" t="s">
        <v>664</v>
      </c>
      <c r="F494" s="7" t="s">
        <v>970</v>
      </c>
      <c r="G494" s="7" t="s">
        <v>2966</v>
      </c>
      <c r="H494" s="7" t="s">
        <v>3501</v>
      </c>
      <c r="I494" s="7" t="s">
        <v>2967</v>
      </c>
      <c r="J494" s="7" t="s">
        <v>3385</v>
      </c>
    </row>
    <row r="495" spans="1:10">
      <c r="A495" s="7" t="s">
        <v>1439</v>
      </c>
      <c r="B495" s="7">
        <f t="shared" si="7"/>
        <v>494</v>
      </c>
      <c r="C495" s="27">
        <v>5</v>
      </c>
      <c r="D495" s="7" t="s">
        <v>16</v>
      </c>
      <c r="E495" s="12" t="s">
        <v>666</v>
      </c>
      <c r="F495" s="7" t="s">
        <v>972</v>
      </c>
      <c r="G495" s="7" t="s">
        <v>2968</v>
      </c>
      <c r="H495" s="7" t="s">
        <v>667</v>
      </c>
      <c r="I495" s="7" t="s">
        <v>2969</v>
      </c>
      <c r="J495" s="7" t="s">
        <v>3386</v>
      </c>
    </row>
    <row r="496" spans="1:10">
      <c r="A496" s="7" t="s">
        <v>1440</v>
      </c>
      <c r="B496" s="7">
        <f t="shared" si="7"/>
        <v>495</v>
      </c>
      <c r="C496" s="27">
        <v>5</v>
      </c>
      <c r="D496" s="7" t="s">
        <v>16</v>
      </c>
      <c r="E496" s="12" t="s">
        <v>668</v>
      </c>
      <c r="F496" s="7" t="s">
        <v>971</v>
      </c>
      <c r="G496" s="7" t="s">
        <v>2970</v>
      </c>
      <c r="H496" s="7" t="s">
        <v>669</v>
      </c>
      <c r="I496" s="7" t="s">
        <v>2971</v>
      </c>
      <c r="J496" s="7" t="s">
        <v>3387</v>
      </c>
    </row>
    <row r="497" spans="1:10">
      <c r="A497" s="7" t="s">
        <v>1441</v>
      </c>
      <c r="B497" s="7">
        <f t="shared" si="7"/>
        <v>496</v>
      </c>
      <c r="C497" s="27">
        <v>5</v>
      </c>
      <c r="D497" s="7" t="s">
        <v>16</v>
      </c>
      <c r="E497" s="12" t="s">
        <v>670</v>
      </c>
      <c r="F497" s="7" t="s">
        <v>973</v>
      </c>
      <c r="G497" s="7" t="s">
        <v>2356</v>
      </c>
      <c r="H497" s="7" t="s">
        <v>671</v>
      </c>
      <c r="I497" s="7" t="s">
        <v>2972</v>
      </c>
      <c r="J497" s="7" t="s">
        <v>3388</v>
      </c>
    </row>
    <row r="498" spans="1:10">
      <c r="A498" s="7" t="s">
        <v>1442</v>
      </c>
      <c r="B498" s="7">
        <f t="shared" si="7"/>
        <v>497</v>
      </c>
      <c r="C498" s="27">
        <v>5</v>
      </c>
      <c r="D498" s="7" t="s">
        <v>16</v>
      </c>
      <c r="E498" s="12" t="s">
        <v>672</v>
      </c>
      <c r="F498" s="7" t="s">
        <v>974</v>
      </c>
      <c r="G498" s="7" t="s">
        <v>2973</v>
      </c>
      <c r="H498" s="7" t="s">
        <v>673</v>
      </c>
      <c r="I498" s="7" t="s">
        <v>2974</v>
      </c>
      <c r="J498" s="7" t="s">
        <v>3389</v>
      </c>
    </row>
    <row r="499" spans="1:10">
      <c r="A499" s="7" t="s">
        <v>1443</v>
      </c>
      <c r="B499" s="7">
        <f t="shared" si="7"/>
        <v>498</v>
      </c>
      <c r="C499" s="27">
        <v>5</v>
      </c>
      <c r="D499" s="7" t="s">
        <v>16</v>
      </c>
      <c r="E499" s="12" t="s">
        <v>674</v>
      </c>
      <c r="F499" s="7" t="s">
        <v>974</v>
      </c>
      <c r="G499" s="7" t="s">
        <v>2975</v>
      </c>
      <c r="H499" s="7" t="s">
        <v>675</v>
      </c>
      <c r="I499" s="7" t="s">
        <v>2976</v>
      </c>
      <c r="J499" s="7" t="s">
        <v>3390</v>
      </c>
    </row>
    <row r="500" spans="1:10">
      <c r="A500" s="7" t="s">
        <v>1444</v>
      </c>
      <c r="B500" s="7">
        <f t="shared" si="7"/>
        <v>499</v>
      </c>
      <c r="C500" s="27">
        <v>5</v>
      </c>
      <c r="D500" s="7" t="s">
        <v>16</v>
      </c>
      <c r="E500" s="12" t="s">
        <v>676</v>
      </c>
      <c r="F500" s="7" t="s">
        <v>975</v>
      </c>
      <c r="G500" s="7" t="s">
        <v>1699</v>
      </c>
      <c r="H500" s="7" t="s">
        <v>677</v>
      </c>
      <c r="I500" s="7" t="s">
        <v>2977</v>
      </c>
      <c r="J500" s="7" t="s">
        <v>3391</v>
      </c>
    </row>
    <row r="501" spans="1:10">
      <c r="A501" s="7" t="s">
        <v>838</v>
      </c>
      <c r="B501" s="7">
        <f t="shared" si="7"/>
        <v>500</v>
      </c>
      <c r="C501" s="27">
        <v>4</v>
      </c>
      <c r="D501" s="7" t="s">
        <v>0</v>
      </c>
      <c r="E501" s="11" t="s">
        <v>726</v>
      </c>
      <c r="F501" s="35" t="s">
        <v>3457</v>
      </c>
      <c r="G501" s="7" t="s">
        <v>2979</v>
      </c>
      <c r="H501" s="7" t="s">
        <v>727</v>
      </c>
      <c r="I501" s="7" t="s">
        <v>2980</v>
      </c>
      <c r="J501" s="7" t="s">
        <v>3392</v>
      </c>
    </row>
    <row r="502" spans="1:10">
      <c r="A502" s="7" t="s">
        <v>1468</v>
      </c>
      <c r="B502" s="7">
        <f t="shared" si="7"/>
        <v>501</v>
      </c>
      <c r="C502" s="27">
        <v>5</v>
      </c>
      <c r="D502" s="7" t="s">
        <v>0</v>
      </c>
      <c r="E502" s="12" t="s">
        <v>728</v>
      </c>
      <c r="F502" s="7" t="s">
        <v>910</v>
      </c>
      <c r="G502" s="7" t="s">
        <v>1876</v>
      </c>
      <c r="H502" s="7" t="s">
        <v>729</v>
      </c>
      <c r="I502" s="7" t="s">
        <v>2981</v>
      </c>
      <c r="J502" s="7" t="s">
        <v>3393</v>
      </c>
    </row>
    <row r="503" spans="1:10">
      <c r="A503" s="7" t="s">
        <v>1469</v>
      </c>
      <c r="B503" s="7">
        <f t="shared" si="7"/>
        <v>502</v>
      </c>
      <c r="C503" s="27">
        <v>5</v>
      </c>
      <c r="D503" s="7" t="s">
        <v>0</v>
      </c>
      <c r="E503" s="12" t="s">
        <v>730</v>
      </c>
      <c r="F503" s="7" t="s">
        <v>911</v>
      </c>
      <c r="G503" s="7" t="s">
        <v>1877</v>
      </c>
      <c r="H503" s="7" t="s">
        <v>731</v>
      </c>
      <c r="I503" s="7" t="s">
        <v>2982</v>
      </c>
      <c r="J503" s="7" t="s">
        <v>3394</v>
      </c>
    </row>
    <row r="504" spans="1:10">
      <c r="A504" s="7" t="s">
        <v>1470</v>
      </c>
      <c r="B504" s="7">
        <f t="shared" si="7"/>
        <v>503</v>
      </c>
      <c r="C504" s="27">
        <v>5</v>
      </c>
      <c r="D504" s="7" t="s">
        <v>0</v>
      </c>
      <c r="E504" s="12" t="s">
        <v>732</v>
      </c>
      <c r="F504" s="7" t="s">
        <v>916</v>
      </c>
      <c r="G504" s="7" t="s">
        <v>1878</v>
      </c>
      <c r="H504" s="7" t="s">
        <v>733</v>
      </c>
      <c r="I504" s="7" t="s">
        <v>2983</v>
      </c>
      <c r="J504" s="7" t="s">
        <v>3395</v>
      </c>
    </row>
    <row r="505" spans="1:10">
      <c r="A505" s="7" t="s">
        <v>1471</v>
      </c>
      <c r="B505" s="7">
        <f t="shared" si="7"/>
        <v>504</v>
      </c>
      <c r="C505" s="27">
        <v>5</v>
      </c>
      <c r="D505" s="7" t="s">
        <v>0</v>
      </c>
      <c r="E505" s="12" t="s">
        <v>734</v>
      </c>
      <c r="F505" s="7" t="s">
        <v>912</v>
      </c>
      <c r="G505" s="7" t="s">
        <v>2984</v>
      </c>
      <c r="H505" s="7" t="s">
        <v>735</v>
      </c>
      <c r="I505" s="7" t="s">
        <v>2985</v>
      </c>
      <c r="J505" s="7" t="s">
        <v>3396</v>
      </c>
    </row>
    <row r="506" spans="1:10">
      <c r="A506" s="7" t="s">
        <v>1472</v>
      </c>
      <c r="B506" s="7">
        <f t="shared" si="7"/>
        <v>505</v>
      </c>
      <c r="C506" s="27">
        <v>5</v>
      </c>
      <c r="D506" s="7" t="s">
        <v>0</v>
      </c>
      <c r="E506" s="12" t="s">
        <v>736</v>
      </c>
      <c r="F506" s="7" t="s">
        <v>913</v>
      </c>
      <c r="G506" s="7" t="s">
        <v>2986</v>
      </c>
      <c r="H506" s="7" t="s">
        <v>737</v>
      </c>
      <c r="I506" s="7" t="s">
        <v>2987</v>
      </c>
      <c r="J506" s="7" t="s">
        <v>3397</v>
      </c>
    </row>
    <row r="507" spans="1:10">
      <c r="A507" s="7" t="s">
        <v>1473</v>
      </c>
      <c r="B507" s="7">
        <f t="shared" si="7"/>
        <v>506</v>
      </c>
      <c r="C507" s="27">
        <v>5</v>
      </c>
      <c r="D507" s="7" t="s">
        <v>0</v>
      </c>
      <c r="E507" s="12" t="s">
        <v>738</v>
      </c>
      <c r="F507" s="7" t="s">
        <v>918</v>
      </c>
      <c r="G507" s="7" t="s">
        <v>752</v>
      </c>
      <c r="H507" s="7" t="s">
        <v>3755</v>
      </c>
      <c r="I507" s="7" t="s">
        <v>2988</v>
      </c>
      <c r="J507" s="7" t="s">
        <v>3756</v>
      </c>
    </row>
    <row r="508" spans="1:10">
      <c r="A508" s="7" t="s">
        <v>1474</v>
      </c>
      <c r="B508" s="7">
        <f t="shared" si="7"/>
        <v>507</v>
      </c>
      <c r="C508" s="27">
        <v>5</v>
      </c>
      <c r="D508" s="7" t="s">
        <v>0</v>
      </c>
      <c r="E508" s="12" t="s">
        <v>740</v>
      </c>
      <c r="F508" s="7" t="s">
        <v>919</v>
      </c>
      <c r="G508" s="7" t="s">
        <v>1882</v>
      </c>
      <c r="H508" s="7" t="s">
        <v>741</v>
      </c>
      <c r="I508" s="7" t="s">
        <v>2989</v>
      </c>
      <c r="J508" s="7" t="s">
        <v>3398</v>
      </c>
    </row>
    <row r="509" spans="1:10">
      <c r="A509" s="7" t="s">
        <v>1475</v>
      </c>
      <c r="B509" s="7">
        <f t="shared" si="7"/>
        <v>508</v>
      </c>
      <c r="C509" s="27">
        <v>5</v>
      </c>
      <c r="D509" s="7" t="s">
        <v>0</v>
      </c>
      <c r="E509" s="12" t="s">
        <v>742</v>
      </c>
      <c r="F509" s="7" t="s">
        <v>914</v>
      </c>
      <c r="G509" s="7" t="s">
        <v>2990</v>
      </c>
      <c r="H509" s="7" t="s">
        <v>743</v>
      </c>
      <c r="I509" s="7" t="s">
        <v>2991</v>
      </c>
      <c r="J509" s="7" t="s">
        <v>3399</v>
      </c>
    </row>
    <row r="510" spans="1:10">
      <c r="A510" s="7" t="s">
        <v>1476</v>
      </c>
      <c r="B510" s="7">
        <f t="shared" si="7"/>
        <v>509</v>
      </c>
      <c r="C510" s="27">
        <v>5</v>
      </c>
      <c r="D510" s="7" t="s">
        <v>0</v>
      </c>
      <c r="E510" s="12" t="s">
        <v>744</v>
      </c>
      <c r="F510" s="7" t="s">
        <v>915</v>
      </c>
      <c r="G510" s="7" t="s">
        <v>2992</v>
      </c>
      <c r="H510" s="7" t="s">
        <v>745</v>
      </c>
      <c r="I510" s="7" t="s">
        <v>2993</v>
      </c>
      <c r="J510" s="7" t="s">
        <v>3400</v>
      </c>
    </row>
    <row r="511" spans="1:10">
      <c r="A511" s="7" t="s">
        <v>1477</v>
      </c>
      <c r="B511" s="7">
        <f t="shared" si="7"/>
        <v>510</v>
      </c>
      <c r="C511" s="27">
        <v>5</v>
      </c>
      <c r="D511" s="7" t="s">
        <v>35</v>
      </c>
      <c r="E511" s="12" t="s">
        <v>746</v>
      </c>
      <c r="F511" s="7" t="s">
        <v>857</v>
      </c>
      <c r="G511" s="7" t="s">
        <v>2994</v>
      </c>
      <c r="H511" s="7" t="s">
        <v>747</v>
      </c>
      <c r="I511" s="7" t="s">
        <v>2995</v>
      </c>
      <c r="J511" s="7" t="s">
        <v>3401</v>
      </c>
    </row>
    <row r="512" spans="1:10">
      <c r="A512" s="7" t="s">
        <v>1478</v>
      </c>
      <c r="B512" s="7">
        <f t="shared" si="7"/>
        <v>511</v>
      </c>
      <c r="C512" s="27">
        <v>5</v>
      </c>
      <c r="D512" s="7" t="s">
        <v>35</v>
      </c>
      <c r="E512" s="12" t="s">
        <v>748</v>
      </c>
      <c r="F512" s="7" t="s">
        <v>1088</v>
      </c>
      <c r="G512" s="7" t="s">
        <v>2996</v>
      </c>
      <c r="H512" s="7" t="s">
        <v>749</v>
      </c>
      <c r="I512" s="7" t="s">
        <v>2997</v>
      </c>
      <c r="J512" s="7" t="s">
        <v>3402</v>
      </c>
    </row>
    <row r="513" spans="1:10">
      <c r="A513" s="7" t="s">
        <v>1479</v>
      </c>
      <c r="B513" s="7">
        <f t="shared" si="7"/>
        <v>512</v>
      </c>
      <c r="C513" s="27">
        <v>5</v>
      </c>
      <c r="D513" s="7" t="s">
        <v>35</v>
      </c>
      <c r="E513" s="12" t="s">
        <v>750</v>
      </c>
      <c r="F513" s="7" t="s">
        <v>4393</v>
      </c>
      <c r="G513" s="7" t="s">
        <v>1887</v>
      </c>
      <c r="H513" s="7" t="s">
        <v>751</v>
      </c>
      <c r="I513" s="7" t="s">
        <v>2998</v>
      </c>
      <c r="J513" s="7" t="s">
        <v>3403</v>
      </c>
    </row>
    <row r="514" spans="1:10">
      <c r="A514" s="7" t="s">
        <v>3753</v>
      </c>
      <c r="B514" s="7">
        <f t="shared" si="7"/>
        <v>513</v>
      </c>
      <c r="C514" s="27">
        <v>5</v>
      </c>
      <c r="D514" s="7" t="s">
        <v>35</v>
      </c>
      <c r="E514" s="12" t="s">
        <v>738</v>
      </c>
      <c r="F514" s="7" t="s">
        <v>3754</v>
      </c>
      <c r="G514" s="7" t="s">
        <v>4392</v>
      </c>
      <c r="H514" s="7" t="s">
        <v>3755</v>
      </c>
      <c r="I514" s="7" t="s">
        <v>2999</v>
      </c>
      <c r="J514" s="7" t="s">
        <v>3756</v>
      </c>
    </row>
    <row r="515" spans="1:10">
      <c r="A515" s="7" t="s">
        <v>1481</v>
      </c>
      <c r="B515" s="7">
        <f t="shared" ref="B515:B540" si="8">ROW()-1</f>
        <v>514</v>
      </c>
      <c r="C515" s="27">
        <v>5</v>
      </c>
      <c r="D515" s="7" t="s">
        <v>35</v>
      </c>
      <c r="E515" s="12" t="s">
        <v>753</v>
      </c>
      <c r="F515" s="7" t="s">
        <v>1092</v>
      </c>
      <c r="G515" s="7" t="s">
        <v>1888</v>
      </c>
      <c r="H515" s="7" t="s">
        <v>754</v>
      </c>
      <c r="I515" s="7" t="s">
        <v>3000</v>
      </c>
      <c r="J515" s="7" t="s">
        <v>3447</v>
      </c>
    </row>
    <row r="516" spans="1:10">
      <c r="A516" s="7" t="s">
        <v>1482</v>
      </c>
      <c r="B516" s="7">
        <f t="shared" si="8"/>
        <v>515</v>
      </c>
      <c r="C516" s="27">
        <v>5</v>
      </c>
      <c r="D516" s="7" t="s">
        <v>35</v>
      </c>
      <c r="E516" s="12" t="s">
        <v>755</v>
      </c>
      <c r="F516" s="7" t="s">
        <v>1093</v>
      </c>
      <c r="G516" s="7" t="s">
        <v>1889</v>
      </c>
      <c r="H516" s="7" t="s">
        <v>756</v>
      </c>
      <c r="I516" s="7" t="s">
        <v>3001</v>
      </c>
      <c r="J516" s="7" t="s">
        <v>3404</v>
      </c>
    </row>
    <row r="517" spans="1:10">
      <c r="A517" s="7" t="s">
        <v>1483</v>
      </c>
      <c r="B517" s="7">
        <f t="shared" si="8"/>
        <v>516</v>
      </c>
      <c r="C517" s="27">
        <v>5</v>
      </c>
      <c r="D517" s="7" t="s">
        <v>35</v>
      </c>
      <c r="E517" s="12" t="s">
        <v>757</v>
      </c>
      <c r="F517" s="7" t="s">
        <v>1091</v>
      </c>
      <c r="G517" s="7" t="s">
        <v>1890</v>
      </c>
      <c r="H517" s="7" t="s">
        <v>3502</v>
      </c>
      <c r="I517" s="7" t="s">
        <v>3002</v>
      </c>
      <c r="J517" s="7" t="s">
        <v>3405</v>
      </c>
    </row>
    <row r="518" spans="1:10">
      <c r="A518" s="7" t="s">
        <v>1484</v>
      </c>
      <c r="B518" s="7">
        <f t="shared" si="8"/>
        <v>517</v>
      </c>
      <c r="C518" s="27">
        <v>5</v>
      </c>
      <c r="D518" s="7" t="s">
        <v>35</v>
      </c>
      <c r="E518" s="12" t="s">
        <v>759</v>
      </c>
      <c r="F518" s="7" t="s">
        <v>857</v>
      </c>
      <c r="G518" s="7" t="s">
        <v>3003</v>
      </c>
      <c r="H518" s="7" t="s">
        <v>760</v>
      </c>
      <c r="I518" s="7" t="s">
        <v>3004</v>
      </c>
      <c r="J518" s="7" t="s">
        <v>3406</v>
      </c>
    </row>
    <row r="519" spans="1:10">
      <c r="A519" s="7" t="s">
        <v>1485</v>
      </c>
      <c r="B519" s="7">
        <f t="shared" si="8"/>
        <v>518</v>
      </c>
      <c r="C519" s="27">
        <v>5</v>
      </c>
      <c r="D519" s="7" t="s">
        <v>35</v>
      </c>
      <c r="E519" s="12" t="s">
        <v>761</v>
      </c>
      <c r="F519" s="7" t="s">
        <v>1088</v>
      </c>
      <c r="G519" s="7" t="s">
        <v>1892</v>
      </c>
      <c r="H519" s="7" t="s">
        <v>762</v>
      </c>
      <c r="I519" s="7" t="s">
        <v>3005</v>
      </c>
      <c r="J519" s="7" t="s">
        <v>3407</v>
      </c>
    </row>
    <row r="520" spans="1:10">
      <c r="A520" s="7" t="s">
        <v>1486</v>
      </c>
      <c r="B520" s="7">
        <f t="shared" si="8"/>
        <v>519</v>
      </c>
      <c r="C520" s="27">
        <v>5</v>
      </c>
      <c r="D520" s="7" t="s">
        <v>35</v>
      </c>
      <c r="E520" s="12" t="s">
        <v>763</v>
      </c>
      <c r="F520" s="7" t="s">
        <v>1089</v>
      </c>
      <c r="G520" s="7" t="s">
        <v>3006</v>
      </c>
      <c r="H520" s="7" t="s">
        <v>764</v>
      </c>
      <c r="I520" s="7" t="s">
        <v>3007</v>
      </c>
      <c r="J520" s="7" t="s">
        <v>3408</v>
      </c>
    </row>
    <row r="521" spans="1:10">
      <c r="A521" s="7" t="s">
        <v>1487</v>
      </c>
      <c r="B521" s="7">
        <f t="shared" si="8"/>
        <v>520</v>
      </c>
      <c r="C521" s="27">
        <v>5</v>
      </c>
      <c r="D521" s="7" t="s">
        <v>35</v>
      </c>
      <c r="E521" s="12" t="s">
        <v>765</v>
      </c>
      <c r="F521" s="7" t="s">
        <v>1092</v>
      </c>
      <c r="G521" s="7" t="s">
        <v>3008</v>
      </c>
      <c r="H521" s="7" t="s">
        <v>766</v>
      </c>
      <c r="I521" s="7" t="s">
        <v>3009</v>
      </c>
      <c r="J521" s="7" t="s">
        <v>3081</v>
      </c>
    </row>
    <row r="522" spans="1:10">
      <c r="A522" s="7" t="s">
        <v>1488</v>
      </c>
      <c r="B522" s="7">
        <f t="shared" si="8"/>
        <v>521</v>
      </c>
      <c r="C522" s="27">
        <v>5</v>
      </c>
      <c r="D522" s="7" t="s">
        <v>35</v>
      </c>
      <c r="E522" s="12" t="s">
        <v>767</v>
      </c>
      <c r="F522" s="7" t="s">
        <v>1093</v>
      </c>
      <c r="G522" s="7" t="s">
        <v>3010</v>
      </c>
      <c r="H522" s="7" t="s">
        <v>768</v>
      </c>
      <c r="I522" s="7" t="s">
        <v>3011</v>
      </c>
      <c r="J522" s="7" t="s">
        <v>3082</v>
      </c>
    </row>
    <row r="523" spans="1:10">
      <c r="A523" s="7" t="s">
        <v>1489</v>
      </c>
      <c r="B523" s="7">
        <f t="shared" si="8"/>
        <v>522</v>
      </c>
      <c r="C523" s="27">
        <v>5</v>
      </c>
      <c r="D523" s="7" t="s">
        <v>35</v>
      </c>
      <c r="E523" s="12" t="s">
        <v>769</v>
      </c>
      <c r="F523" s="7" t="s">
        <v>1089</v>
      </c>
      <c r="G523" s="7" t="s">
        <v>3012</v>
      </c>
      <c r="H523" s="7" t="s">
        <v>770</v>
      </c>
      <c r="I523" s="7" t="s">
        <v>3013</v>
      </c>
      <c r="J523" s="7" t="s">
        <v>3409</v>
      </c>
    </row>
    <row r="524" spans="1:10">
      <c r="A524" s="7" t="s">
        <v>1490</v>
      </c>
      <c r="B524" s="7">
        <f t="shared" si="8"/>
        <v>523</v>
      </c>
      <c r="C524" s="27">
        <v>5</v>
      </c>
      <c r="D524" s="7" t="s">
        <v>35</v>
      </c>
      <c r="E524" s="12" t="s">
        <v>771</v>
      </c>
      <c r="F524" s="7" t="s">
        <v>1092</v>
      </c>
      <c r="G524" s="7" t="s">
        <v>3014</v>
      </c>
      <c r="H524" s="7" t="s">
        <v>766</v>
      </c>
      <c r="I524" s="7" t="s">
        <v>3015</v>
      </c>
      <c r="J524" s="7" t="s">
        <v>3448</v>
      </c>
    </row>
    <row r="525" spans="1:10">
      <c r="A525" s="7" t="s">
        <v>1491</v>
      </c>
      <c r="B525" s="7">
        <f t="shared" si="8"/>
        <v>524</v>
      </c>
      <c r="C525" s="27">
        <v>5</v>
      </c>
      <c r="D525" s="7" t="s">
        <v>35</v>
      </c>
      <c r="E525" s="12" t="s">
        <v>772</v>
      </c>
      <c r="F525" s="7" t="s">
        <v>1093</v>
      </c>
      <c r="G525" s="7" t="s">
        <v>3016</v>
      </c>
      <c r="H525" s="7" t="s">
        <v>768</v>
      </c>
      <c r="I525" s="7" t="s">
        <v>3017</v>
      </c>
      <c r="J525" s="7" t="s">
        <v>3410</v>
      </c>
    </row>
    <row r="526" spans="1:10">
      <c r="A526" s="7" t="s">
        <v>1492</v>
      </c>
      <c r="B526" s="7">
        <f t="shared" si="8"/>
        <v>525</v>
      </c>
      <c r="C526" s="27">
        <v>4</v>
      </c>
      <c r="D526" s="7" t="s">
        <v>773</v>
      </c>
      <c r="E526" s="11" t="s">
        <v>774</v>
      </c>
      <c r="F526" s="7" t="s">
        <v>1099</v>
      </c>
      <c r="G526" s="7" t="s">
        <v>1899</v>
      </c>
      <c r="H526" s="7" t="s">
        <v>3503</v>
      </c>
      <c r="I526" s="7" t="s">
        <v>3018</v>
      </c>
      <c r="J526" s="7" t="s">
        <v>3411</v>
      </c>
    </row>
    <row r="527" spans="1:10">
      <c r="A527" s="7" t="s">
        <v>1493</v>
      </c>
      <c r="B527" s="7">
        <f t="shared" si="8"/>
        <v>526</v>
      </c>
      <c r="C527" s="27">
        <v>4</v>
      </c>
      <c r="D527" s="7" t="s">
        <v>773</v>
      </c>
      <c r="E527" s="11" t="s">
        <v>776</v>
      </c>
      <c r="F527" s="7" t="s">
        <v>1100</v>
      </c>
      <c r="G527" s="7" t="s">
        <v>1900</v>
      </c>
      <c r="H527" s="7" t="s">
        <v>777</v>
      </c>
      <c r="I527" s="7" t="s">
        <v>3019</v>
      </c>
      <c r="J527" s="7" t="s">
        <v>3412</v>
      </c>
    </row>
    <row r="528" spans="1:10">
      <c r="A528" s="7" t="s">
        <v>1494</v>
      </c>
      <c r="B528" s="7">
        <f t="shared" si="8"/>
        <v>527</v>
      </c>
      <c r="C528" s="27">
        <v>4</v>
      </c>
      <c r="D528" s="7" t="s">
        <v>773</v>
      </c>
      <c r="E528" s="11" t="s">
        <v>778</v>
      </c>
      <c r="F528" s="7" t="s">
        <v>1094</v>
      </c>
      <c r="G528" s="7" t="s">
        <v>3020</v>
      </c>
      <c r="H528" s="7" t="s">
        <v>779</v>
      </c>
      <c r="I528" s="7" t="s">
        <v>3021</v>
      </c>
      <c r="J528" s="7" t="s">
        <v>3413</v>
      </c>
    </row>
    <row r="529" spans="1:10">
      <c r="A529" s="7" t="s">
        <v>839</v>
      </c>
      <c r="B529" s="7">
        <f t="shared" si="8"/>
        <v>528</v>
      </c>
      <c r="C529" s="27">
        <v>4</v>
      </c>
      <c r="D529" s="7" t="s">
        <v>773</v>
      </c>
      <c r="E529" s="11" t="s">
        <v>780</v>
      </c>
      <c r="F529" s="35" t="s">
        <v>3457</v>
      </c>
      <c r="G529" s="7" t="s">
        <v>3022</v>
      </c>
      <c r="H529" s="7" t="s">
        <v>781</v>
      </c>
      <c r="I529" s="7" t="s">
        <v>3023</v>
      </c>
      <c r="J529" s="7" t="s">
        <v>3414</v>
      </c>
    </row>
    <row r="530" spans="1:10">
      <c r="A530" s="7" t="s">
        <v>1495</v>
      </c>
      <c r="B530" s="7">
        <f t="shared" si="8"/>
        <v>529</v>
      </c>
      <c r="C530" s="27">
        <v>5</v>
      </c>
      <c r="D530" s="7" t="s">
        <v>773</v>
      </c>
      <c r="E530" s="12" t="s">
        <v>782</v>
      </c>
      <c r="F530" s="7" t="s">
        <v>869</v>
      </c>
      <c r="G530" s="7" t="s">
        <v>1903</v>
      </c>
      <c r="H530" s="7" t="s">
        <v>3024</v>
      </c>
      <c r="I530" s="7" t="s">
        <v>3025</v>
      </c>
      <c r="J530" s="7" t="s">
        <v>3415</v>
      </c>
    </row>
    <row r="531" spans="1:10">
      <c r="A531" s="7" t="s">
        <v>1496</v>
      </c>
      <c r="B531" s="7">
        <f t="shared" si="8"/>
        <v>530</v>
      </c>
      <c r="C531" s="27">
        <v>5</v>
      </c>
      <c r="D531" s="7" t="s">
        <v>773</v>
      </c>
      <c r="E531" s="12" t="s">
        <v>784</v>
      </c>
      <c r="F531" s="7" t="s">
        <v>1095</v>
      </c>
      <c r="G531" s="7" t="s">
        <v>1904</v>
      </c>
      <c r="H531" s="7" t="s">
        <v>785</v>
      </c>
      <c r="I531" s="7" t="s">
        <v>3026</v>
      </c>
      <c r="J531" s="7" t="s">
        <v>3416</v>
      </c>
    </row>
    <row r="532" spans="1:10">
      <c r="A532" s="7" t="s">
        <v>1497</v>
      </c>
      <c r="B532" s="7">
        <f t="shared" si="8"/>
        <v>531</v>
      </c>
      <c r="C532" s="27">
        <v>5</v>
      </c>
      <c r="D532" s="7" t="s">
        <v>773</v>
      </c>
      <c r="E532" s="12" t="s">
        <v>786</v>
      </c>
      <c r="F532" s="7" t="s">
        <v>1096</v>
      </c>
      <c r="G532" s="7" t="s">
        <v>1905</v>
      </c>
      <c r="H532" s="7" t="s">
        <v>787</v>
      </c>
      <c r="I532" s="7" t="s">
        <v>3027</v>
      </c>
      <c r="J532" s="7" t="s">
        <v>3417</v>
      </c>
    </row>
    <row r="533" spans="1:10">
      <c r="A533" s="7" t="s">
        <v>1498</v>
      </c>
      <c r="B533" s="7">
        <f t="shared" si="8"/>
        <v>532</v>
      </c>
      <c r="C533" s="27">
        <v>5</v>
      </c>
      <c r="D533" s="7" t="s">
        <v>773</v>
      </c>
      <c r="E533" s="12" t="s">
        <v>788</v>
      </c>
      <c r="F533" s="7" t="s">
        <v>890</v>
      </c>
      <c r="G533" s="7" t="s">
        <v>1906</v>
      </c>
      <c r="H533" s="7" t="s">
        <v>3028</v>
      </c>
      <c r="I533" s="7" t="s">
        <v>3029</v>
      </c>
      <c r="J533" s="7" t="s">
        <v>3418</v>
      </c>
    </row>
    <row r="534" spans="1:10">
      <c r="A534" s="7" t="s">
        <v>1499</v>
      </c>
      <c r="B534" s="7">
        <f t="shared" si="8"/>
        <v>533</v>
      </c>
      <c r="C534" s="27">
        <v>5</v>
      </c>
      <c r="D534" s="7" t="s">
        <v>773</v>
      </c>
      <c r="E534" s="12" t="s">
        <v>790</v>
      </c>
      <c r="F534" s="7" t="s">
        <v>1097</v>
      </c>
      <c r="G534" s="7" t="s">
        <v>1907</v>
      </c>
      <c r="H534" s="7" t="s">
        <v>791</v>
      </c>
      <c r="I534" s="7" t="s">
        <v>3030</v>
      </c>
      <c r="J534" s="7" t="s">
        <v>3419</v>
      </c>
    </row>
    <row r="535" spans="1:10">
      <c r="A535" s="7" t="s">
        <v>1500</v>
      </c>
      <c r="B535" s="7">
        <f t="shared" si="8"/>
        <v>534</v>
      </c>
      <c r="C535" s="27">
        <v>5</v>
      </c>
      <c r="D535" s="7" t="s">
        <v>773</v>
      </c>
      <c r="E535" s="12" t="s">
        <v>792</v>
      </c>
      <c r="F535" s="7" t="s">
        <v>1098</v>
      </c>
      <c r="G535" s="7" t="s">
        <v>1908</v>
      </c>
      <c r="H535" s="7" t="s">
        <v>793</v>
      </c>
      <c r="I535" s="7" t="s">
        <v>3031</v>
      </c>
      <c r="J535" s="7" t="s">
        <v>3420</v>
      </c>
    </row>
    <row r="536" spans="1:10">
      <c r="A536" s="7" t="s">
        <v>3504</v>
      </c>
      <c r="B536" s="7">
        <f t="shared" si="8"/>
        <v>535</v>
      </c>
      <c r="C536" s="27">
        <v>4</v>
      </c>
      <c r="D536" s="7" t="s">
        <v>38</v>
      </c>
      <c r="E536" s="11" t="s">
        <v>794</v>
      </c>
      <c r="F536" s="35" t="s">
        <v>3457</v>
      </c>
      <c r="G536" s="7" t="s">
        <v>1909</v>
      </c>
      <c r="H536" s="7" t="s">
        <v>3032</v>
      </c>
      <c r="I536" s="7" t="s">
        <v>3033</v>
      </c>
      <c r="J536" s="7" t="s">
        <v>3421</v>
      </c>
    </row>
    <row r="537" spans="1:10">
      <c r="A537" s="7" t="s">
        <v>3505</v>
      </c>
      <c r="B537" s="7">
        <f t="shared" si="8"/>
        <v>536</v>
      </c>
      <c r="C537" s="27">
        <v>5</v>
      </c>
      <c r="D537" s="7" t="s">
        <v>38</v>
      </c>
      <c r="E537" s="12" t="s">
        <v>3035</v>
      </c>
      <c r="F537" s="7" t="s">
        <v>3034</v>
      </c>
      <c r="G537" s="7" t="s">
        <v>3036</v>
      </c>
      <c r="H537" s="7" t="s">
        <v>3037</v>
      </c>
      <c r="I537" s="7" t="s">
        <v>3038</v>
      </c>
      <c r="J537" s="7" t="s">
        <v>3449</v>
      </c>
    </row>
    <row r="538" spans="1:10">
      <c r="A538" s="7" t="s">
        <v>3506</v>
      </c>
      <c r="B538" s="7">
        <f t="shared" si="8"/>
        <v>537</v>
      </c>
      <c r="C538" s="27">
        <v>5</v>
      </c>
      <c r="D538" s="7" t="s">
        <v>38</v>
      </c>
      <c r="E538" s="12" t="s">
        <v>1119</v>
      </c>
      <c r="F538" s="7" t="s">
        <v>3039</v>
      </c>
      <c r="G538" s="7" t="s">
        <v>3040</v>
      </c>
      <c r="H538" s="7" t="s">
        <v>3041</v>
      </c>
      <c r="I538" s="7" t="s">
        <v>3042</v>
      </c>
      <c r="J538" s="7" t="s">
        <v>3422</v>
      </c>
    </row>
    <row r="539" spans="1:10">
      <c r="A539" s="7" t="s">
        <v>3507</v>
      </c>
      <c r="B539" s="7">
        <f t="shared" si="8"/>
        <v>538</v>
      </c>
      <c r="C539" s="27">
        <v>5</v>
      </c>
      <c r="D539" s="7" t="s">
        <v>38</v>
      </c>
      <c r="E539" s="12" t="s">
        <v>1118</v>
      </c>
      <c r="F539" s="7" t="s">
        <v>3043</v>
      </c>
      <c r="G539" s="7" t="s">
        <v>3044</v>
      </c>
      <c r="H539" s="7" t="s">
        <v>3045</v>
      </c>
      <c r="I539" s="7" t="s">
        <v>3046</v>
      </c>
      <c r="J539" s="7" t="s">
        <v>3423</v>
      </c>
    </row>
    <row r="540" spans="1:10">
      <c r="A540" s="7" t="s">
        <v>3508</v>
      </c>
      <c r="B540" s="7">
        <f t="shared" si="8"/>
        <v>539</v>
      </c>
      <c r="C540" s="27">
        <v>5</v>
      </c>
      <c r="D540" s="7" t="s">
        <v>38</v>
      </c>
      <c r="E540" s="12" t="s">
        <v>1120</v>
      </c>
      <c r="F540" s="7" t="s">
        <v>3047</v>
      </c>
      <c r="G540" s="7" t="s">
        <v>3048</v>
      </c>
      <c r="H540" s="7" t="s">
        <v>3049</v>
      </c>
      <c r="I540" s="7" t="s">
        <v>3050</v>
      </c>
      <c r="J540" s="7" t="s">
        <v>3424</v>
      </c>
    </row>
  </sheetData>
  <autoFilter ref="A1:J540" xr:uid="{714E51F8-54CE-1940-81BD-2B8E78DB7C66}"/>
  <phoneticPr fontId="3"/>
  <conditionalFormatting sqref="D153:D1048576 D1:D151">
    <cfRule type="containsText" dxfId="20" priority="10" operator="containsText" text="cen">
      <formula>NOT(ISERROR(SEARCH("cen",D1)))</formula>
    </cfRule>
  </conditionalFormatting>
  <conditionalFormatting sqref="C153:C1048576 C1:C151">
    <cfRule type="containsText" dxfId="19" priority="6" operator="containsText" text="5">
      <formula>NOT(ISERROR(SEARCH("5",C1)))</formula>
    </cfRule>
    <cfRule type="containsText" dxfId="18" priority="7" operator="containsText" text="4">
      <formula>NOT(ISERROR(SEARCH("4",C1)))</formula>
    </cfRule>
    <cfRule type="containsText" dxfId="17" priority="8" operator="containsText" text="3">
      <formula>NOT(ISERROR(SEARCH("3",C1)))</formula>
    </cfRule>
    <cfRule type="containsText" dxfId="16" priority="9" operator="containsText" text="2">
      <formula>NOT(ISERROR(SEARCH("2",C1)))</formula>
    </cfRule>
  </conditionalFormatting>
  <conditionalFormatting sqref="D152">
    <cfRule type="containsText" dxfId="15" priority="5" operator="containsText" text="cen">
      <formula>NOT(ISERROR(SEARCH("cen",D152)))</formula>
    </cfRule>
  </conditionalFormatting>
  <conditionalFormatting sqref="C152">
    <cfRule type="containsText" dxfId="14" priority="1" operator="containsText" text="5">
      <formula>NOT(ISERROR(SEARCH("5",C152)))</formula>
    </cfRule>
    <cfRule type="containsText" dxfId="13" priority="2" operator="containsText" text="4">
      <formula>NOT(ISERROR(SEARCH("4",C152)))</formula>
    </cfRule>
    <cfRule type="containsText" dxfId="12" priority="3" operator="containsText" text="3">
      <formula>NOT(ISERROR(SEARCH("3",C152)))</formula>
    </cfRule>
    <cfRule type="containsText" dxfId="11" priority="4" operator="containsText" text="2">
      <formula>NOT(ISERROR(SEARCH("2",C152)))</formula>
    </cfRule>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D478-55B2-4E42-968B-285527E62FA4}">
  <sheetPr codeName="Sheet6"/>
  <dimension ref="A1:J755"/>
  <sheetViews>
    <sheetView tabSelected="1" zoomScaleNormal="100" workbookViewId="0">
      <pane ySplit="1" topLeftCell="A202" activePane="bottomLeft" state="frozen"/>
      <selection pane="bottomLeft" activeCell="E66" sqref="E66"/>
    </sheetView>
  </sheetViews>
  <sheetFormatPr baseColWidth="10" defaultColWidth="10.7109375" defaultRowHeight="18"/>
  <cols>
    <col min="1" max="1" width="8.42578125" style="7" bestFit="1" customWidth="1"/>
    <col min="2" max="2" width="4.28515625" style="7" bestFit="1" customWidth="1"/>
    <col min="3" max="3" width="2.5703125" style="35" bestFit="1" customWidth="1"/>
    <col min="4" max="4" width="4.140625" style="7" customWidth="1"/>
    <col min="5" max="5" width="29.85546875" style="8" customWidth="1"/>
    <col min="6" max="6" width="29.5703125" style="35" customWidth="1"/>
    <col min="7" max="7" width="28.42578125" style="7" customWidth="1"/>
    <col min="8" max="8" width="27.42578125" style="7" customWidth="1"/>
    <col min="9" max="10" width="20.28515625" style="7" customWidth="1"/>
    <col min="11" max="16384" width="10.7109375" style="7"/>
  </cols>
  <sheetData>
    <row r="1" spans="1:10">
      <c r="A1" s="7" t="s">
        <v>3452</v>
      </c>
      <c r="B1" s="7">
        <v>0</v>
      </c>
      <c r="C1" s="35" t="s">
        <v>4383</v>
      </c>
      <c r="D1" s="7" t="s">
        <v>3453</v>
      </c>
      <c r="E1" s="8" t="s">
        <v>3786</v>
      </c>
      <c r="F1" s="8" t="s">
        <v>2353</v>
      </c>
      <c r="G1" s="7" t="s">
        <v>2355</v>
      </c>
      <c r="H1" s="7" t="s">
        <v>3454</v>
      </c>
      <c r="I1" s="7" t="s">
        <v>3455</v>
      </c>
      <c r="J1" s="7" t="s">
        <v>3456</v>
      </c>
    </row>
    <row r="2" spans="1:10">
      <c r="A2" s="7" t="s">
        <v>795</v>
      </c>
      <c r="B2" s="7">
        <f>ROW()-1</f>
        <v>1</v>
      </c>
      <c r="C2" s="35">
        <v>1</v>
      </c>
      <c r="D2" s="7" t="s">
        <v>0</v>
      </c>
      <c r="E2" s="7" t="s">
        <v>1</v>
      </c>
      <c r="F2" s="35" t="s">
        <v>3457</v>
      </c>
      <c r="G2" s="7" t="s">
        <v>1508</v>
      </c>
      <c r="H2" s="7" t="s">
        <v>2</v>
      </c>
      <c r="I2" s="7" t="s">
        <v>2357</v>
      </c>
      <c r="J2" s="7" t="s">
        <v>3458</v>
      </c>
    </row>
    <row r="3" spans="1:10">
      <c r="A3" s="7" t="s">
        <v>796</v>
      </c>
      <c r="B3" s="7">
        <f t="shared" ref="B3:B24" si="0">ROW()-1</f>
        <v>2</v>
      </c>
      <c r="C3" s="35">
        <v>2</v>
      </c>
      <c r="D3" s="7" t="s">
        <v>0</v>
      </c>
      <c r="E3" s="8" t="s">
        <v>3</v>
      </c>
      <c r="F3" s="35" t="s">
        <v>3457</v>
      </c>
      <c r="G3" s="7" t="s">
        <v>2358</v>
      </c>
      <c r="H3" s="7" t="s">
        <v>4</v>
      </c>
      <c r="I3" s="7" t="s">
        <v>2359</v>
      </c>
      <c r="J3" s="7" t="s">
        <v>3459</v>
      </c>
    </row>
    <row r="4" spans="1:10">
      <c r="A4" s="7" t="s">
        <v>1137</v>
      </c>
      <c r="B4" s="7">
        <f t="shared" si="0"/>
        <v>3</v>
      </c>
      <c r="C4" s="35">
        <v>3</v>
      </c>
      <c r="D4" s="7" t="s">
        <v>0</v>
      </c>
      <c r="E4" s="8" t="s">
        <v>5</v>
      </c>
      <c r="F4" s="7" t="s">
        <v>873</v>
      </c>
      <c r="G4" s="7" t="s">
        <v>1783</v>
      </c>
      <c r="H4" s="7" t="s">
        <v>3450</v>
      </c>
      <c r="I4" s="7" t="s">
        <v>2360</v>
      </c>
      <c r="J4" s="7" t="s">
        <v>3083</v>
      </c>
    </row>
    <row r="5" spans="1:10">
      <c r="A5" s="7" t="s">
        <v>1138</v>
      </c>
      <c r="B5" s="7">
        <f t="shared" si="0"/>
        <v>4</v>
      </c>
      <c r="C5" s="35">
        <v>3</v>
      </c>
      <c r="D5" s="7" t="s">
        <v>0</v>
      </c>
      <c r="E5" s="8" t="s">
        <v>6</v>
      </c>
      <c r="F5" s="7" t="s">
        <v>920</v>
      </c>
      <c r="G5" s="7" t="s">
        <v>2361</v>
      </c>
      <c r="H5" s="7" t="s">
        <v>7</v>
      </c>
      <c r="I5" s="7" t="s">
        <v>2362</v>
      </c>
      <c r="J5" s="7" t="s">
        <v>3460</v>
      </c>
    </row>
    <row r="6" spans="1:10">
      <c r="A6" s="7" t="s">
        <v>1139</v>
      </c>
      <c r="B6" s="7">
        <f t="shared" si="0"/>
        <v>5</v>
      </c>
      <c r="C6" s="35">
        <v>3</v>
      </c>
      <c r="D6" s="7" t="s">
        <v>0</v>
      </c>
      <c r="E6" s="8" t="s">
        <v>8</v>
      </c>
      <c r="F6" s="7" t="s">
        <v>906</v>
      </c>
      <c r="G6" s="7" t="s">
        <v>3052</v>
      </c>
      <c r="H6" s="7" t="s">
        <v>3451</v>
      </c>
      <c r="I6" s="7" t="s">
        <v>2363</v>
      </c>
      <c r="J6" s="7" t="s">
        <v>3084</v>
      </c>
    </row>
    <row r="7" spans="1:10">
      <c r="A7" s="7" t="s">
        <v>1140</v>
      </c>
      <c r="B7" s="7">
        <f t="shared" si="0"/>
        <v>6</v>
      </c>
      <c r="C7" s="35">
        <v>3</v>
      </c>
      <c r="D7" s="7" t="s">
        <v>0</v>
      </c>
      <c r="E7" s="8" t="s">
        <v>10</v>
      </c>
      <c r="F7" s="7" t="s">
        <v>907</v>
      </c>
      <c r="G7" s="7" t="s">
        <v>2364</v>
      </c>
      <c r="H7" s="7" t="s">
        <v>11</v>
      </c>
      <c r="I7" s="7" t="s">
        <v>2365</v>
      </c>
      <c r="J7" s="7" t="s">
        <v>3085</v>
      </c>
    </row>
    <row r="8" spans="1:10">
      <c r="A8" s="7" t="s">
        <v>1141</v>
      </c>
      <c r="B8" s="7">
        <f t="shared" si="0"/>
        <v>7</v>
      </c>
      <c r="C8" s="35">
        <v>3</v>
      </c>
      <c r="D8" s="7" t="s">
        <v>0</v>
      </c>
      <c r="E8" s="8" t="s">
        <v>12</v>
      </c>
      <c r="F8" s="7" t="s">
        <v>891</v>
      </c>
      <c r="G8" s="7" t="s">
        <v>1514</v>
      </c>
      <c r="H8" s="7" t="s">
        <v>13</v>
      </c>
      <c r="I8" s="7" t="s">
        <v>2366</v>
      </c>
      <c r="J8" s="7" t="s">
        <v>3086</v>
      </c>
    </row>
    <row r="9" spans="1:10">
      <c r="A9" s="7" t="s">
        <v>1142</v>
      </c>
      <c r="B9" s="7">
        <f t="shared" si="0"/>
        <v>8</v>
      </c>
      <c r="C9" s="35">
        <v>3</v>
      </c>
      <c r="D9" s="7" t="s">
        <v>0</v>
      </c>
      <c r="E9" s="8" t="s">
        <v>14</v>
      </c>
      <c r="F9" s="7" t="s">
        <v>860</v>
      </c>
      <c r="G9" s="7" t="s">
        <v>1515</v>
      </c>
      <c r="H9" s="7" t="s">
        <v>15</v>
      </c>
      <c r="I9" s="7" t="s">
        <v>2367</v>
      </c>
      <c r="J9" s="7" t="s">
        <v>3087</v>
      </c>
    </row>
    <row r="10" spans="1:10">
      <c r="A10" s="7" t="s">
        <v>1143</v>
      </c>
      <c r="B10" s="7">
        <f t="shared" si="0"/>
        <v>9</v>
      </c>
      <c r="C10" s="35">
        <v>3</v>
      </c>
      <c r="D10" s="7" t="s">
        <v>16</v>
      </c>
      <c r="E10" s="8" t="s">
        <v>17</v>
      </c>
      <c r="F10" s="7" t="s">
        <v>969</v>
      </c>
      <c r="G10" s="7" t="s">
        <v>1516</v>
      </c>
      <c r="H10" s="7" t="s">
        <v>18</v>
      </c>
      <c r="I10" s="7" t="s">
        <v>2368</v>
      </c>
      <c r="J10" s="7" t="s">
        <v>3088</v>
      </c>
    </row>
    <row r="11" spans="1:10">
      <c r="A11" s="7" t="s">
        <v>1144</v>
      </c>
      <c r="B11" s="7">
        <f t="shared" si="0"/>
        <v>10</v>
      </c>
      <c r="C11" s="35">
        <v>3</v>
      </c>
      <c r="D11" s="7" t="s">
        <v>0</v>
      </c>
      <c r="E11" s="8" t="s">
        <v>19</v>
      </c>
      <c r="F11" s="7" t="s">
        <v>872</v>
      </c>
      <c r="G11" s="7" t="s">
        <v>2369</v>
      </c>
      <c r="H11" s="7" t="s">
        <v>20</v>
      </c>
      <c r="I11" s="7" t="s">
        <v>2370</v>
      </c>
      <c r="J11" s="7" t="s">
        <v>3089</v>
      </c>
    </row>
    <row r="12" spans="1:10">
      <c r="A12" s="7" t="s">
        <v>1145</v>
      </c>
      <c r="B12" s="7">
        <f t="shared" si="0"/>
        <v>11</v>
      </c>
      <c r="C12" s="35">
        <v>3</v>
      </c>
      <c r="D12" s="7" t="s">
        <v>0</v>
      </c>
      <c r="E12" s="8" t="s">
        <v>21</v>
      </c>
      <c r="F12" s="7" t="s">
        <v>899</v>
      </c>
      <c r="G12" s="7" t="s">
        <v>1518</v>
      </c>
      <c r="H12" s="7" t="s">
        <v>22</v>
      </c>
      <c r="I12" s="7" t="s">
        <v>2371</v>
      </c>
      <c r="J12" s="7" t="s">
        <v>3090</v>
      </c>
    </row>
    <row r="13" spans="1:10">
      <c r="A13" s="7" t="s">
        <v>1146</v>
      </c>
      <c r="B13" s="7">
        <f t="shared" si="0"/>
        <v>12</v>
      </c>
      <c r="C13" s="35">
        <v>3</v>
      </c>
      <c r="D13" s="7" t="s">
        <v>0</v>
      </c>
      <c r="E13" s="8" t="s">
        <v>23</v>
      </c>
      <c r="F13" s="7" t="s">
        <v>900</v>
      </c>
      <c r="G13" s="7" t="s">
        <v>1519</v>
      </c>
      <c r="H13" s="7" t="s">
        <v>24</v>
      </c>
      <c r="I13" s="7" t="s">
        <v>2372</v>
      </c>
      <c r="J13" s="7" t="s">
        <v>3091</v>
      </c>
    </row>
    <row r="14" spans="1:10">
      <c r="A14" s="7" t="s">
        <v>1147</v>
      </c>
      <c r="B14" s="7">
        <f t="shared" si="0"/>
        <v>13</v>
      </c>
      <c r="C14" s="35">
        <v>3</v>
      </c>
      <c r="D14" s="7" t="s">
        <v>16</v>
      </c>
      <c r="E14" s="8" t="s">
        <v>25</v>
      </c>
      <c r="F14" s="7" t="s">
        <v>1024</v>
      </c>
      <c r="G14" s="7" t="s">
        <v>1520</v>
      </c>
      <c r="H14" s="7" t="s">
        <v>26</v>
      </c>
      <c r="I14" s="7" t="s">
        <v>2373</v>
      </c>
      <c r="J14" s="7" t="s">
        <v>3092</v>
      </c>
    </row>
    <row r="15" spans="1:10">
      <c r="A15" s="7" t="s">
        <v>1148</v>
      </c>
      <c r="B15" s="7">
        <f t="shared" si="0"/>
        <v>14</v>
      </c>
      <c r="C15" s="35">
        <v>3</v>
      </c>
      <c r="D15" s="7" t="s">
        <v>16</v>
      </c>
      <c r="E15" s="8" t="s">
        <v>27</v>
      </c>
      <c r="F15" s="7" t="s">
        <v>1025</v>
      </c>
      <c r="G15" s="7" t="s">
        <v>1521</v>
      </c>
      <c r="H15" s="7" t="s">
        <v>2374</v>
      </c>
      <c r="I15" s="7" t="s">
        <v>2375</v>
      </c>
      <c r="J15" s="7" t="s">
        <v>3053</v>
      </c>
    </row>
    <row r="16" spans="1:10">
      <c r="A16" s="7" t="s">
        <v>1149</v>
      </c>
      <c r="B16" s="7">
        <f t="shared" si="0"/>
        <v>15</v>
      </c>
      <c r="C16" s="35">
        <v>3</v>
      </c>
      <c r="D16" s="7" t="s">
        <v>16</v>
      </c>
      <c r="E16" s="8" t="s">
        <v>29</v>
      </c>
      <c r="F16" s="7" t="s">
        <v>1056</v>
      </c>
      <c r="G16" s="7" t="s">
        <v>1522</v>
      </c>
      <c r="H16" s="7" t="s">
        <v>30</v>
      </c>
      <c r="I16" s="7" t="s">
        <v>2376</v>
      </c>
      <c r="J16" s="7" t="s">
        <v>3093</v>
      </c>
    </row>
    <row r="17" spans="1:10">
      <c r="A17" s="7" t="s">
        <v>1150</v>
      </c>
      <c r="B17" s="7">
        <f t="shared" si="0"/>
        <v>16</v>
      </c>
      <c r="C17" s="35">
        <v>3</v>
      </c>
      <c r="D17" s="7" t="s">
        <v>16</v>
      </c>
      <c r="E17" s="8" t="s">
        <v>31</v>
      </c>
      <c r="F17" s="7" t="s">
        <v>1038</v>
      </c>
      <c r="G17" s="7" t="s">
        <v>1523</v>
      </c>
      <c r="H17" s="7" t="s">
        <v>32</v>
      </c>
      <c r="I17" s="7" t="s">
        <v>2377</v>
      </c>
      <c r="J17" s="7" t="s">
        <v>3094</v>
      </c>
    </row>
    <row r="18" spans="1:10">
      <c r="A18" s="7" t="s">
        <v>1151</v>
      </c>
      <c r="B18" s="7">
        <f t="shared" si="0"/>
        <v>17</v>
      </c>
      <c r="C18" s="35">
        <v>3</v>
      </c>
      <c r="D18" s="7" t="s">
        <v>16</v>
      </c>
      <c r="E18" s="8" t="s">
        <v>33</v>
      </c>
      <c r="F18" s="7" t="s">
        <v>1040</v>
      </c>
      <c r="G18" s="7" t="s">
        <v>1524</v>
      </c>
      <c r="H18" s="7" t="s">
        <v>34</v>
      </c>
      <c r="I18" s="7" t="s">
        <v>2378</v>
      </c>
      <c r="J18" s="7" t="s">
        <v>3095</v>
      </c>
    </row>
    <row r="19" spans="1:10">
      <c r="A19" s="7" t="s">
        <v>1152</v>
      </c>
      <c r="B19" s="7">
        <f t="shared" si="0"/>
        <v>18</v>
      </c>
      <c r="C19" s="35">
        <v>3</v>
      </c>
      <c r="D19" s="7" t="s">
        <v>35</v>
      </c>
      <c r="E19" s="8" t="s">
        <v>36</v>
      </c>
      <c r="F19" s="7" t="s">
        <v>1088</v>
      </c>
      <c r="G19" s="7" t="s">
        <v>1525</v>
      </c>
      <c r="H19" s="7" t="s">
        <v>37</v>
      </c>
      <c r="I19" s="7" t="s">
        <v>2379</v>
      </c>
      <c r="J19" s="7" t="s">
        <v>3096</v>
      </c>
    </row>
    <row r="20" spans="1:10">
      <c r="A20" s="7" t="s">
        <v>845</v>
      </c>
      <c r="B20" s="7">
        <f t="shared" si="0"/>
        <v>19</v>
      </c>
      <c r="C20" s="35">
        <v>3</v>
      </c>
      <c r="D20" s="7" t="s">
        <v>38</v>
      </c>
      <c r="E20" s="8" t="s">
        <v>39</v>
      </c>
      <c r="F20" s="35" t="s">
        <v>3457</v>
      </c>
      <c r="G20" s="7" t="s">
        <v>1526</v>
      </c>
      <c r="H20" s="7" t="s">
        <v>2380</v>
      </c>
      <c r="I20" s="7" t="s">
        <v>2381</v>
      </c>
      <c r="J20" s="7" t="s">
        <v>3097</v>
      </c>
    </row>
    <row r="21" spans="1:10">
      <c r="A21" s="7" t="s">
        <v>1153</v>
      </c>
      <c r="B21" s="7">
        <f t="shared" si="0"/>
        <v>20</v>
      </c>
      <c r="C21" s="35">
        <v>4</v>
      </c>
      <c r="D21" s="7" t="s">
        <v>38</v>
      </c>
      <c r="E21" s="8" t="s">
        <v>2383</v>
      </c>
      <c r="F21" s="7" t="s">
        <v>2382</v>
      </c>
      <c r="G21" s="7" t="s">
        <v>2384</v>
      </c>
      <c r="H21" s="7" t="s">
        <v>2385</v>
      </c>
      <c r="I21" s="7" t="s">
        <v>2386</v>
      </c>
      <c r="J21" s="7" t="s">
        <v>3098</v>
      </c>
    </row>
    <row r="22" spans="1:10">
      <c r="A22" s="7" t="s">
        <v>1397</v>
      </c>
      <c r="B22" s="7">
        <f t="shared" si="0"/>
        <v>21</v>
      </c>
      <c r="C22" s="35">
        <v>4</v>
      </c>
      <c r="D22" s="7" t="s">
        <v>38</v>
      </c>
      <c r="E22" s="8" t="s">
        <v>2388</v>
      </c>
      <c r="F22" s="7" t="s">
        <v>2387</v>
      </c>
      <c r="G22" s="7" t="s">
        <v>2389</v>
      </c>
      <c r="H22" s="7" t="s">
        <v>2390</v>
      </c>
      <c r="I22" s="7" t="s">
        <v>2391</v>
      </c>
      <c r="J22" s="7" t="s">
        <v>3099</v>
      </c>
    </row>
    <row r="23" spans="1:10">
      <c r="A23" s="7" t="s">
        <v>1398</v>
      </c>
      <c r="B23" s="7">
        <f t="shared" si="0"/>
        <v>22</v>
      </c>
      <c r="C23" s="35">
        <v>4</v>
      </c>
      <c r="D23" s="7" t="s">
        <v>38</v>
      </c>
      <c r="E23" s="8" t="s">
        <v>2393</v>
      </c>
      <c r="F23" s="7" t="s">
        <v>2392</v>
      </c>
      <c r="G23" s="7" t="s">
        <v>2394</v>
      </c>
      <c r="H23" s="7" t="s">
        <v>2395</v>
      </c>
      <c r="I23" s="7" t="s">
        <v>2396</v>
      </c>
      <c r="J23" s="7" t="s">
        <v>3100</v>
      </c>
    </row>
    <row r="24" spans="1:10">
      <c r="A24" s="7" t="s">
        <v>1399</v>
      </c>
      <c r="B24" s="7">
        <f t="shared" si="0"/>
        <v>23</v>
      </c>
      <c r="C24" s="35">
        <v>4</v>
      </c>
      <c r="D24" s="7" t="s">
        <v>38</v>
      </c>
      <c r="E24" s="8" t="s">
        <v>2398</v>
      </c>
      <c r="F24" s="7" t="s">
        <v>2397</v>
      </c>
      <c r="G24" s="7" t="s">
        <v>2399</v>
      </c>
      <c r="H24" s="7" t="s">
        <v>2400</v>
      </c>
      <c r="I24" s="7" t="s">
        <v>2401</v>
      </c>
      <c r="J24" s="7" t="s">
        <v>3101</v>
      </c>
    </row>
    <row r="25" spans="1:10">
      <c r="A25" s="24" t="s">
        <v>5046</v>
      </c>
      <c r="B25" s="24"/>
      <c r="C25" s="106">
        <v>1</v>
      </c>
      <c r="D25" s="25" t="s">
        <v>3528</v>
      </c>
      <c r="E25" s="25" t="s">
        <v>4849</v>
      </c>
      <c r="F25" s="25" t="s">
        <v>3596</v>
      </c>
      <c r="G25" s="25" t="s">
        <v>1919</v>
      </c>
      <c r="H25" s="25" t="s">
        <v>4717</v>
      </c>
    </row>
    <row r="26" spans="1:10">
      <c r="A26" s="24" t="s">
        <v>5047</v>
      </c>
      <c r="B26" s="24"/>
      <c r="C26" s="106">
        <v>1</v>
      </c>
      <c r="D26" s="25" t="s">
        <v>3528</v>
      </c>
      <c r="E26" s="25" t="s">
        <v>4850</v>
      </c>
      <c r="F26" s="25" t="s">
        <v>4394</v>
      </c>
      <c r="G26" s="25" t="s">
        <v>1922</v>
      </c>
      <c r="H26" s="25" t="s">
        <v>3801</v>
      </c>
    </row>
    <row r="27" spans="1:10">
      <c r="A27" s="24" t="s">
        <v>5048</v>
      </c>
      <c r="B27" s="24"/>
      <c r="C27" s="106">
        <v>1</v>
      </c>
      <c r="D27" s="25" t="s">
        <v>3528</v>
      </c>
      <c r="E27" s="25" t="s">
        <v>4851</v>
      </c>
      <c r="F27" s="25" t="s">
        <v>3595</v>
      </c>
      <c r="G27" s="25" t="s">
        <v>1925</v>
      </c>
      <c r="H27" s="25" t="s">
        <v>4718</v>
      </c>
    </row>
    <row r="28" spans="1:10">
      <c r="A28" s="24" t="s">
        <v>5049</v>
      </c>
      <c r="B28" s="24"/>
      <c r="C28" s="106">
        <v>1</v>
      </c>
      <c r="D28" s="25" t="s">
        <v>3528</v>
      </c>
      <c r="E28" s="25" t="s">
        <v>4852</v>
      </c>
      <c r="F28" s="25" t="s">
        <v>3595</v>
      </c>
      <c r="G28" s="25" t="s">
        <v>1927</v>
      </c>
      <c r="H28" s="25" t="s">
        <v>4719</v>
      </c>
    </row>
    <row r="29" spans="1:10">
      <c r="A29" s="24" t="s">
        <v>5050</v>
      </c>
      <c r="B29" s="24"/>
      <c r="C29" s="106">
        <v>1</v>
      </c>
      <c r="D29" s="25" t="s">
        <v>3528</v>
      </c>
      <c r="E29" s="25" t="s">
        <v>4853</v>
      </c>
      <c r="F29" s="25" t="s">
        <v>3595</v>
      </c>
      <c r="G29" s="25" t="s">
        <v>1930</v>
      </c>
      <c r="H29" s="25" t="s">
        <v>4720</v>
      </c>
    </row>
    <row r="30" spans="1:10">
      <c r="A30" s="24" t="s">
        <v>5051</v>
      </c>
      <c r="B30" s="24"/>
      <c r="C30" s="106">
        <v>1</v>
      </c>
      <c r="D30" s="25" t="s">
        <v>3528</v>
      </c>
      <c r="E30" s="25" t="s">
        <v>4854</v>
      </c>
      <c r="F30" s="25" t="s">
        <v>4394</v>
      </c>
      <c r="G30" s="25" t="s">
        <v>1932</v>
      </c>
      <c r="H30" s="25" t="s">
        <v>4721</v>
      </c>
    </row>
    <row r="31" spans="1:10">
      <c r="A31" s="24" t="s">
        <v>3700</v>
      </c>
      <c r="B31" s="24"/>
      <c r="C31" s="106">
        <v>1</v>
      </c>
      <c r="D31" s="25" t="s">
        <v>3528</v>
      </c>
      <c r="E31" s="25" t="s">
        <v>4855</v>
      </c>
      <c r="F31" s="25" t="s">
        <v>3595</v>
      </c>
      <c r="G31" s="25" t="s">
        <v>1934</v>
      </c>
      <c r="H31" s="25" t="s">
        <v>4722</v>
      </c>
    </row>
    <row r="32" spans="1:10">
      <c r="A32" s="24" t="s">
        <v>5052</v>
      </c>
      <c r="B32" s="24"/>
      <c r="C32" s="106">
        <v>1</v>
      </c>
      <c r="D32" s="25" t="s">
        <v>3528</v>
      </c>
      <c r="E32" s="25" t="s">
        <v>4856</v>
      </c>
      <c r="F32" s="25" t="s">
        <v>4394</v>
      </c>
      <c r="G32" s="25" t="s">
        <v>1936</v>
      </c>
      <c r="H32" s="25" t="s">
        <v>4723</v>
      </c>
    </row>
    <row r="33" spans="1:10">
      <c r="A33" s="24" t="s">
        <v>5053</v>
      </c>
      <c r="B33" s="24"/>
      <c r="C33" s="106">
        <v>1</v>
      </c>
      <c r="D33" s="25" t="s">
        <v>3528</v>
      </c>
      <c r="E33" s="25" t="s">
        <v>4857</v>
      </c>
      <c r="F33" s="25" t="s">
        <v>3597</v>
      </c>
      <c r="G33" s="25" t="s">
        <v>1939</v>
      </c>
      <c r="H33" s="25" t="s">
        <v>4724</v>
      </c>
    </row>
    <row r="34" spans="1:10">
      <c r="A34" s="24" t="s">
        <v>5054</v>
      </c>
      <c r="B34" s="24"/>
      <c r="C34" s="106">
        <v>1</v>
      </c>
      <c r="D34" s="25" t="s">
        <v>3528</v>
      </c>
      <c r="E34" s="25" t="s">
        <v>4858</v>
      </c>
      <c r="F34" s="25" t="s">
        <v>868</v>
      </c>
      <c r="G34" s="25" t="s">
        <v>1942</v>
      </c>
      <c r="H34" s="25" t="s">
        <v>4725</v>
      </c>
    </row>
    <row r="35" spans="1:10">
      <c r="A35" s="24" t="s">
        <v>5055</v>
      </c>
      <c r="B35" s="24"/>
      <c r="C35" s="106">
        <v>1</v>
      </c>
      <c r="D35" s="25" t="s">
        <v>3528</v>
      </c>
      <c r="E35" s="25" t="s">
        <v>4859</v>
      </c>
      <c r="F35" s="25" t="s">
        <v>868</v>
      </c>
      <c r="G35" s="25" t="s">
        <v>5056</v>
      </c>
      <c r="H35" s="25" t="s">
        <v>4726</v>
      </c>
    </row>
    <row r="36" spans="1:10">
      <c r="A36" s="24" t="s">
        <v>5057</v>
      </c>
      <c r="B36" s="24"/>
      <c r="C36" s="106">
        <v>1</v>
      </c>
      <c r="D36" s="25" t="s">
        <v>3528</v>
      </c>
      <c r="E36" s="25" t="s">
        <v>4860</v>
      </c>
      <c r="F36" s="25" t="s">
        <v>868</v>
      </c>
      <c r="G36" s="25" t="s">
        <v>1944</v>
      </c>
      <c r="H36" s="25" t="s">
        <v>3836</v>
      </c>
    </row>
    <row r="37" spans="1:10">
      <c r="A37" s="24" t="s">
        <v>5058</v>
      </c>
      <c r="B37" s="24"/>
      <c r="C37" s="106">
        <v>1</v>
      </c>
      <c r="D37" s="25" t="s">
        <v>3528</v>
      </c>
      <c r="E37" s="25" t="s">
        <v>4861</v>
      </c>
      <c r="F37" s="25" t="s">
        <v>868</v>
      </c>
      <c r="G37" s="25" t="s">
        <v>3839</v>
      </c>
      <c r="H37" s="25" t="s">
        <v>3840</v>
      </c>
    </row>
    <row r="38" spans="1:10">
      <c r="A38" s="24" t="s">
        <v>5059</v>
      </c>
      <c r="B38" s="24"/>
      <c r="C38" s="106">
        <v>1</v>
      </c>
      <c r="D38" s="25" t="s">
        <v>3528</v>
      </c>
      <c r="E38" s="25" t="s">
        <v>4862</v>
      </c>
      <c r="F38" s="25" t="s">
        <v>868</v>
      </c>
      <c r="G38" s="25" t="s">
        <v>1946</v>
      </c>
      <c r="H38" s="25" t="s">
        <v>3842</v>
      </c>
    </row>
    <row r="39" spans="1:10">
      <c r="A39" s="24" t="s">
        <v>5060</v>
      </c>
      <c r="B39" s="24"/>
      <c r="C39" s="106">
        <v>1</v>
      </c>
      <c r="D39" s="25" t="s">
        <v>3528</v>
      </c>
      <c r="E39" s="25" t="s">
        <v>4863</v>
      </c>
      <c r="F39" s="25" t="s">
        <v>868</v>
      </c>
      <c r="G39" s="25" t="s">
        <v>3845</v>
      </c>
      <c r="H39" s="25" t="s">
        <v>3846</v>
      </c>
    </row>
    <row r="40" spans="1:10">
      <c r="A40" s="24" t="s">
        <v>5061</v>
      </c>
      <c r="B40" s="24"/>
      <c r="C40" s="106">
        <v>1</v>
      </c>
      <c r="D40" s="25" t="s">
        <v>3528</v>
      </c>
      <c r="E40" s="25" t="s">
        <v>4864</v>
      </c>
      <c r="F40" s="25" t="s">
        <v>868</v>
      </c>
      <c r="G40" s="25" t="s">
        <v>1948</v>
      </c>
      <c r="H40" s="25" t="s">
        <v>4727</v>
      </c>
    </row>
    <row r="41" spans="1:10">
      <c r="A41" s="24" t="s">
        <v>3645</v>
      </c>
      <c r="B41" s="24"/>
      <c r="C41" s="106">
        <v>1</v>
      </c>
      <c r="D41" s="25" t="s">
        <v>3528</v>
      </c>
      <c r="E41" s="25" t="s">
        <v>4874</v>
      </c>
      <c r="F41" s="25" t="s">
        <v>40</v>
      </c>
      <c r="G41" s="25" t="s">
        <v>1972</v>
      </c>
      <c r="H41" s="25" t="s">
        <v>4735</v>
      </c>
    </row>
    <row r="42" spans="1:10">
      <c r="A42" s="24" t="s">
        <v>5065</v>
      </c>
      <c r="B42" s="24"/>
      <c r="C42" s="106">
        <v>2</v>
      </c>
      <c r="D42" s="25" t="s">
        <v>3528</v>
      </c>
      <c r="E42" s="25" t="s">
        <v>4874</v>
      </c>
      <c r="F42" s="25" t="s">
        <v>868</v>
      </c>
      <c r="G42" s="25" t="s">
        <v>1974</v>
      </c>
      <c r="H42" s="25" t="s">
        <v>3885</v>
      </c>
    </row>
    <row r="43" spans="1:10">
      <c r="A43" s="24" t="s">
        <v>4659</v>
      </c>
      <c r="B43" s="24"/>
      <c r="C43" s="106">
        <v>2</v>
      </c>
      <c r="D43" s="25" t="s">
        <v>3528</v>
      </c>
      <c r="E43" s="25" t="s">
        <v>4875</v>
      </c>
      <c r="F43" s="25" t="s">
        <v>4394</v>
      </c>
      <c r="G43" s="25" t="s">
        <v>1976</v>
      </c>
      <c r="H43" s="25" t="s">
        <v>4736</v>
      </c>
    </row>
    <row r="44" spans="1:10">
      <c r="A44" s="14" t="s">
        <v>3645</v>
      </c>
      <c r="B44" s="7">
        <f t="shared" ref="B44:B361" si="1">ROW()-1</f>
        <v>43</v>
      </c>
      <c r="C44" s="35">
        <v>3</v>
      </c>
      <c r="D44" s="7" t="s">
        <v>3528</v>
      </c>
      <c r="E44" s="8" t="s">
        <v>3537</v>
      </c>
      <c r="F44" s="35" t="s">
        <v>3641</v>
      </c>
      <c r="G44" s="7" t="s">
        <v>1972</v>
      </c>
      <c r="H44" s="7" t="str">
        <f>VLOOKUP(G44,Table2!D:F,2,FALSE)</f>
        <v>BG-3</v>
      </c>
      <c r="I44" s="7" t="s">
        <v>3641</v>
      </c>
      <c r="J44" s="7" t="s">
        <v>3641</v>
      </c>
    </row>
    <row r="45" spans="1:10">
      <c r="A45" s="24" t="s">
        <v>3643</v>
      </c>
      <c r="B45" s="24"/>
      <c r="C45" s="106">
        <v>1</v>
      </c>
      <c r="D45" s="25" t="s">
        <v>3528</v>
      </c>
      <c r="E45" s="25" t="s">
        <v>4869</v>
      </c>
      <c r="F45" s="25" t="s">
        <v>40</v>
      </c>
      <c r="G45" s="25" t="s">
        <v>1959</v>
      </c>
      <c r="H45" s="25" t="s">
        <v>3867</v>
      </c>
    </row>
    <row r="46" spans="1:10">
      <c r="A46" s="24" t="s">
        <v>3660</v>
      </c>
      <c r="B46" s="24"/>
      <c r="C46" s="106">
        <v>2</v>
      </c>
      <c r="D46" s="25" t="s">
        <v>3528</v>
      </c>
      <c r="E46" s="25" t="s">
        <v>4870</v>
      </c>
      <c r="F46" s="25" t="s">
        <v>3595</v>
      </c>
      <c r="G46" s="25" t="s">
        <v>1962</v>
      </c>
      <c r="H46" s="25" t="s">
        <v>4731</v>
      </c>
    </row>
    <row r="47" spans="1:10">
      <c r="A47" s="24" t="s">
        <v>3661</v>
      </c>
      <c r="B47" s="24"/>
      <c r="C47" s="106">
        <v>2</v>
      </c>
      <c r="D47" s="25" t="s">
        <v>3528</v>
      </c>
      <c r="E47" s="25" t="s">
        <v>4869</v>
      </c>
      <c r="F47" s="25" t="s">
        <v>3597</v>
      </c>
      <c r="G47" s="25" t="s">
        <v>1964</v>
      </c>
      <c r="H47" s="25" t="s">
        <v>4732</v>
      </c>
    </row>
    <row r="48" spans="1:10">
      <c r="A48" s="24" t="s">
        <v>3644</v>
      </c>
      <c r="B48" s="24"/>
      <c r="C48" s="106">
        <v>1</v>
      </c>
      <c r="D48" s="25" t="s">
        <v>3528</v>
      </c>
      <c r="E48" s="25" t="s">
        <v>4871</v>
      </c>
      <c r="F48" s="25" t="s">
        <v>40</v>
      </c>
      <c r="G48" s="25" t="s">
        <v>1966</v>
      </c>
      <c r="H48" s="25" t="s">
        <v>3874</v>
      </c>
    </row>
    <row r="49" spans="1:10">
      <c r="A49" s="24" t="s">
        <v>3662</v>
      </c>
      <c r="B49" s="24"/>
      <c r="C49" s="106">
        <v>2</v>
      </c>
      <c r="D49" s="25" t="s">
        <v>3528</v>
      </c>
      <c r="E49" s="25" t="s">
        <v>4872</v>
      </c>
      <c r="F49" s="25" t="s">
        <v>3597</v>
      </c>
      <c r="G49" s="25" t="s">
        <v>1968</v>
      </c>
      <c r="H49" s="25" t="s">
        <v>4733</v>
      </c>
    </row>
    <row r="50" spans="1:10">
      <c r="A50" s="24" t="s">
        <v>3663</v>
      </c>
      <c r="B50" s="24"/>
      <c r="C50" s="106">
        <v>2</v>
      </c>
      <c r="D50" s="25" t="s">
        <v>3528</v>
      </c>
      <c r="E50" s="25" t="s">
        <v>4873</v>
      </c>
      <c r="F50" s="25" t="s">
        <v>3596</v>
      </c>
      <c r="G50" s="25" t="s">
        <v>1970</v>
      </c>
      <c r="H50" s="25" t="s">
        <v>4734</v>
      </c>
    </row>
    <row r="51" spans="1:10">
      <c r="A51" s="14" t="s">
        <v>3643</v>
      </c>
      <c r="B51" s="7">
        <f t="shared" si="1"/>
        <v>50</v>
      </c>
      <c r="C51" s="35">
        <v>3</v>
      </c>
      <c r="D51" s="7" t="s">
        <v>3528</v>
      </c>
      <c r="E51" s="8" t="s">
        <v>3531</v>
      </c>
      <c r="F51" s="35" t="s">
        <v>3641</v>
      </c>
      <c r="G51" s="7" t="s">
        <v>1959</v>
      </c>
      <c r="H51" s="7" t="str">
        <f>VLOOKUP(G51,Table2!D:F,2,FALSE)</f>
        <v>BG-1</v>
      </c>
      <c r="I51" s="7" t="s">
        <v>3641</v>
      </c>
      <c r="J51" s="7" t="s">
        <v>3641</v>
      </c>
    </row>
    <row r="52" spans="1:10">
      <c r="A52" s="15" t="s">
        <v>3660</v>
      </c>
      <c r="B52" s="7">
        <f t="shared" si="1"/>
        <v>51</v>
      </c>
      <c r="C52" s="35">
        <v>4</v>
      </c>
      <c r="D52" s="7" t="s">
        <v>3528</v>
      </c>
      <c r="E52" s="8" t="s">
        <v>3532</v>
      </c>
      <c r="F52" s="7" t="s">
        <v>3595</v>
      </c>
      <c r="G52" s="7" t="s">
        <v>1962</v>
      </c>
      <c r="H52" s="7" t="str">
        <f>VLOOKUP(G52,Table2!D:F,2,FALSE)</f>
        <v>BT-21</v>
      </c>
      <c r="I52" s="7" t="s">
        <v>3641</v>
      </c>
      <c r="J52" s="7" t="s">
        <v>3641</v>
      </c>
    </row>
    <row r="53" spans="1:10">
      <c r="A53" s="15" t="s">
        <v>3787</v>
      </c>
      <c r="B53" s="7">
        <f t="shared" si="1"/>
        <v>52</v>
      </c>
      <c r="C53" s="35">
        <v>4</v>
      </c>
      <c r="D53" s="7" t="s">
        <v>3528</v>
      </c>
      <c r="E53" s="8" t="s">
        <v>3533</v>
      </c>
      <c r="F53" s="7" t="s">
        <v>3597</v>
      </c>
      <c r="G53" s="7" t="s">
        <v>1964</v>
      </c>
      <c r="H53" s="7" t="str">
        <f>VLOOKUP(G53,Table2!D:F,2,FALSE)</f>
        <v>BG-1</v>
      </c>
      <c r="I53" s="7" t="s">
        <v>3641</v>
      </c>
      <c r="J53" s="7" t="s">
        <v>3641</v>
      </c>
    </row>
    <row r="54" spans="1:10">
      <c r="A54" s="14" t="s">
        <v>3644</v>
      </c>
      <c r="B54" s="7">
        <f t="shared" si="1"/>
        <v>53</v>
      </c>
      <c r="C54" s="35">
        <v>3</v>
      </c>
      <c r="D54" s="7" t="s">
        <v>3528</v>
      </c>
      <c r="E54" s="8" t="s">
        <v>3534</v>
      </c>
      <c r="F54" s="35" t="s">
        <v>3641</v>
      </c>
      <c r="G54" s="7" t="s">
        <v>1966</v>
      </c>
      <c r="H54" s="7" t="str">
        <f>VLOOKUP(G54,Table2!D:F,2,FALSE)</f>
        <v>BG-2</v>
      </c>
      <c r="I54" s="7" t="s">
        <v>3641</v>
      </c>
      <c r="J54" s="7" t="s">
        <v>3641</v>
      </c>
    </row>
    <row r="55" spans="1:10">
      <c r="A55" s="15" t="s">
        <v>3662</v>
      </c>
      <c r="B55" s="7">
        <f t="shared" si="1"/>
        <v>54</v>
      </c>
      <c r="C55" s="35">
        <v>4</v>
      </c>
      <c r="D55" s="7" t="s">
        <v>3528</v>
      </c>
      <c r="E55" s="8" t="s">
        <v>3535</v>
      </c>
      <c r="F55" s="7" t="s">
        <v>3597</v>
      </c>
      <c r="G55" s="7" t="s">
        <v>1968</v>
      </c>
      <c r="H55" s="7" t="str">
        <f>VLOOKUP(G55,Table2!D:F,2,FALSE)</f>
        <v>BT-23</v>
      </c>
      <c r="I55" s="7" t="s">
        <v>3641</v>
      </c>
      <c r="J55" s="7" t="s">
        <v>3641</v>
      </c>
    </row>
    <row r="56" spans="1:10">
      <c r="A56" s="15" t="s">
        <v>3663</v>
      </c>
      <c r="B56" s="7">
        <f t="shared" si="1"/>
        <v>55</v>
      </c>
      <c r="C56" s="35">
        <v>4</v>
      </c>
      <c r="D56" s="7" t="s">
        <v>3528</v>
      </c>
      <c r="E56" s="8" t="s">
        <v>3536</v>
      </c>
      <c r="F56" s="7" t="s">
        <v>3596</v>
      </c>
      <c r="G56" s="7" t="s">
        <v>1970</v>
      </c>
      <c r="H56" s="7" t="str">
        <f>VLOOKUP(G56,Table2!D:F,2,FALSE)</f>
        <v>BT-24</v>
      </c>
      <c r="I56" s="7" t="s">
        <v>3641</v>
      </c>
      <c r="J56" s="7" t="s">
        <v>3641</v>
      </c>
    </row>
    <row r="57" spans="1:10">
      <c r="A57" s="24" t="s">
        <v>4662</v>
      </c>
      <c r="B57" s="24"/>
      <c r="C57" s="106">
        <v>1</v>
      </c>
      <c r="D57" s="25" t="s">
        <v>3528</v>
      </c>
      <c r="E57" s="25" t="s">
        <v>4876</v>
      </c>
      <c r="F57" s="25" t="s">
        <v>40</v>
      </c>
      <c r="G57" s="25" t="s">
        <v>1978</v>
      </c>
      <c r="H57" s="25" t="s">
        <v>3889</v>
      </c>
    </row>
    <row r="58" spans="1:10">
      <c r="A58" s="24" t="s">
        <v>4667</v>
      </c>
      <c r="B58" s="24"/>
      <c r="C58" s="106">
        <v>2</v>
      </c>
      <c r="D58" s="25" t="s">
        <v>3528</v>
      </c>
      <c r="E58" s="25" t="s">
        <v>4877</v>
      </c>
      <c r="F58" s="25" t="s">
        <v>3597</v>
      </c>
      <c r="G58" s="25" t="s">
        <v>1980</v>
      </c>
      <c r="H58" s="25" t="s">
        <v>3892</v>
      </c>
    </row>
    <row r="59" spans="1:10">
      <c r="A59" s="24" t="s">
        <v>3664</v>
      </c>
      <c r="B59" s="24"/>
      <c r="C59" s="106">
        <v>2</v>
      </c>
      <c r="D59" s="25" t="s">
        <v>3528</v>
      </c>
      <c r="E59" s="25" t="s">
        <v>4878</v>
      </c>
      <c r="F59" s="25" t="s">
        <v>3597</v>
      </c>
      <c r="G59" s="25" t="s">
        <v>1982</v>
      </c>
      <c r="H59" s="25" t="s">
        <v>4737</v>
      </c>
    </row>
    <row r="60" spans="1:10">
      <c r="A60" s="24" t="s">
        <v>4663</v>
      </c>
      <c r="B60" s="24"/>
      <c r="C60" s="106">
        <v>2</v>
      </c>
      <c r="D60" s="25" t="s">
        <v>3528</v>
      </c>
      <c r="E60" s="25" t="s">
        <v>4879</v>
      </c>
      <c r="F60" s="25" t="s">
        <v>3596</v>
      </c>
      <c r="G60" s="25" t="s">
        <v>1984</v>
      </c>
      <c r="H60" s="25" t="s">
        <v>4738</v>
      </c>
    </row>
    <row r="61" spans="1:10">
      <c r="A61" s="24" t="s">
        <v>5066</v>
      </c>
      <c r="B61" s="24"/>
      <c r="C61" s="106">
        <v>2</v>
      </c>
      <c r="D61" s="25" t="s">
        <v>3528</v>
      </c>
      <c r="E61" s="25" t="s">
        <v>4866</v>
      </c>
      <c r="F61" s="25" t="s">
        <v>40</v>
      </c>
      <c r="G61" s="25" t="s">
        <v>1952</v>
      </c>
      <c r="H61" s="25" t="s">
        <v>4739</v>
      </c>
    </row>
    <row r="62" spans="1:10">
      <c r="A62" s="24" t="s">
        <v>4664</v>
      </c>
      <c r="B62" s="24"/>
      <c r="C62" s="106">
        <v>2</v>
      </c>
      <c r="D62" s="25" t="s">
        <v>3528</v>
      </c>
      <c r="E62" s="25" t="s">
        <v>4880</v>
      </c>
      <c r="F62" s="25" t="s">
        <v>3596</v>
      </c>
      <c r="G62" s="25" t="s">
        <v>1987</v>
      </c>
      <c r="H62" s="25" t="s">
        <v>4740</v>
      </c>
    </row>
    <row r="63" spans="1:10">
      <c r="A63" s="24" t="s">
        <v>5067</v>
      </c>
      <c r="B63" s="24"/>
      <c r="C63" s="106">
        <v>2</v>
      </c>
      <c r="D63" s="25" t="s">
        <v>3528</v>
      </c>
      <c r="E63" s="25" t="s">
        <v>4866</v>
      </c>
      <c r="F63" s="25" t="s">
        <v>40</v>
      </c>
      <c r="G63" s="25" t="s">
        <v>1952</v>
      </c>
      <c r="H63" s="25" t="s">
        <v>4741</v>
      </c>
    </row>
    <row r="64" spans="1:10">
      <c r="A64" s="24" t="s">
        <v>4665</v>
      </c>
      <c r="B64" s="24"/>
      <c r="C64" s="106">
        <v>2</v>
      </c>
      <c r="D64" s="25" t="s">
        <v>3528</v>
      </c>
      <c r="E64" s="25" t="s">
        <v>4881</v>
      </c>
      <c r="F64" s="25" t="s">
        <v>3596</v>
      </c>
      <c r="G64" s="25" t="s">
        <v>1990</v>
      </c>
      <c r="H64" s="25" t="s">
        <v>4742</v>
      </c>
    </row>
    <row r="65" spans="1:8">
      <c r="A65" s="24" t="s">
        <v>4666</v>
      </c>
      <c r="B65" s="24"/>
      <c r="C65" s="106">
        <v>2</v>
      </c>
      <c r="D65" s="25" t="s">
        <v>3528</v>
      </c>
      <c r="E65" s="25" t="s">
        <v>4882</v>
      </c>
      <c r="F65" s="25" t="s">
        <v>3596</v>
      </c>
      <c r="G65" s="25" t="s">
        <v>1992</v>
      </c>
      <c r="H65" s="25" t="s">
        <v>4743</v>
      </c>
    </row>
    <row r="66" spans="1:8">
      <c r="A66" s="24" t="s">
        <v>3665</v>
      </c>
      <c r="B66" s="24"/>
      <c r="C66" s="106">
        <v>2</v>
      </c>
      <c r="D66" s="25" t="s">
        <v>3528</v>
      </c>
      <c r="E66" s="25" t="s">
        <v>4883</v>
      </c>
      <c r="F66" s="25" t="s">
        <v>3597</v>
      </c>
      <c r="G66" s="25" t="s">
        <v>1994</v>
      </c>
      <c r="H66" s="25" t="s">
        <v>4744</v>
      </c>
    </row>
    <row r="67" spans="1:8">
      <c r="A67" s="24" t="s">
        <v>4598</v>
      </c>
      <c r="B67" s="24"/>
      <c r="C67" s="106">
        <v>2</v>
      </c>
      <c r="D67" s="25" t="s">
        <v>3528</v>
      </c>
      <c r="E67" s="25" t="s">
        <v>4884</v>
      </c>
      <c r="F67" s="25" t="s">
        <v>3596</v>
      </c>
      <c r="G67" s="25" t="s">
        <v>5068</v>
      </c>
      <c r="H67" s="25" t="s">
        <v>4745</v>
      </c>
    </row>
    <row r="68" spans="1:8">
      <c r="A68" s="24" t="s">
        <v>5069</v>
      </c>
      <c r="B68" s="24"/>
      <c r="C68" s="106">
        <v>2</v>
      </c>
      <c r="D68" s="25" t="s">
        <v>3528</v>
      </c>
      <c r="E68" s="25" t="s">
        <v>4866</v>
      </c>
      <c r="F68" s="25" t="s">
        <v>40</v>
      </c>
      <c r="G68" s="25" t="s">
        <v>1952</v>
      </c>
      <c r="H68" s="25" t="s">
        <v>4746</v>
      </c>
    </row>
    <row r="69" spans="1:8">
      <c r="A69" s="24" t="s">
        <v>4668</v>
      </c>
      <c r="B69" s="24"/>
      <c r="C69" s="106">
        <v>2</v>
      </c>
      <c r="D69" s="25" t="s">
        <v>3528</v>
      </c>
      <c r="E69" s="25" t="s">
        <v>4885</v>
      </c>
      <c r="F69" s="25" t="s">
        <v>40</v>
      </c>
      <c r="G69" s="25" t="s">
        <v>1998</v>
      </c>
      <c r="H69" s="25" t="s">
        <v>4747</v>
      </c>
    </row>
    <row r="70" spans="1:8">
      <c r="A70" s="24" t="s">
        <v>4623</v>
      </c>
      <c r="B70" s="24"/>
      <c r="C70" s="106">
        <v>3</v>
      </c>
      <c r="D70" s="25" t="s">
        <v>3528</v>
      </c>
      <c r="E70" s="25" t="s">
        <v>4886</v>
      </c>
      <c r="F70" s="25" t="s">
        <v>3597</v>
      </c>
      <c r="G70" s="25" t="s">
        <v>2001</v>
      </c>
      <c r="H70" s="25" t="s">
        <v>4748</v>
      </c>
    </row>
    <row r="71" spans="1:8">
      <c r="A71" s="24" t="s">
        <v>4627</v>
      </c>
      <c r="B71" s="24"/>
      <c r="C71" s="106">
        <v>3</v>
      </c>
      <c r="D71" s="25" t="s">
        <v>3528</v>
      </c>
      <c r="E71" s="25" t="s">
        <v>4887</v>
      </c>
      <c r="F71" s="25" t="s">
        <v>3597</v>
      </c>
      <c r="G71" s="25" t="s">
        <v>2003</v>
      </c>
      <c r="H71" s="25" t="s">
        <v>3934</v>
      </c>
    </row>
    <row r="72" spans="1:8">
      <c r="A72" s="24" t="s">
        <v>3659</v>
      </c>
      <c r="B72" s="24"/>
      <c r="C72" s="106">
        <v>3</v>
      </c>
      <c r="D72" s="25" t="s">
        <v>3528</v>
      </c>
      <c r="E72" s="25" t="s">
        <v>4888</v>
      </c>
      <c r="F72" s="25" t="s">
        <v>3597</v>
      </c>
      <c r="G72" s="25" t="s">
        <v>2004</v>
      </c>
      <c r="H72" s="25" t="s">
        <v>3934</v>
      </c>
    </row>
    <row r="73" spans="1:8">
      <c r="A73" s="24" t="s">
        <v>4631</v>
      </c>
      <c r="B73" s="24"/>
      <c r="C73" s="106">
        <v>3</v>
      </c>
      <c r="D73" s="25" t="s">
        <v>3528</v>
      </c>
      <c r="E73" s="25" t="s">
        <v>4889</v>
      </c>
      <c r="F73" s="25" t="s">
        <v>3597</v>
      </c>
      <c r="G73" s="25" t="s">
        <v>2006</v>
      </c>
      <c r="H73" s="25" t="s">
        <v>3938</v>
      </c>
    </row>
    <row r="74" spans="1:8">
      <c r="A74" s="24" t="s">
        <v>4643</v>
      </c>
      <c r="B74" s="24"/>
      <c r="C74" s="106">
        <v>3</v>
      </c>
      <c r="D74" s="25" t="s">
        <v>3528</v>
      </c>
      <c r="E74" s="25" t="s">
        <v>4890</v>
      </c>
      <c r="F74" s="25" t="s">
        <v>3597</v>
      </c>
      <c r="G74" s="25" t="s">
        <v>2008</v>
      </c>
      <c r="H74" s="25" t="s">
        <v>4749</v>
      </c>
    </row>
    <row r="75" spans="1:8">
      <c r="A75" s="24" t="s">
        <v>4635</v>
      </c>
      <c r="B75" s="24"/>
      <c r="C75" s="106">
        <v>3</v>
      </c>
      <c r="D75" s="25" t="s">
        <v>3528</v>
      </c>
      <c r="E75" s="25" t="s">
        <v>4891</v>
      </c>
      <c r="F75" s="25" t="s">
        <v>3597</v>
      </c>
      <c r="G75" s="25" t="s">
        <v>2010</v>
      </c>
      <c r="H75" s="25" t="s">
        <v>4750</v>
      </c>
    </row>
    <row r="76" spans="1:8">
      <c r="A76" s="24" t="s">
        <v>4639</v>
      </c>
      <c r="B76" s="24"/>
      <c r="C76" s="106">
        <v>3</v>
      </c>
      <c r="D76" s="25" t="s">
        <v>3528</v>
      </c>
      <c r="E76" s="25" t="s">
        <v>4892</v>
      </c>
      <c r="F76" s="25" t="s">
        <v>3595</v>
      </c>
      <c r="G76" s="25" t="s">
        <v>2012</v>
      </c>
      <c r="H76" s="25" t="s">
        <v>4751</v>
      </c>
    </row>
    <row r="77" spans="1:8">
      <c r="A77" s="24" t="s">
        <v>4669</v>
      </c>
      <c r="B77" s="24"/>
      <c r="C77" s="106">
        <v>2</v>
      </c>
      <c r="D77" s="25" t="s">
        <v>3528</v>
      </c>
      <c r="E77" s="25" t="s">
        <v>4893</v>
      </c>
      <c r="F77" s="25" t="s">
        <v>40</v>
      </c>
      <c r="G77" s="25" t="s">
        <v>2014</v>
      </c>
      <c r="H77" s="25" t="s">
        <v>3948</v>
      </c>
    </row>
    <row r="78" spans="1:8">
      <c r="A78" s="24" t="s">
        <v>4670</v>
      </c>
      <c r="B78" s="24"/>
      <c r="C78" s="106">
        <v>3</v>
      </c>
      <c r="D78" s="25" t="s">
        <v>3528</v>
      </c>
      <c r="E78" s="25" t="s">
        <v>4894</v>
      </c>
      <c r="F78" s="25" t="s">
        <v>3597</v>
      </c>
      <c r="G78" s="25" t="s">
        <v>2016</v>
      </c>
      <c r="H78" s="25" t="s">
        <v>4752</v>
      </c>
    </row>
    <row r="79" spans="1:8">
      <c r="A79" s="24" t="s">
        <v>4671</v>
      </c>
      <c r="B79" s="24"/>
      <c r="C79" s="106">
        <v>3</v>
      </c>
      <c r="D79" s="25" t="s">
        <v>3528</v>
      </c>
      <c r="E79" s="25" t="s">
        <v>4895</v>
      </c>
      <c r="F79" s="25" t="s">
        <v>3597</v>
      </c>
      <c r="G79" s="25" t="s">
        <v>2018</v>
      </c>
      <c r="H79" s="25" t="s">
        <v>3951</v>
      </c>
    </row>
    <row r="80" spans="1:8">
      <c r="A80" s="24" t="s">
        <v>4672</v>
      </c>
      <c r="B80" s="24"/>
      <c r="C80" s="106">
        <v>3</v>
      </c>
      <c r="D80" s="25" t="s">
        <v>3528</v>
      </c>
      <c r="E80" s="25" t="s">
        <v>4896</v>
      </c>
      <c r="F80" s="25" t="s">
        <v>3597</v>
      </c>
      <c r="G80" s="25" t="s">
        <v>2020</v>
      </c>
      <c r="H80" s="25" t="s">
        <v>3952</v>
      </c>
    </row>
    <row r="81" spans="1:8">
      <c r="A81" s="24" t="s">
        <v>5070</v>
      </c>
      <c r="B81" s="24"/>
      <c r="C81" s="106">
        <v>1</v>
      </c>
      <c r="D81" s="25" t="s">
        <v>3528</v>
      </c>
      <c r="E81" s="25" t="s">
        <v>4897</v>
      </c>
      <c r="F81" s="25" t="s">
        <v>40</v>
      </c>
      <c r="G81" s="25" t="s">
        <v>2022</v>
      </c>
      <c r="H81" s="25" t="s">
        <v>3953</v>
      </c>
    </row>
    <row r="82" spans="1:8">
      <c r="A82" s="24" t="s">
        <v>4681</v>
      </c>
      <c r="B82" s="24"/>
      <c r="C82" s="106">
        <v>2</v>
      </c>
      <c r="D82" s="25" t="s">
        <v>3528</v>
      </c>
      <c r="E82" s="25" t="s">
        <v>4898</v>
      </c>
      <c r="F82" s="25" t="s">
        <v>3597</v>
      </c>
      <c r="G82" s="25" t="s">
        <v>2024</v>
      </c>
      <c r="H82" s="25" t="s">
        <v>3954</v>
      </c>
    </row>
    <row r="83" spans="1:8">
      <c r="A83" s="24" t="s">
        <v>4682</v>
      </c>
      <c r="B83" s="24"/>
      <c r="C83" s="106">
        <v>2</v>
      </c>
      <c r="D83" s="25" t="s">
        <v>3528</v>
      </c>
      <c r="E83" s="25" t="s">
        <v>4899</v>
      </c>
      <c r="F83" s="25" t="s">
        <v>3597</v>
      </c>
      <c r="G83" s="25" t="s">
        <v>2025</v>
      </c>
      <c r="H83" s="25" t="s">
        <v>4753</v>
      </c>
    </row>
    <row r="84" spans="1:8">
      <c r="A84" s="24" t="s">
        <v>4677</v>
      </c>
      <c r="B84" s="24"/>
      <c r="C84" s="106">
        <v>2</v>
      </c>
      <c r="D84" s="25" t="s">
        <v>3528</v>
      </c>
      <c r="E84" s="25" t="s">
        <v>4900</v>
      </c>
      <c r="F84" s="25" t="s">
        <v>3596</v>
      </c>
      <c r="G84" s="25" t="s">
        <v>2027</v>
      </c>
      <c r="H84" s="25" t="s">
        <v>4754</v>
      </c>
    </row>
    <row r="85" spans="1:8">
      <c r="A85" s="24" t="s">
        <v>5071</v>
      </c>
      <c r="B85" s="24"/>
      <c r="C85" s="106">
        <v>2</v>
      </c>
      <c r="D85" s="25" t="s">
        <v>3528</v>
      </c>
      <c r="E85" s="25" t="s">
        <v>4866</v>
      </c>
      <c r="F85" s="25" t="s">
        <v>40</v>
      </c>
      <c r="G85" s="25" t="s">
        <v>1952</v>
      </c>
      <c r="H85" s="25" t="s">
        <v>4755</v>
      </c>
    </row>
    <row r="86" spans="1:8">
      <c r="A86" s="24" t="s">
        <v>4678</v>
      </c>
      <c r="B86" s="24"/>
      <c r="C86" s="106">
        <v>2</v>
      </c>
      <c r="D86" s="25" t="s">
        <v>3528</v>
      </c>
      <c r="E86" s="25" t="s">
        <v>4901</v>
      </c>
      <c r="F86" s="25" t="s">
        <v>3596</v>
      </c>
      <c r="G86" s="25" t="s">
        <v>2030</v>
      </c>
      <c r="H86" s="25" t="s">
        <v>4756</v>
      </c>
    </row>
    <row r="87" spans="1:8">
      <c r="A87" s="24" t="s">
        <v>4680</v>
      </c>
      <c r="B87" s="24"/>
      <c r="C87" s="106">
        <v>2</v>
      </c>
      <c r="D87" s="25" t="s">
        <v>3528</v>
      </c>
      <c r="E87" s="25" t="s">
        <v>4866</v>
      </c>
      <c r="F87" s="25" t="s">
        <v>40</v>
      </c>
      <c r="G87" s="25" t="s">
        <v>1952</v>
      </c>
      <c r="H87" s="25" t="s">
        <v>4757</v>
      </c>
    </row>
    <row r="88" spans="1:8">
      <c r="A88" s="24" t="s">
        <v>4679</v>
      </c>
      <c r="B88" s="24"/>
      <c r="C88" s="106">
        <v>2</v>
      </c>
      <c r="D88" s="25" t="s">
        <v>3528</v>
      </c>
      <c r="E88" s="25" t="s">
        <v>4902</v>
      </c>
      <c r="F88" s="25" t="s">
        <v>3596</v>
      </c>
      <c r="G88" s="25" t="s">
        <v>2033</v>
      </c>
      <c r="H88" s="25" t="s">
        <v>4758</v>
      </c>
    </row>
    <row r="89" spans="1:8">
      <c r="A89" s="24" t="s">
        <v>4688</v>
      </c>
      <c r="B89" s="24"/>
      <c r="C89" s="106">
        <v>2</v>
      </c>
      <c r="D89" s="25" t="s">
        <v>3528</v>
      </c>
      <c r="E89" s="25" t="s">
        <v>4903</v>
      </c>
      <c r="F89" s="25" t="s">
        <v>3596</v>
      </c>
      <c r="G89" s="25" t="s">
        <v>2035</v>
      </c>
      <c r="H89" s="25" t="s">
        <v>4759</v>
      </c>
    </row>
    <row r="90" spans="1:8">
      <c r="A90" s="24" t="s">
        <v>5072</v>
      </c>
      <c r="B90" s="24"/>
      <c r="C90" s="106">
        <v>2</v>
      </c>
      <c r="D90" s="25" t="s">
        <v>3528</v>
      </c>
      <c r="E90" s="25" t="s">
        <v>4866</v>
      </c>
      <c r="F90" s="25" t="s">
        <v>40</v>
      </c>
      <c r="G90" s="25" t="s">
        <v>1952</v>
      </c>
      <c r="H90" s="25" t="s">
        <v>4760</v>
      </c>
    </row>
    <row r="91" spans="1:8">
      <c r="A91" s="24" t="s">
        <v>4683</v>
      </c>
      <c r="B91" s="24"/>
      <c r="C91" s="106">
        <v>2</v>
      </c>
      <c r="D91" s="25" t="s">
        <v>3528</v>
      </c>
      <c r="E91" s="25" t="s">
        <v>4904</v>
      </c>
      <c r="F91" s="25" t="s">
        <v>40</v>
      </c>
      <c r="G91" s="25" t="s">
        <v>2038</v>
      </c>
      <c r="H91" s="25" t="s">
        <v>4761</v>
      </c>
    </row>
    <row r="92" spans="1:8">
      <c r="A92" s="24" t="s">
        <v>4624</v>
      </c>
      <c r="B92" s="24"/>
      <c r="C92" s="106">
        <v>3</v>
      </c>
      <c r="D92" s="25" t="s">
        <v>3528</v>
      </c>
      <c r="E92" s="25" t="s">
        <v>4905</v>
      </c>
      <c r="F92" s="25" t="s">
        <v>3597</v>
      </c>
      <c r="G92" s="25" t="s">
        <v>2040</v>
      </c>
      <c r="H92" s="25" t="s">
        <v>4748</v>
      </c>
    </row>
    <row r="93" spans="1:8">
      <c r="A93" s="24" t="s">
        <v>4628</v>
      </c>
      <c r="B93" s="24"/>
      <c r="C93" s="106">
        <v>3</v>
      </c>
      <c r="D93" s="25" t="s">
        <v>3528</v>
      </c>
      <c r="E93" s="25" t="s">
        <v>4906</v>
      </c>
      <c r="F93" s="25" t="s">
        <v>3597</v>
      </c>
      <c r="G93" s="25" t="s">
        <v>2042</v>
      </c>
      <c r="H93" s="25" t="s">
        <v>3934</v>
      </c>
    </row>
    <row r="94" spans="1:8">
      <c r="A94" s="24" t="s">
        <v>4684</v>
      </c>
      <c r="B94" s="24"/>
      <c r="C94" s="106">
        <v>3</v>
      </c>
      <c r="D94" s="25" t="s">
        <v>3528</v>
      </c>
      <c r="E94" s="25" t="s">
        <v>4907</v>
      </c>
      <c r="F94" s="25" t="s">
        <v>3597</v>
      </c>
      <c r="G94" s="25" t="s">
        <v>2044</v>
      </c>
      <c r="H94" s="25" t="s">
        <v>3934</v>
      </c>
    </row>
    <row r="95" spans="1:8">
      <c r="A95" s="24" t="s">
        <v>4632</v>
      </c>
      <c r="B95" s="24"/>
      <c r="C95" s="106">
        <v>3</v>
      </c>
      <c r="D95" s="25" t="s">
        <v>3528</v>
      </c>
      <c r="E95" s="25" t="s">
        <v>4908</v>
      </c>
      <c r="F95" s="25" t="s">
        <v>3597</v>
      </c>
      <c r="G95" s="25" t="s">
        <v>2046</v>
      </c>
      <c r="H95" s="25" t="s">
        <v>3984</v>
      </c>
    </row>
    <row r="96" spans="1:8">
      <c r="A96" s="24" t="s">
        <v>4644</v>
      </c>
      <c r="B96" s="24"/>
      <c r="C96" s="106">
        <v>3</v>
      </c>
      <c r="D96" s="25" t="s">
        <v>3528</v>
      </c>
      <c r="E96" s="25" t="s">
        <v>4909</v>
      </c>
      <c r="F96" s="25" t="s">
        <v>3597</v>
      </c>
      <c r="G96" s="25" t="s">
        <v>2048</v>
      </c>
      <c r="H96" s="25" t="s">
        <v>4749</v>
      </c>
    </row>
    <row r="97" spans="1:8">
      <c r="A97" s="24" t="s">
        <v>4636</v>
      </c>
      <c r="B97" s="24"/>
      <c r="C97" s="106">
        <v>3</v>
      </c>
      <c r="D97" s="25" t="s">
        <v>3528</v>
      </c>
      <c r="E97" s="25" t="s">
        <v>4910</v>
      </c>
      <c r="F97" s="25" t="s">
        <v>3597</v>
      </c>
      <c r="G97" s="25" t="s">
        <v>2050</v>
      </c>
      <c r="H97" s="25" t="s">
        <v>4750</v>
      </c>
    </row>
    <row r="98" spans="1:8">
      <c r="A98" s="24" t="s">
        <v>4640</v>
      </c>
      <c r="B98" s="24"/>
      <c r="C98" s="106">
        <v>3</v>
      </c>
      <c r="D98" s="25" t="s">
        <v>3528</v>
      </c>
      <c r="E98" s="25" t="s">
        <v>4911</v>
      </c>
      <c r="F98" s="25" t="s">
        <v>3595</v>
      </c>
      <c r="G98" s="25" t="s">
        <v>2052</v>
      </c>
      <c r="H98" s="25" t="s">
        <v>4762</v>
      </c>
    </row>
    <row r="99" spans="1:8">
      <c r="A99" s="24" t="s">
        <v>4685</v>
      </c>
      <c r="B99" s="24"/>
      <c r="C99" s="106">
        <v>2</v>
      </c>
      <c r="D99" s="25" t="s">
        <v>3528</v>
      </c>
      <c r="E99" s="25" t="s">
        <v>4912</v>
      </c>
      <c r="F99" s="25" t="s">
        <v>40</v>
      </c>
      <c r="G99" s="25" t="s">
        <v>2054</v>
      </c>
      <c r="H99" s="25" t="s">
        <v>4763</v>
      </c>
    </row>
    <row r="100" spans="1:8">
      <c r="A100" s="24" t="s">
        <v>4686</v>
      </c>
      <c r="B100" s="24"/>
      <c r="C100" s="106">
        <v>3</v>
      </c>
      <c r="D100" s="25" t="s">
        <v>3528</v>
      </c>
      <c r="E100" s="25" t="s">
        <v>4913</v>
      </c>
      <c r="F100" s="25" t="s">
        <v>3597</v>
      </c>
      <c r="G100" s="25" t="s">
        <v>2056</v>
      </c>
      <c r="H100" s="25" t="s">
        <v>4752</v>
      </c>
    </row>
    <row r="101" spans="1:8">
      <c r="A101" s="24" t="s">
        <v>4687</v>
      </c>
      <c r="B101" s="24"/>
      <c r="C101" s="106">
        <v>3</v>
      </c>
      <c r="D101" s="25" t="s">
        <v>3528</v>
      </c>
      <c r="E101" s="25" t="s">
        <v>4914</v>
      </c>
      <c r="F101" s="25" t="s">
        <v>3597</v>
      </c>
      <c r="G101" s="25" t="s">
        <v>2058</v>
      </c>
      <c r="H101" s="25" t="s">
        <v>3951</v>
      </c>
    </row>
    <row r="102" spans="1:8">
      <c r="A102" s="24" t="s">
        <v>4689</v>
      </c>
      <c r="B102" s="24"/>
      <c r="C102" s="106">
        <v>3</v>
      </c>
      <c r="D102" s="25" t="s">
        <v>3528</v>
      </c>
      <c r="E102" s="25" t="s">
        <v>4915</v>
      </c>
      <c r="F102" s="25" t="s">
        <v>3597</v>
      </c>
      <c r="G102" s="25" t="s">
        <v>2060</v>
      </c>
      <c r="H102" s="25" t="s">
        <v>3952</v>
      </c>
    </row>
    <row r="103" spans="1:8">
      <c r="A103" s="24" t="s">
        <v>5073</v>
      </c>
      <c r="B103" s="24"/>
      <c r="C103" s="106">
        <v>1</v>
      </c>
      <c r="D103" s="25" t="s">
        <v>3528</v>
      </c>
      <c r="E103" s="25" t="s">
        <v>4916</v>
      </c>
      <c r="F103" s="25" t="s">
        <v>40</v>
      </c>
      <c r="G103" s="25" t="s">
        <v>2062</v>
      </c>
      <c r="H103" s="25" t="s">
        <v>4764</v>
      </c>
    </row>
    <row r="104" spans="1:8">
      <c r="A104" s="24" t="s">
        <v>4693</v>
      </c>
      <c r="B104" s="24"/>
      <c r="C104" s="106">
        <v>2</v>
      </c>
      <c r="D104" s="25" t="s">
        <v>3528</v>
      </c>
      <c r="E104" s="25" t="s">
        <v>4917</v>
      </c>
      <c r="F104" s="25" t="s">
        <v>3597</v>
      </c>
      <c r="G104" s="25" t="s">
        <v>2064</v>
      </c>
      <c r="H104" s="25" t="s">
        <v>4765</v>
      </c>
    </row>
    <row r="105" spans="1:8">
      <c r="A105" s="24" t="s">
        <v>4690</v>
      </c>
      <c r="B105" s="24"/>
      <c r="C105" s="106">
        <v>2</v>
      </c>
      <c r="D105" s="25" t="s">
        <v>3528</v>
      </c>
      <c r="E105" s="25" t="s">
        <v>4918</v>
      </c>
      <c r="F105" s="25" t="s">
        <v>3596</v>
      </c>
      <c r="G105" s="25" t="s">
        <v>2066</v>
      </c>
      <c r="H105" s="25" t="s">
        <v>4766</v>
      </c>
    </row>
    <row r="106" spans="1:8">
      <c r="A106" s="24" t="s">
        <v>5074</v>
      </c>
      <c r="B106" s="24"/>
      <c r="C106" s="106">
        <v>2</v>
      </c>
      <c r="D106" s="25" t="s">
        <v>3528</v>
      </c>
      <c r="E106" s="25" t="s">
        <v>4866</v>
      </c>
      <c r="F106" s="25" t="s">
        <v>40</v>
      </c>
      <c r="G106" s="25" t="s">
        <v>1952</v>
      </c>
      <c r="H106" s="25" t="s">
        <v>4767</v>
      </c>
    </row>
    <row r="107" spans="1:8">
      <c r="A107" s="24" t="s">
        <v>4691</v>
      </c>
      <c r="B107" s="24"/>
      <c r="C107" s="106">
        <v>2</v>
      </c>
      <c r="D107" s="25" t="s">
        <v>3528</v>
      </c>
      <c r="E107" s="25" t="s">
        <v>4919</v>
      </c>
      <c r="F107" s="25" t="s">
        <v>3596</v>
      </c>
      <c r="G107" s="25" t="s">
        <v>2069</v>
      </c>
      <c r="H107" s="25" t="s">
        <v>4768</v>
      </c>
    </row>
    <row r="108" spans="1:8">
      <c r="A108" s="24" t="s">
        <v>4692</v>
      </c>
      <c r="B108" s="24"/>
      <c r="C108" s="106">
        <v>2</v>
      </c>
      <c r="D108" s="25" t="s">
        <v>3528</v>
      </c>
      <c r="E108" s="25" t="s">
        <v>4866</v>
      </c>
      <c r="F108" s="25" t="s">
        <v>40</v>
      </c>
      <c r="G108" s="25" t="s">
        <v>1952</v>
      </c>
      <c r="H108" s="25" t="s">
        <v>4769</v>
      </c>
    </row>
    <row r="109" spans="1:8">
      <c r="A109" s="24" t="s">
        <v>5075</v>
      </c>
      <c r="B109" s="24"/>
      <c r="C109" s="106">
        <v>1</v>
      </c>
      <c r="D109" s="25" t="s">
        <v>3528</v>
      </c>
      <c r="E109" s="25" t="s">
        <v>4920</v>
      </c>
      <c r="F109" s="25" t="s">
        <v>40</v>
      </c>
      <c r="G109" s="25" t="s">
        <v>2072</v>
      </c>
      <c r="H109" s="25" t="s">
        <v>4009</v>
      </c>
    </row>
    <row r="110" spans="1:8">
      <c r="A110" s="24" t="s">
        <v>4674</v>
      </c>
      <c r="B110" s="24"/>
      <c r="C110" s="106">
        <v>2</v>
      </c>
      <c r="D110" s="25" t="s">
        <v>3528</v>
      </c>
      <c r="E110" s="25" t="s">
        <v>4921</v>
      </c>
      <c r="F110" s="25" t="s">
        <v>3597</v>
      </c>
      <c r="G110" s="25" t="s">
        <v>2074</v>
      </c>
      <c r="H110" s="25" t="s">
        <v>4010</v>
      </c>
    </row>
    <row r="111" spans="1:8">
      <c r="A111" s="24" t="s">
        <v>4673</v>
      </c>
      <c r="B111" s="24"/>
      <c r="C111" s="106">
        <v>2</v>
      </c>
      <c r="D111" s="25" t="s">
        <v>3528</v>
      </c>
      <c r="E111" s="25" t="s">
        <v>4922</v>
      </c>
      <c r="F111" s="25" t="s">
        <v>3596</v>
      </c>
      <c r="G111" s="25" t="s">
        <v>2076</v>
      </c>
      <c r="H111" s="25" t="s">
        <v>4770</v>
      </c>
    </row>
    <row r="112" spans="1:8">
      <c r="A112" s="24" t="s">
        <v>4675</v>
      </c>
      <c r="B112" s="24"/>
      <c r="C112" s="106">
        <v>2</v>
      </c>
      <c r="D112" s="25" t="s">
        <v>3528</v>
      </c>
      <c r="E112" s="25" t="s">
        <v>4923</v>
      </c>
      <c r="F112" s="25" t="s">
        <v>40</v>
      </c>
      <c r="G112" s="25" t="s">
        <v>2078</v>
      </c>
      <c r="H112" s="25" t="s">
        <v>4771</v>
      </c>
    </row>
    <row r="113" spans="1:8">
      <c r="A113" s="24" t="s">
        <v>4625</v>
      </c>
      <c r="B113" s="24"/>
      <c r="C113" s="106">
        <v>3</v>
      </c>
      <c r="D113" s="25" t="s">
        <v>3528</v>
      </c>
      <c r="E113" s="25" t="s">
        <v>4924</v>
      </c>
      <c r="F113" s="25" t="s">
        <v>3597</v>
      </c>
      <c r="G113" s="25" t="s">
        <v>2080</v>
      </c>
      <c r="H113" s="25" t="s">
        <v>4772</v>
      </c>
    </row>
    <row r="114" spans="1:8">
      <c r="A114" s="24" t="s">
        <v>4629</v>
      </c>
      <c r="B114" s="24"/>
      <c r="C114" s="106">
        <v>3</v>
      </c>
      <c r="D114" s="25" t="s">
        <v>3528</v>
      </c>
      <c r="E114" s="25" t="s">
        <v>4925</v>
      </c>
      <c r="F114" s="25" t="s">
        <v>3597</v>
      </c>
      <c r="G114" s="25" t="s">
        <v>2082</v>
      </c>
      <c r="H114" s="25" t="s">
        <v>3934</v>
      </c>
    </row>
    <row r="115" spans="1:8">
      <c r="A115" s="24" t="s">
        <v>4676</v>
      </c>
      <c r="B115" s="24"/>
      <c r="C115" s="106">
        <v>3</v>
      </c>
      <c r="D115" s="25" t="s">
        <v>3528</v>
      </c>
      <c r="E115" s="25" t="s">
        <v>4926</v>
      </c>
      <c r="F115" s="25" t="s">
        <v>3597</v>
      </c>
      <c r="G115" s="25" t="s">
        <v>2084</v>
      </c>
      <c r="H115" s="25" t="s">
        <v>3934</v>
      </c>
    </row>
    <row r="116" spans="1:8">
      <c r="A116" s="24" t="s">
        <v>4633</v>
      </c>
      <c r="B116" s="24"/>
      <c r="C116" s="106">
        <v>3</v>
      </c>
      <c r="D116" s="25" t="s">
        <v>3528</v>
      </c>
      <c r="E116" s="25" t="s">
        <v>4927</v>
      </c>
      <c r="F116" s="25" t="s">
        <v>3597</v>
      </c>
      <c r="G116" s="25" t="s">
        <v>2086</v>
      </c>
      <c r="H116" s="25" t="s">
        <v>4021</v>
      </c>
    </row>
    <row r="117" spans="1:8">
      <c r="A117" s="24" t="s">
        <v>4645</v>
      </c>
      <c r="B117" s="24"/>
      <c r="C117" s="106">
        <v>3</v>
      </c>
      <c r="D117" s="25" t="s">
        <v>3528</v>
      </c>
      <c r="E117" s="25" t="s">
        <v>4928</v>
      </c>
      <c r="F117" s="25" t="s">
        <v>3597</v>
      </c>
      <c r="G117" s="25" t="s">
        <v>2088</v>
      </c>
      <c r="H117" s="25" t="s">
        <v>4749</v>
      </c>
    </row>
    <row r="118" spans="1:8">
      <c r="A118" s="24" t="s">
        <v>4637</v>
      </c>
      <c r="B118" s="24"/>
      <c r="C118" s="106">
        <v>3</v>
      </c>
      <c r="D118" s="25" t="s">
        <v>3528</v>
      </c>
      <c r="E118" s="25" t="s">
        <v>4929</v>
      </c>
      <c r="F118" s="25" t="s">
        <v>3597</v>
      </c>
      <c r="G118" s="25" t="s">
        <v>2090</v>
      </c>
      <c r="H118" s="25" t="s">
        <v>4773</v>
      </c>
    </row>
    <row r="119" spans="1:8">
      <c r="A119" s="24" t="s">
        <v>4641</v>
      </c>
      <c r="B119" s="24"/>
      <c r="C119" s="106">
        <v>3</v>
      </c>
      <c r="D119" s="25" t="s">
        <v>3528</v>
      </c>
      <c r="E119" s="25" t="s">
        <v>4930</v>
      </c>
      <c r="F119" s="25" t="s">
        <v>3595</v>
      </c>
      <c r="G119" s="25" t="s">
        <v>2092</v>
      </c>
      <c r="H119" s="25" t="s">
        <v>4774</v>
      </c>
    </row>
    <row r="120" spans="1:8">
      <c r="A120" s="24" t="s">
        <v>5076</v>
      </c>
      <c r="B120" s="24"/>
      <c r="C120" s="106">
        <v>1</v>
      </c>
      <c r="D120" s="25" t="s">
        <v>3528</v>
      </c>
      <c r="E120" s="25" t="s">
        <v>4931</v>
      </c>
      <c r="F120" s="25" t="s">
        <v>40</v>
      </c>
      <c r="G120" s="25" t="s">
        <v>2094</v>
      </c>
      <c r="H120" s="25" t="s">
        <v>4027</v>
      </c>
    </row>
    <row r="121" spans="1:8">
      <c r="A121" s="24" t="s">
        <v>4694</v>
      </c>
      <c r="B121" s="24"/>
      <c r="C121" s="106">
        <v>2</v>
      </c>
      <c r="D121" s="25" t="s">
        <v>3528</v>
      </c>
      <c r="E121" s="25" t="s">
        <v>4932</v>
      </c>
      <c r="F121" s="25" t="s">
        <v>3597</v>
      </c>
      <c r="G121" s="25" t="s">
        <v>2096</v>
      </c>
      <c r="H121" s="25" t="s">
        <v>4775</v>
      </c>
    </row>
    <row r="122" spans="1:8">
      <c r="A122" s="24" t="s">
        <v>4697</v>
      </c>
      <c r="B122" s="24"/>
      <c r="C122" s="106">
        <v>2</v>
      </c>
      <c r="D122" s="25" t="s">
        <v>3528</v>
      </c>
      <c r="E122" s="25" t="s">
        <v>4933</v>
      </c>
      <c r="F122" s="25" t="s">
        <v>3596</v>
      </c>
      <c r="G122" s="25" t="s">
        <v>2098</v>
      </c>
      <c r="H122" s="25" t="s">
        <v>4776</v>
      </c>
    </row>
    <row r="123" spans="1:8">
      <c r="A123" s="24" t="s">
        <v>5077</v>
      </c>
      <c r="B123" s="24"/>
      <c r="C123" s="106">
        <v>2</v>
      </c>
      <c r="D123" s="25" t="s">
        <v>3528</v>
      </c>
      <c r="E123" s="25" t="s">
        <v>4866</v>
      </c>
      <c r="F123" s="25" t="s">
        <v>40</v>
      </c>
      <c r="G123" s="25" t="s">
        <v>1952</v>
      </c>
      <c r="H123" s="25" t="s">
        <v>4777</v>
      </c>
    </row>
    <row r="124" spans="1:8">
      <c r="A124" s="24" t="s">
        <v>5078</v>
      </c>
      <c r="B124" s="24"/>
      <c r="C124" s="106">
        <v>2</v>
      </c>
      <c r="D124" s="25" t="s">
        <v>3528</v>
      </c>
      <c r="E124" s="25" t="s">
        <v>4934</v>
      </c>
      <c r="F124" s="25" t="s">
        <v>4394</v>
      </c>
      <c r="G124" s="25" t="s">
        <v>2101</v>
      </c>
      <c r="H124" s="25" t="s">
        <v>4038</v>
      </c>
    </row>
    <row r="125" spans="1:8">
      <c r="A125" s="24" t="s">
        <v>3642</v>
      </c>
      <c r="B125" s="24"/>
      <c r="C125" s="106">
        <v>2</v>
      </c>
      <c r="D125" s="25" t="s">
        <v>3528</v>
      </c>
      <c r="E125" s="25" t="s">
        <v>4935</v>
      </c>
      <c r="F125" s="25" t="s">
        <v>40</v>
      </c>
      <c r="G125" s="25" t="s">
        <v>2103</v>
      </c>
      <c r="H125" s="25" t="s">
        <v>4778</v>
      </c>
    </row>
    <row r="126" spans="1:8">
      <c r="A126" s="24" t="s">
        <v>5079</v>
      </c>
      <c r="B126" s="24"/>
      <c r="C126" s="106">
        <v>3</v>
      </c>
      <c r="D126" s="25" t="s">
        <v>3528</v>
      </c>
      <c r="E126" s="25" t="s">
        <v>4936</v>
      </c>
      <c r="F126" s="25" t="s">
        <v>4394</v>
      </c>
      <c r="G126" s="25" t="s">
        <v>2105</v>
      </c>
      <c r="H126" s="25" t="s">
        <v>4779</v>
      </c>
    </row>
    <row r="127" spans="1:8">
      <c r="A127" s="24" t="s">
        <v>5080</v>
      </c>
      <c r="B127" s="24"/>
      <c r="C127" s="106">
        <v>3</v>
      </c>
      <c r="D127" s="25" t="s">
        <v>3528</v>
      </c>
      <c r="E127" s="25" t="s">
        <v>4937</v>
      </c>
      <c r="F127" s="25" t="s">
        <v>4394</v>
      </c>
      <c r="G127" s="25" t="s">
        <v>2107</v>
      </c>
      <c r="H127" s="25" t="s">
        <v>4780</v>
      </c>
    </row>
    <row r="128" spans="1:8">
      <c r="A128" s="24" t="s">
        <v>4695</v>
      </c>
      <c r="B128" s="24"/>
      <c r="C128" s="106">
        <v>2</v>
      </c>
      <c r="D128" s="25" t="s">
        <v>3528</v>
      </c>
      <c r="E128" s="25" t="s">
        <v>4938</v>
      </c>
      <c r="F128" s="25" t="s">
        <v>40</v>
      </c>
      <c r="G128" s="25" t="s">
        <v>2109</v>
      </c>
      <c r="H128" s="25" t="s">
        <v>4781</v>
      </c>
    </row>
    <row r="129" spans="1:10">
      <c r="A129" s="24" t="s">
        <v>4626</v>
      </c>
      <c r="B129" s="24"/>
      <c r="C129" s="106">
        <v>3</v>
      </c>
      <c r="D129" s="25" t="s">
        <v>3528</v>
      </c>
      <c r="E129" s="25" t="s">
        <v>4939</v>
      </c>
      <c r="F129" s="25" t="s">
        <v>3597</v>
      </c>
      <c r="G129" s="25" t="s">
        <v>2111</v>
      </c>
      <c r="H129" s="25" t="s">
        <v>4782</v>
      </c>
    </row>
    <row r="130" spans="1:10">
      <c r="A130" s="24" t="s">
        <v>4630</v>
      </c>
      <c r="B130" s="24"/>
      <c r="C130" s="106">
        <v>3</v>
      </c>
      <c r="D130" s="25" t="s">
        <v>3528</v>
      </c>
      <c r="E130" s="25" t="s">
        <v>4940</v>
      </c>
      <c r="F130" s="25" t="s">
        <v>3597</v>
      </c>
      <c r="G130" s="25" t="s">
        <v>2113</v>
      </c>
      <c r="H130" s="25" t="s">
        <v>3934</v>
      </c>
    </row>
    <row r="131" spans="1:10">
      <c r="A131" s="24" t="s">
        <v>4696</v>
      </c>
      <c r="B131" s="24"/>
      <c r="C131" s="106">
        <v>3</v>
      </c>
      <c r="D131" s="25" t="s">
        <v>3528</v>
      </c>
      <c r="E131" s="25" t="s">
        <v>4941</v>
      </c>
      <c r="F131" s="25" t="s">
        <v>3597</v>
      </c>
      <c r="G131" s="25" t="s">
        <v>2115</v>
      </c>
      <c r="H131" s="25" t="s">
        <v>3934</v>
      </c>
    </row>
    <row r="132" spans="1:10">
      <c r="A132" s="24" t="s">
        <v>4634</v>
      </c>
      <c r="B132" s="24"/>
      <c r="C132" s="106">
        <v>3</v>
      </c>
      <c r="D132" s="25" t="s">
        <v>3528</v>
      </c>
      <c r="E132" s="25" t="s">
        <v>4942</v>
      </c>
      <c r="F132" s="25" t="s">
        <v>3597</v>
      </c>
      <c r="G132" s="25" t="s">
        <v>2117</v>
      </c>
      <c r="H132" s="25" t="s">
        <v>4055</v>
      </c>
    </row>
    <row r="133" spans="1:10">
      <c r="A133" s="24" t="s">
        <v>4646</v>
      </c>
      <c r="B133" s="24"/>
      <c r="C133" s="106">
        <v>3</v>
      </c>
      <c r="D133" s="25" t="s">
        <v>3528</v>
      </c>
      <c r="E133" s="25" t="s">
        <v>4943</v>
      </c>
      <c r="F133" s="25" t="s">
        <v>3597</v>
      </c>
      <c r="G133" s="25" t="s">
        <v>2119</v>
      </c>
      <c r="H133" s="25" t="s">
        <v>4749</v>
      </c>
    </row>
    <row r="134" spans="1:10">
      <c r="A134" s="24" t="s">
        <v>4638</v>
      </c>
      <c r="B134" s="24"/>
      <c r="C134" s="106">
        <v>3</v>
      </c>
      <c r="D134" s="25" t="s">
        <v>3528</v>
      </c>
      <c r="E134" s="25" t="s">
        <v>4944</v>
      </c>
      <c r="F134" s="25" t="s">
        <v>3597</v>
      </c>
      <c r="G134" s="25" t="s">
        <v>2121</v>
      </c>
      <c r="H134" s="25" t="s">
        <v>4750</v>
      </c>
    </row>
    <row r="135" spans="1:10">
      <c r="A135" s="24" t="s">
        <v>4642</v>
      </c>
      <c r="B135" s="24"/>
      <c r="C135" s="106">
        <v>3</v>
      </c>
      <c r="D135" s="25" t="s">
        <v>3528</v>
      </c>
      <c r="E135" s="25" t="s">
        <v>4945</v>
      </c>
      <c r="F135" s="25" t="s">
        <v>3595</v>
      </c>
      <c r="G135" s="25" t="s">
        <v>2123</v>
      </c>
      <c r="H135" s="25" t="s">
        <v>4762</v>
      </c>
    </row>
    <row r="136" spans="1:10">
      <c r="A136" s="7" t="s">
        <v>797</v>
      </c>
      <c r="B136" s="7">
        <f t="shared" si="1"/>
        <v>135</v>
      </c>
      <c r="C136" s="35">
        <v>2</v>
      </c>
      <c r="D136" s="7" t="s">
        <v>0</v>
      </c>
      <c r="E136" s="8" t="s">
        <v>3761</v>
      </c>
      <c r="F136" s="35" t="s">
        <v>3457</v>
      </c>
      <c r="G136" s="7" t="s">
        <v>2402</v>
      </c>
      <c r="H136" s="7" t="s">
        <v>42</v>
      </c>
      <c r="I136" s="7" t="s">
        <v>2403</v>
      </c>
      <c r="J136" s="7" t="s">
        <v>2404</v>
      </c>
    </row>
    <row r="137" spans="1:10">
      <c r="A137" s="7" t="s">
        <v>798</v>
      </c>
      <c r="B137" s="7">
        <f t="shared" si="1"/>
        <v>136</v>
      </c>
      <c r="C137" s="35">
        <v>3</v>
      </c>
      <c r="D137" s="7" t="s">
        <v>16</v>
      </c>
      <c r="E137" s="8" t="s">
        <v>43</v>
      </c>
      <c r="F137" s="35" t="s">
        <v>3457</v>
      </c>
      <c r="G137" s="7" t="s">
        <v>1528</v>
      </c>
      <c r="H137" s="7" t="s">
        <v>44</v>
      </c>
      <c r="I137" s="7" t="s">
        <v>2405</v>
      </c>
      <c r="J137" s="7" t="s">
        <v>3102</v>
      </c>
    </row>
    <row r="138" spans="1:10">
      <c r="A138" s="7" t="s">
        <v>1154</v>
      </c>
      <c r="B138" s="7">
        <f t="shared" si="1"/>
        <v>137</v>
      </c>
      <c r="C138" s="35">
        <v>4</v>
      </c>
      <c r="D138" s="7" t="s">
        <v>16</v>
      </c>
      <c r="E138" s="8" t="s">
        <v>45</v>
      </c>
      <c r="F138" s="7" t="s">
        <v>884</v>
      </c>
      <c r="G138" s="7" t="s">
        <v>2406</v>
      </c>
      <c r="H138" s="7" t="s">
        <v>2407</v>
      </c>
      <c r="I138" s="7" t="s">
        <v>2408</v>
      </c>
      <c r="J138" s="7" t="s">
        <v>3103</v>
      </c>
    </row>
    <row r="139" spans="1:10">
      <c r="A139" s="7" t="s">
        <v>1155</v>
      </c>
      <c r="B139" s="7">
        <f t="shared" si="1"/>
        <v>138</v>
      </c>
      <c r="C139" s="35">
        <v>4</v>
      </c>
      <c r="D139" s="7" t="s">
        <v>16</v>
      </c>
      <c r="E139" s="8" t="s">
        <v>47</v>
      </c>
      <c r="F139" s="7" t="s">
        <v>883</v>
      </c>
      <c r="G139" s="7" t="s">
        <v>1528</v>
      </c>
      <c r="H139" s="7" t="s">
        <v>48</v>
      </c>
      <c r="I139" s="7" t="s">
        <v>2409</v>
      </c>
      <c r="J139" s="7" t="s">
        <v>3104</v>
      </c>
    </row>
    <row r="140" spans="1:10">
      <c r="A140" s="7" t="s">
        <v>799</v>
      </c>
      <c r="B140" s="7">
        <f t="shared" si="1"/>
        <v>139</v>
      </c>
      <c r="C140" s="35">
        <v>3</v>
      </c>
      <c r="D140" s="7" t="s">
        <v>16</v>
      </c>
      <c r="E140" s="8" t="s">
        <v>49</v>
      </c>
      <c r="F140" s="35" t="s">
        <v>3457</v>
      </c>
      <c r="G140" s="7" t="s">
        <v>1530</v>
      </c>
      <c r="H140" s="7" t="s">
        <v>50</v>
      </c>
      <c r="I140" s="7" t="s">
        <v>2410</v>
      </c>
      <c r="J140" s="7" t="s">
        <v>3105</v>
      </c>
    </row>
    <row r="141" spans="1:10">
      <c r="A141" s="7" t="s">
        <v>1156</v>
      </c>
      <c r="B141" s="7">
        <f t="shared" si="1"/>
        <v>140</v>
      </c>
      <c r="C141" s="35">
        <v>4</v>
      </c>
      <c r="D141" s="7" t="s">
        <v>16</v>
      </c>
      <c r="E141" s="8" t="s">
        <v>51</v>
      </c>
      <c r="F141" s="7" t="s">
        <v>886</v>
      </c>
      <c r="G141" s="7" t="s">
        <v>1531</v>
      </c>
      <c r="H141" s="7" t="s">
        <v>52</v>
      </c>
      <c r="I141" s="7" t="s">
        <v>2411</v>
      </c>
      <c r="J141" s="7" t="s">
        <v>3054</v>
      </c>
    </row>
    <row r="142" spans="1:10">
      <c r="A142" s="7" t="s">
        <v>1157</v>
      </c>
      <c r="B142" s="7">
        <f t="shared" si="1"/>
        <v>141</v>
      </c>
      <c r="C142" s="35">
        <v>4</v>
      </c>
      <c r="D142" s="7" t="s">
        <v>16</v>
      </c>
      <c r="E142" s="8" t="s">
        <v>53</v>
      </c>
      <c r="F142" s="7" t="s">
        <v>885</v>
      </c>
      <c r="G142" s="7" t="s">
        <v>1532</v>
      </c>
      <c r="H142" s="7" t="s">
        <v>54</v>
      </c>
      <c r="I142" s="7" t="s">
        <v>2412</v>
      </c>
      <c r="J142" s="7" t="s">
        <v>3106</v>
      </c>
    </row>
    <row r="143" spans="1:10">
      <c r="A143" s="7" t="s">
        <v>800</v>
      </c>
      <c r="B143" s="7">
        <f t="shared" si="1"/>
        <v>142</v>
      </c>
      <c r="C143" s="35">
        <v>3</v>
      </c>
      <c r="D143" s="7" t="s">
        <v>16</v>
      </c>
      <c r="E143" s="8" t="s">
        <v>55</v>
      </c>
      <c r="F143" s="35" t="s">
        <v>3457</v>
      </c>
      <c r="G143" s="7" t="s">
        <v>1533</v>
      </c>
      <c r="H143" s="7" t="s">
        <v>56</v>
      </c>
      <c r="I143" s="7" t="s">
        <v>2413</v>
      </c>
      <c r="J143" s="7" t="s">
        <v>3107</v>
      </c>
    </row>
    <row r="144" spans="1:10">
      <c r="A144" s="7" t="s">
        <v>1158</v>
      </c>
      <c r="B144" s="7">
        <f t="shared" si="1"/>
        <v>143</v>
      </c>
      <c r="C144" s="35">
        <v>4</v>
      </c>
      <c r="D144" s="7" t="s">
        <v>16</v>
      </c>
      <c r="E144" s="8" t="s">
        <v>57</v>
      </c>
      <c r="F144" s="7" t="s">
        <v>882</v>
      </c>
      <c r="G144" s="7" t="s">
        <v>1534</v>
      </c>
      <c r="H144" s="7" t="s">
        <v>58</v>
      </c>
      <c r="I144" s="7" t="s">
        <v>2414</v>
      </c>
      <c r="J144" s="7" t="s">
        <v>3055</v>
      </c>
    </row>
    <row r="145" spans="1:10">
      <c r="A145" s="7" t="s">
        <v>1159</v>
      </c>
      <c r="B145" s="7">
        <f t="shared" si="1"/>
        <v>144</v>
      </c>
      <c r="C145" s="35">
        <v>4</v>
      </c>
      <c r="D145" s="7" t="s">
        <v>16</v>
      </c>
      <c r="E145" s="8" t="s">
        <v>59</v>
      </c>
      <c r="F145" s="7" t="s">
        <v>881</v>
      </c>
      <c r="G145" s="7" t="s">
        <v>1535</v>
      </c>
      <c r="H145" s="7" t="s">
        <v>60</v>
      </c>
      <c r="I145" s="7" t="s">
        <v>2415</v>
      </c>
      <c r="J145" s="7" t="s">
        <v>3108</v>
      </c>
    </row>
    <row r="146" spans="1:10">
      <c r="A146" s="7" t="s">
        <v>1160</v>
      </c>
      <c r="B146" s="7">
        <f t="shared" si="1"/>
        <v>145</v>
      </c>
      <c r="C146" s="35">
        <v>3</v>
      </c>
      <c r="D146" s="7" t="s">
        <v>16</v>
      </c>
      <c r="E146" s="8" t="s">
        <v>61</v>
      </c>
      <c r="F146" s="7" t="s">
        <v>1008</v>
      </c>
      <c r="G146" s="7" t="s">
        <v>2416</v>
      </c>
      <c r="H146" s="7" t="s">
        <v>62</v>
      </c>
      <c r="I146" s="7" t="s">
        <v>2417</v>
      </c>
      <c r="J146" s="7" t="s">
        <v>3109</v>
      </c>
    </row>
    <row r="147" spans="1:10">
      <c r="A147" s="7" t="s">
        <v>1161</v>
      </c>
      <c r="B147" s="7">
        <f t="shared" si="1"/>
        <v>146</v>
      </c>
      <c r="C147" s="35">
        <v>3</v>
      </c>
      <c r="D147" s="7" t="s">
        <v>16</v>
      </c>
      <c r="E147" s="8" t="s">
        <v>63</v>
      </c>
      <c r="F147" s="7" t="s">
        <v>1061</v>
      </c>
      <c r="G147" s="7" t="s">
        <v>2418</v>
      </c>
      <c r="H147" s="7" t="s">
        <v>64</v>
      </c>
      <c r="I147" s="7" t="s">
        <v>2419</v>
      </c>
      <c r="J147" s="7" t="s">
        <v>3110</v>
      </c>
    </row>
    <row r="148" spans="1:10">
      <c r="A148" s="7" t="s">
        <v>801</v>
      </c>
      <c r="B148" s="7">
        <f t="shared" si="1"/>
        <v>147</v>
      </c>
      <c r="C148" s="35">
        <v>3</v>
      </c>
      <c r="D148" s="7" t="s">
        <v>16</v>
      </c>
      <c r="E148" s="8" t="s">
        <v>4387</v>
      </c>
      <c r="F148" s="35" t="s">
        <v>3457</v>
      </c>
      <c r="G148" s="7" t="s">
        <v>2420</v>
      </c>
      <c r="H148" s="7" t="s">
        <v>66</v>
      </c>
      <c r="I148" s="7" t="s">
        <v>2421</v>
      </c>
      <c r="J148" s="7" t="s">
        <v>3111</v>
      </c>
    </row>
    <row r="149" spans="1:10">
      <c r="A149" s="7" t="s">
        <v>1162</v>
      </c>
      <c r="B149" s="7">
        <f t="shared" si="1"/>
        <v>148</v>
      </c>
      <c r="C149" s="35">
        <v>4</v>
      </c>
      <c r="D149" s="7" t="s">
        <v>16</v>
      </c>
      <c r="E149" s="8" t="s">
        <v>67</v>
      </c>
      <c r="F149" s="7" t="s">
        <v>1022</v>
      </c>
      <c r="G149" s="7" t="s">
        <v>1539</v>
      </c>
      <c r="H149" s="7" t="s">
        <v>68</v>
      </c>
      <c r="I149" s="7" t="s">
        <v>2422</v>
      </c>
      <c r="J149" s="7" t="s">
        <v>3112</v>
      </c>
    </row>
    <row r="150" spans="1:10">
      <c r="A150" s="7" t="s">
        <v>1163</v>
      </c>
      <c r="B150" s="7">
        <f t="shared" si="1"/>
        <v>149</v>
      </c>
      <c r="C150" s="35">
        <v>4</v>
      </c>
      <c r="D150" s="7" t="s">
        <v>16</v>
      </c>
      <c r="E150" s="8" t="s">
        <v>69</v>
      </c>
      <c r="F150" s="7" t="s">
        <v>1021</v>
      </c>
      <c r="G150" s="7" t="s">
        <v>1540</v>
      </c>
      <c r="H150" s="7" t="s">
        <v>70</v>
      </c>
      <c r="I150" s="7" t="s">
        <v>2423</v>
      </c>
      <c r="J150" s="7" t="s">
        <v>3113</v>
      </c>
    </row>
    <row r="151" spans="1:10">
      <c r="A151" s="7" t="s">
        <v>802</v>
      </c>
      <c r="B151" s="7">
        <f t="shared" si="1"/>
        <v>150</v>
      </c>
      <c r="C151" s="35">
        <v>3</v>
      </c>
      <c r="D151" s="7" t="s">
        <v>16</v>
      </c>
      <c r="E151" s="8" t="s">
        <v>71</v>
      </c>
      <c r="F151" s="35" t="s">
        <v>3457</v>
      </c>
      <c r="G151" s="7" t="s">
        <v>2424</v>
      </c>
      <c r="H151" s="7" t="s">
        <v>72</v>
      </c>
      <c r="I151" s="7" t="s">
        <v>2425</v>
      </c>
      <c r="J151" s="7" t="s">
        <v>3114</v>
      </c>
    </row>
    <row r="152" spans="1:10">
      <c r="A152" s="7" t="s">
        <v>1164</v>
      </c>
      <c r="B152" s="7">
        <f t="shared" si="1"/>
        <v>151</v>
      </c>
      <c r="C152" s="35">
        <v>4</v>
      </c>
      <c r="D152" s="7" t="s">
        <v>16</v>
      </c>
      <c r="E152" s="8" t="s">
        <v>73</v>
      </c>
      <c r="F152" s="7" t="s">
        <v>1014</v>
      </c>
      <c r="G152" s="7" t="s">
        <v>2426</v>
      </c>
      <c r="H152" s="7" t="s">
        <v>74</v>
      </c>
      <c r="I152" s="7" t="s">
        <v>2427</v>
      </c>
      <c r="J152" s="7" t="s">
        <v>3115</v>
      </c>
    </row>
    <row r="153" spans="1:10">
      <c r="A153" s="7" t="s">
        <v>1165</v>
      </c>
      <c r="B153" s="7">
        <f t="shared" si="1"/>
        <v>152</v>
      </c>
      <c r="C153" s="35">
        <v>4</v>
      </c>
      <c r="D153" s="7" t="s">
        <v>16</v>
      </c>
      <c r="E153" s="8" t="s">
        <v>75</v>
      </c>
      <c r="F153" s="7" t="s">
        <v>1013</v>
      </c>
      <c r="G153" s="7" t="s">
        <v>2428</v>
      </c>
      <c r="H153" s="7" t="s">
        <v>76</v>
      </c>
      <c r="I153" s="7" t="s">
        <v>2429</v>
      </c>
      <c r="J153" s="7" t="s">
        <v>3116</v>
      </c>
    </row>
    <row r="154" spans="1:10">
      <c r="A154" s="7" t="s">
        <v>1166</v>
      </c>
      <c r="B154" s="7">
        <f t="shared" si="1"/>
        <v>153</v>
      </c>
      <c r="C154" s="35">
        <v>4</v>
      </c>
      <c r="D154" s="7" t="s">
        <v>16</v>
      </c>
      <c r="E154" s="8" t="s">
        <v>77</v>
      </c>
      <c r="F154" s="7" t="s">
        <v>1017</v>
      </c>
      <c r="G154" s="7" t="s">
        <v>172</v>
      </c>
      <c r="H154" s="7" t="s">
        <v>508</v>
      </c>
      <c r="I154" s="7" t="s">
        <v>2430</v>
      </c>
      <c r="J154" s="7" t="s">
        <v>3117</v>
      </c>
    </row>
    <row r="155" spans="1:10">
      <c r="A155" s="7" t="s">
        <v>1167</v>
      </c>
      <c r="B155" s="7">
        <f t="shared" si="1"/>
        <v>154</v>
      </c>
      <c r="C155" s="35">
        <v>4</v>
      </c>
      <c r="D155" s="7" t="s">
        <v>16</v>
      </c>
      <c r="E155" s="8" t="s">
        <v>79</v>
      </c>
      <c r="F155" s="7" t="s">
        <v>993</v>
      </c>
      <c r="G155" s="7" t="s">
        <v>2431</v>
      </c>
      <c r="H155" s="7" t="s">
        <v>80</v>
      </c>
      <c r="I155" s="7" t="s">
        <v>2432</v>
      </c>
      <c r="J155" s="7" t="s">
        <v>3118</v>
      </c>
    </row>
    <row r="156" spans="1:10">
      <c r="A156" s="7" t="s">
        <v>1168</v>
      </c>
      <c r="B156" s="7">
        <f t="shared" si="1"/>
        <v>155</v>
      </c>
      <c r="C156" s="35">
        <v>4</v>
      </c>
      <c r="D156" s="7" t="s">
        <v>16</v>
      </c>
      <c r="E156" s="8" t="s">
        <v>81</v>
      </c>
      <c r="F156" s="7" t="s">
        <v>1016</v>
      </c>
      <c r="G156" s="7" t="s">
        <v>82</v>
      </c>
      <c r="H156" s="7" t="s">
        <v>82</v>
      </c>
      <c r="I156" s="7" t="s">
        <v>2433</v>
      </c>
      <c r="J156" s="7" t="s">
        <v>3119</v>
      </c>
    </row>
    <row r="157" spans="1:10">
      <c r="A157" s="7" t="s">
        <v>1169</v>
      </c>
      <c r="B157" s="7">
        <f t="shared" si="1"/>
        <v>156</v>
      </c>
      <c r="C157" s="35">
        <v>4</v>
      </c>
      <c r="D157" s="7" t="s">
        <v>16</v>
      </c>
      <c r="E157" s="8" t="s">
        <v>83</v>
      </c>
      <c r="F157" s="7" t="s">
        <v>1018</v>
      </c>
      <c r="G157" s="7" t="s">
        <v>2434</v>
      </c>
      <c r="H157" s="7" t="s">
        <v>84</v>
      </c>
      <c r="I157" s="7" t="s">
        <v>2435</v>
      </c>
      <c r="J157" s="7" t="s">
        <v>3120</v>
      </c>
    </row>
    <row r="158" spans="1:10">
      <c r="A158" s="7" t="s">
        <v>1170</v>
      </c>
      <c r="B158" s="7">
        <f t="shared" si="1"/>
        <v>157</v>
      </c>
      <c r="C158" s="35">
        <v>4</v>
      </c>
      <c r="D158" s="7" t="s">
        <v>16</v>
      </c>
      <c r="E158" s="8" t="s">
        <v>85</v>
      </c>
      <c r="F158" s="7" t="s">
        <v>1019</v>
      </c>
      <c r="G158" s="7" t="s">
        <v>86</v>
      </c>
      <c r="H158" s="7" t="s">
        <v>86</v>
      </c>
      <c r="I158" s="7" t="s">
        <v>2436</v>
      </c>
      <c r="J158" s="7" t="s">
        <v>3121</v>
      </c>
    </row>
    <row r="159" spans="1:10">
      <c r="A159" s="40" t="s">
        <v>3789</v>
      </c>
      <c r="B159" s="7">
        <f t="shared" si="1"/>
        <v>158</v>
      </c>
      <c r="C159" s="35">
        <v>4</v>
      </c>
      <c r="D159" s="7" t="s">
        <v>3640</v>
      </c>
      <c r="E159" s="8" t="s">
        <v>4389</v>
      </c>
      <c r="F159" s="7" t="s">
        <v>3758</v>
      </c>
      <c r="G159" s="7" t="s">
        <v>4390</v>
      </c>
      <c r="H159" s="25" t="s">
        <v>3934</v>
      </c>
    </row>
    <row r="160" spans="1:10">
      <c r="A160" s="7" t="s">
        <v>1171</v>
      </c>
      <c r="B160" s="7">
        <f t="shared" si="1"/>
        <v>159</v>
      </c>
      <c r="C160" s="35">
        <v>4</v>
      </c>
      <c r="D160" s="7" t="s">
        <v>16</v>
      </c>
      <c r="E160" s="8" t="s">
        <v>87</v>
      </c>
      <c r="F160" s="7" t="s">
        <v>1011</v>
      </c>
      <c r="G160" s="7" t="s">
        <v>516</v>
      </c>
      <c r="H160" s="7" t="s">
        <v>88</v>
      </c>
      <c r="I160" s="7" t="s">
        <v>2437</v>
      </c>
      <c r="J160" s="7" t="s">
        <v>3122</v>
      </c>
    </row>
    <row r="161" spans="1:10">
      <c r="A161" s="7" t="s">
        <v>1172</v>
      </c>
      <c r="B161" s="7">
        <f t="shared" si="1"/>
        <v>160</v>
      </c>
      <c r="C161" s="35">
        <v>4</v>
      </c>
      <c r="D161" s="7" t="s">
        <v>16</v>
      </c>
      <c r="E161" s="8" t="s">
        <v>89</v>
      </c>
      <c r="F161" s="7" t="s">
        <v>1015</v>
      </c>
      <c r="G161" s="7" t="s">
        <v>2438</v>
      </c>
      <c r="H161" s="7" t="s">
        <v>90</v>
      </c>
      <c r="I161" s="7" t="s">
        <v>2439</v>
      </c>
      <c r="J161" s="7" t="s">
        <v>3123</v>
      </c>
    </row>
    <row r="162" spans="1:10">
      <c r="A162" s="7" t="s">
        <v>1173</v>
      </c>
      <c r="B162" s="7">
        <f t="shared" si="1"/>
        <v>161</v>
      </c>
      <c r="C162" s="35">
        <v>4</v>
      </c>
      <c r="D162" s="7" t="s">
        <v>16</v>
      </c>
      <c r="E162" s="8" t="s">
        <v>91</v>
      </c>
      <c r="F162" s="7" t="s">
        <v>1020</v>
      </c>
      <c r="G162" s="7" t="s">
        <v>2440</v>
      </c>
      <c r="H162" s="7" t="s">
        <v>92</v>
      </c>
      <c r="I162" s="7" t="s">
        <v>2441</v>
      </c>
      <c r="J162" s="7" t="s">
        <v>3124</v>
      </c>
    </row>
    <row r="163" spans="1:10">
      <c r="A163" s="7" t="s">
        <v>1174</v>
      </c>
      <c r="B163" s="7">
        <f t="shared" si="1"/>
        <v>162</v>
      </c>
      <c r="C163" s="35">
        <v>4</v>
      </c>
      <c r="D163" s="7" t="s">
        <v>16</v>
      </c>
      <c r="E163" s="8" t="s">
        <v>93</v>
      </c>
      <c r="F163" s="7" t="s">
        <v>1012</v>
      </c>
      <c r="G163" s="7" t="s">
        <v>520</v>
      </c>
      <c r="H163" s="7" t="s">
        <v>94</v>
      </c>
      <c r="I163" s="7" t="s">
        <v>2442</v>
      </c>
      <c r="J163" s="7" t="s">
        <v>3125</v>
      </c>
    </row>
    <row r="164" spans="1:10">
      <c r="A164" s="7" t="s">
        <v>1175</v>
      </c>
      <c r="B164" s="7">
        <f t="shared" si="1"/>
        <v>163</v>
      </c>
      <c r="C164" s="35">
        <v>4</v>
      </c>
      <c r="D164" s="7" t="s">
        <v>16</v>
      </c>
      <c r="E164" s="8" t="s">
        <v>95</v>
      </c>
      <c r="F164" s="7" t="s">
        <v>852</v>
      </c>
      <c r="G164" s="7" t="s">
        <v>2443</v>
      </c>
      <c r="H164" s="7" t="s">
        <v>96</v>
      </c>
      <c r="I164" s="7" t="s">
        <v>2444</v>
      </c>
      <c r="J164" s="7" t="s">
        <v>3126</v>
      </c>
    </row>
    <row r="165" spans="1:10">
      <c r="A165" s="7" t="s">
        <v>803</v>
      </c>
      <c r="B165" s="7">
        <f t="shared" si="1"/>
        <v>164</v>
      </c>
      <c r="C165" s="35">
        <v>3</v>
      </c>
      <c r="D165" s="7" t="s">
        <v>16</v>
      </c>
      <c r="E165" s="8" t="s">
        <v>97</v>
      </c>
      <c r="F165" s="35" t="s">
        <v>3457</v>
      </c>
      <c r="G165" s="7" t="s">
        <v>1554</v>
      </c>
      <c r="H165" s="7" t="s">
        <v>98</v>
      </c>
      <c r="I165" s="7" t="s">
        <v>2445</v>
      </c>
      <c r="J165" s="7" t="s">
        <v>3127</v>
      </c>
    </row>
    <row r="166" spans="1:10">
      <c r="A166" s="7" t="s">
        <v>1176</v>
      </c>
      <c r="B166" s="7">
        <f t="shared" si="1"/>
        <v>165</v>
      </c>
      <c r="C166" s="35">
        <v>4</v>
      </c>
      <c r="D166" s="7" t="s">
        <v>16</v>
      </c>
      <c r="E166" s="8" t="s">
        <v>99</v>
      </c>
      <c r="F166" s="7" t="s">
        <v>1041</v>
      </c>
      <c r="G166" s="7" t="s">
        <v>1555</v>
      </c>
      <c r="H166" s="7" t="s">
        <v>100</v>
      </c>
      <c r="I166" s="7" t="s">
        <v>2446</v>
      </c>
      <c r="J166" s="7" t="s">
        <v>3128</v>
      </c>
    </row>
    <row r="167" spans="1:10">
      <c r="A167" s="7" t="s">
        <v>1177</v>
      </c>
      <c r="B167" s="7">
        <f t="shared" si="1"/>
        <v>166</v>
      </c>
      <c r="C167" s="35">
        <v>4</v>
      </c>
      <c r="D167" s="7" t="s">
        <v>16</v>
      </c>
      <c r="E167" s="8" t="s">
        <v>101</v>
      </c>
      <c r="F167" s="7" t="s">
        <v>1042</v>
      </c>
      <c r="G167" s="7" t="s">
        <v>1556</v>
      </c>
      <c r="H167" s="7" t="s">
        <v>102</v>
      </c>
      <c r="I167" s="7" t="s">
        <v>2447</v>
      </c>
      <c r="J167" s="7" t="s">
        <v>3129</v>
      </c>
    </row>
    <row r="168" spans="1:10">
      <c r="A168" s="7" t="s">
        <v>804</v>
      </c>
      <c r="B168" s="7">
        <f t="shared" si="1"/>
        <v>167</v>
      </c>
      <c r="C168" s="35">
        <v>3</v>
      </c>
      <c r="D168" s="7" t="s">
        <v>16</v>
      </c>
      <c r="E168" s="8" t="s">
        <v>103</v>
      </c>
      <c r="F168" s="35" t="s">
        <v>3457</v>
      </c>
      <c r="G168" s="7" t="s">
        <v>1557</v>
      </c>
      <c r="H168" s="7" t="s">
        <v>104</v>
      </c>
      <c r="I168" s="7" t="s">
        <v>2448</v>
      </c>
      <c r="J168" s="7" t="s">
        <v>3130</v>
      </c>
    </row>
    <row r="169" spans="1:10">
      <c r="A169" s="7" t="s">
        <v>1178</v>
      </c>
      <c r="B169" s="7">
        <f t="shared" si="1"/>
        <v>168</v>
      </c>
      <c r="C169" s="35">
        <v>4</v>
      </c>
      <c r="D169" s="7" t="s">
        <v>16</v>
      </c>
      <c r="E169" s="8" t="s">
        <v>105</v>
      </c>
      <c r="F169" s="7" t="s">
        <v>966</v>
      </c>
      <c r="G169" s="7" t="s">
        <v>2449</v>
      </c>
      <c r="H169" s="7" t="s">
        <v>106</v>
      </c>
      <c r="I169" s="7" t="s">
        <v>2450</v>
      </c>
      <c r="J169" s="7" t="s">
        <v>3134</v>
      </c>
    </row>
    <row r="170" spans="1:10">
      <c r="A170" s="7" t="s">
        <v>1179</v>
      </c>
      <c r="B170" s="7">
        <f t="shared" si="1"/>
        <v>169</v>
      </c>
      <c r="C170" s="35">
        <v>4</v>
      </c>
      <c r="D170" s="7" t="s">
        <v>16</v>
      </c>
      <c r="E170" s="8" t="s">
        <v>107</v>
      </c>
      <c r="F170" s="7" t="s">
        <v>964</v>
      </c>
      <c r="G170" s="7" t="s">
        <v>2451</v>
      </c>
      <c r="H170" s="7" t="s">
        <v>108</v>
      </c>
      <c r="I170" s="7" t="s">
        <v>2452</v>
      </c>
      <c r="J170" s="7" t="s">
        <v>2452</v>
      </c>
    </row>
    <row r="171" spans="1:10">
      <c r="A171" s="7" t="s">
        <v>1180</v>
      </c>
      <c r="B171" s="7">
        <f t="shared" si="1"/>
        <v>170</v>
      </c>
      <c r="C171" s="35">
        <v>4</v>
      </c>
      <c r="D171" s="7" t="s">
        <v>16</v>
      </c>
      <c r="E171" s="8" t="s">
        <v>109</v>
      </c>
      <c r="F171" s="7" t="s">
        <v>963</v>
      </c>
      <c r="G171" s="7" t="s">
        <v>2453</v>
      </c>
      <c r="H171" s="7" t="s">
        <v>110</v>
      </c>
      <c r="I171" s="7" t="s">
        <v>2454</v>
      </c>
      <c r="J171" s="7" t="s">
        <v>3135</v>
      </c>
    </row>
    <row r="172" spans="1:10">
      <c r="A172" s="7" t="s">
        <v>1181</v>
      </c>
      <c r="B172" s="7">
        <f t="shared" si="1"/>
        <v>171</v>
      </c>
      <c r="C172" s="35">
        <v>4</v>
      </c>
      <c r="D172" s="7" t="s">
        <v>16</v>
      </c>
      <c r="E172" s="8" t="s">
        <v>111</v>
      </c>
      <c r="F172" s="7" t="s">
        <v>967</v>
      </c>
      <c r="G172" s="7" t="s">
        <v>2455</v>
      </c>
      <c r="H172" s="7" t="s">
        <v>112</v>
      </c>
      <c r="I172" s="7" t="s">
        <v>2456</v>
      </c>
      <c r="J172" s="7" t="s">
        <v>3136</v>
      </c>
    </row>
    <row r="173" spans="1:10">
      <c r="A173" s="7" t="s">
        <v>1182</v>
      </c>
      <c r="B173" s="7">
        <f t="shared" si="1"/>
        <v>172</v>
      </c>
      <c r="C173" s="35">
        <v>4</v>
      </c>
      <c r="D173" s="7" t="s">
        <v>16</v>
      </c>
      <c r="E173" s="8" t="s">
        <v>113</v>
      </c>
      <c r="F173" s="7" t="s">
        <v>1048</v>
      </c>
      <c r="G173" s="7" t="s">
        <v>114</v>
      </c>
      <c r="H173" s="7" t="s">
        <v>114</v>
      </c>
      <c r="I173" s="7" t="s">
        <v>3137</v>
      </c>
      <c r="J173" s="7" t="s">
        <v>3137</v>
      </c>
    </row>
    <row r="174" spans="1:10">
      <c r="A174" s="7" t="s">
        <v>1183</v>
      </c>
      <c r="B174" s="7">
        <f t="shared" si="1"/>
        <v>173</v>
      </c>
      <c r="C174" s="35">
        <v>4</v>
      </c>
      <c r="D174" s="7" t="s">
        <v>16</v>
      </c>
      <c r="E174" s="8" t="s">
        <v>115</v>
      </c>
      <c r="F174" s="7" t="s">
        <v>965</v>
      </c>
      <c r="G174" s="7" t="s">
        <v>2457</v>
      </c>
      <c r="H174" s="7" t="s">
        <v>116</v>
      </c>
      <c r="I174" s="7" t="s">
        <v>2458</v>
      </c>
      <c r="J174" s="7" t="s">
        <v>3131</v>
      </c>
    </row>
    <row r="175" spans="1:10">
      <c r="A175" s="7" t="s">
        <v>805</v>
      </c>
      <c r="B175" s="7">
        <f t="shared" si="1"/>
        <v>174</v>
      </c>
      <c r="C175" s="35">
        <v>4</v>
      </c>
      <c r="D175" s="7" t="s">
        <v>16</v>
      </c>
      <c r="E175" s="8" t="s">
        <v>117</v>
      </c>
      <c r="F175" s="35" t="s">
        <v>3457</v>
      </c>
      <c r="G175" s="7" t="s">
        <v>118</v>
      </c>
      <c r="H175" s="7" t="s">
        <v>118</v>
      </c>
      <c r="I175" s="7" t="s">
        <v>2459</v>
      </c>
      <c r="J175" s="7" t="s">
        <v>3132</v>
      </c>
    </row>
    <row r="176" spans="1:10">
      <c r="A176" s="7" t="s">
        <v>1184</v>
      </c>
      <c r="B176" s="7">
        <f t="shared" si="1"/>
        <v>175</v>
      </c>
      <c r="C176" s="35">
        <v>5</v>
      </c>
      <c r="D176" s="7" t="s">
        <v>16</v>
      </c>
      <c r="E176" s="8" t="s">
        <v>119</v>
      </c>
      <c r="F176" s="7" t="s">
        <v>884</v>
      </c>
      <c r="G176" s="7" t="s">
        <v>1565</v>
      </c>
      <c r="H176" s="7" t="s">
        <v>2460</v>
      </c>
      <c r="I176" s="7" t="s">
        <v>2461</v>
      </c>
      <c r="J176" s="7" t="s">
        <v>3133</v>
      </c>
    </row>
    <row r="177" spans="1:10">
      <c r="A177" s="7" t="s">
        <v>1185</v>
      </c>
      <c r="B177" s="7">
        <f t="shared" si="1"/>
        <v>176</v>
      </c>
      <c r="C177" s="35">
        <v>5</v>
      </c>
      <c r="D177" s="7" t="s">
        <v>16</v>
      </c>
      <c r="E177" s="8" t="s">
        <v>121</v>
      </c>
      <c r="F177" s="7" t="s">
        <v>883</v>
      </c>
      <c r="G177" s="7" t="s">
        <v>118</v>
      </c>
      <c r="H177" s="7" t="s">
        <v>122</v>
      </c>
      <c r="I177" s="7" t="s">
        <v>2462</v>
      </c>
      <c r="J177" s="7" t="s">
        <v>3138</v>
      </c>
    </row>
    <row r="178" spans="1:10">
      <c r="A178" s="7" t="s">
        <v>806</v>
      </c>
      <c r="B178" s="7">
        <f t="shared" si="1"/>
        <v>177</v>
      </c>
      <c r="C178" s="35">
        <v>4</v>
      </c>
      <c r="D178" s="7" t="s">
        <v>16</v>
      </c>
      <c r="E178" s="8" t="s">
        <v>123</v>
      </c>
      <c r="F178" s="35" t="s">
        <v>3457</v>
      </c>
      <c r="G178" s="7" t="s">
        <v>124</v>
      </c>
      <c r="H178" s="7" t="s">
        <v>124</v>
      </c>
      <c r="I178" s="7" t="s">
        <v>2463</v>
      </c>
      <c r="J178" s="7" t="s">
        <v>3139</v>
      </c>
    </row>
    <row r="179" spans="1:10">
      <c r="A179" s="7" t="s">
        <v>1186</v>
      </c>
      <c r="B179" s="7">
        <f t="shared" ref="B179:B242" si="2">ROW()-1</f>
        <v>178</v>
      </c>
      <c r="C179" s="35">
        <v>5</v>
      </c>
      <c r="D179" s="7" t="s">
        <v>16</v>
      </c>
      <c r="E179" s="8" t="s">
        <v>125</v>
      </c>
      <c r="F179" s="7" t="s">
        <v>886</v>
      </c>
      <c r="G179" s="7" t="s">
        <v>1567</v>
      </c>
      <c r="H179" s="7" t="s">
        <v>126</v>
      </c>
      <c r="I179" s="7" t="s">
        <v>2464</v>
      </c>
      <c r="J179" s="7" t="s">
        <v>3140</v>
      </c>
    </row>
    <row r="180" spans="1:10">
      <c r="A180" s="7" t="s">
        <v>1187</v>
      </c>
      <c r="B180" s="7">
        <f t="shared" si="2"/>
        <v>179</v>
      </c>
      <c r="C180" s="35">
        <v>5</v>
      </c>
      <c r="D180" s="7" t="s">
        <v>16</v>
      </c>
      <c r="E180" s="8" t="s">
        <v>127</v>
      </c>
      <c r="F180" s="7" t="s">
        <v>885</v>
      </c>
      <c r="G180" s="7" t="s">
        <v>128</v>
      </c>
      <c r="H180" s="7" t="s">
        <v>128</v>
      </c>
      <c r="I180" s="7" t="s">
        <v>2465</v>
      </c>
      <c r="J180" s="7" t="s">
        <v>3141</v>
      </c>
    </row>
    <row r="181" spans="1:10">
      <c r="A181" s="7" t="s">
        <v>807</v>
      </c>
      <c r="B181" s="7">
        <f t="shared" si="2"/>
        <v>180</v>
      </c>
      <c r="C181" s="35">
        <v>4</v>
      </c>
      <c r="D181" s="7" t="s">
        <v>16</v>
      </c>
      <c r="E181" s="8" t="s">
        <v>129</v>
      </c>
      <c r="F181" s="35" t="s">
        <v>3457</v>
      </c>
      <c r="G181" s="7" t="s">
        <v>2466</v>
      </c>
      <c r="H181" s="7" t="s">
        <v>130</v>
      </c>
      <c r="I181" s="7" t="s">
        <v>2467</v>
      </c>
      <c r="J181" s="7" t="s">
        <v>3057</v>
      </c>
    </row>
    <row r="182" spans="1:10">
      <c r="A182" s="7" t="s">
        <v>1188</v>
      </c>
      <c r="B182" s="7">
        <f t="shared" si="2"/>
        <v>181</v>
      </c>
      <c r="C182" s="35">
        <v>5</v>
      </c>
      <c r="D182" s="7" t="s">
        <v>16</v>
      </c>
      <c r="E182" s="8" t="s">
        <v>131</v>
      </c>
      <c r="F182" s="7" t="s">
        <v>882</v>
      </c>
      <c r="G182" s="7" t="s">
        <v>1569</v>
      </c>
      <c r="H182" s="7" t="s">
        <v>132</v>
      </c>
      <c r="I182" s="7" t="s">
        <v>2468</v>
      </c>
      <c r="J182" s="7" t="s">
        <v>3058</v>
      </c>
    </row>
    <row r="183" spans="1:10">
      <c r="A183" s="7" t="s">
        <v>1189</v>
      </c>
      <c r="B183" s="7">
        <f t="shared" si="2"/>
        <v>182</v>
      </c>
      <c r="C183" s="35">
        <v>5</v>
      </c>
      <c r="D183" s="7" t="s">
        <v>16</v>
      </c>
      <c r="E183" s="8" t="s">
        <v>133</v>
      </c>
      <c r="F183" s="7" t="s">
        <v>881</v>
      </c>
      <c r="G183" s="7" t="s">
        <v>1570</v>
      </c>
      <c r="H183" s="7" t="s">
        <v>134</v>
      </c>
      <c r="I183" s="7" t="s">
        <v>2469</v>
      </c>
      <c r="J183" s="7" t="s">
        <v>3142</v>
      </c>
    </row>
    <row r="184" spans="1:10">
      <c r="A184" s="7" t="s">
        <v>1190</v>
      </c>
      <c r="B184" s="7">
        <f t="shared" si="2"/>
        <v>183</v>
      </c>
      <c r="C184" s="35">
        <v>4</v>
      </c>
      <c r="D184" s="7" t="s">
        <v>16</v>
      </c>
      <c r="E184" s="8" t="s">
        <v>135</v>
      </c>
      <c r="F184" s="7" t="s">
        <v>968</v>
      </c>
      <c r="G184" s="7" t="s">
        <v>2470</v>
      </c>
      <c r="H184" s="7" t="s">
        <v>136</v>
      </c>
      <c r="I184" s="7" t="s">
        <v>2471</v>
      </c>
      <c r="J184" s="7" t="s">
        <v>3143</v>
      </c>
    </row>
    <row r="185" spans="1:10">
      <c r="A185" s="7" t="s">
        <v>1191</v>
      </c>
      <c r="B185" s="7">
        <f t="shared" si="2"/>
        <v>184</v>
      </c>
      <c r="C185" s="35">
        <v>4</v>
      </c>
      <c r="D185" s="7" t="s">
        <v>16</v>
      </c>
      <c r="E185" s="8" t="s">
        <v>137</v>
      </c>
      <c r="F185" s="7" t="s">
        <v>993</v>
      </c>
      <c r="G185" s="7" t="s">
        <v>2472</v>
      </c>
      <c r="H185" s="7" t="s">
        <v>138</v>
      </c>
      <c r="I185" s="7" t="s">
        <v>2473</v>
      </c>
      <c r="J185" s="7" t="s">
        <v>3144</v>
      </c>
    </row>
    <row r="186" spans="1:10">
      <c r="A186" s="7" t="s">
        <v>1192</v>
      </c>
      <c r="B186" s="7">
        <f t="shared" si="2"/>
        <v>185</v>
      </c>
      <c r="C186" s="35">
        <v>4</v>
      </c>
      <c r="D186" s="7" t="s">
        <v>16</v>
      </c>
      <c r="E186" s="8" t="s">
        <v>139</v>
      </c>
      <c r="F186" s="7" t="s">
        <v>852</v>
      </c>
      <c r="G186" s="7" t="s">
        <v>1573</v>
      </c>
      <c r="H186" s="7" t="s">
        <v>140</v>
      </c>
      <c r="I186" s="7" t="s">
        <v>2474</v>
      </c>
      <c r="J186" s="7" t="s">
        <v>3145</v>
      </c>
    </row>
    <row r="187" spans="1:10">
      <c r="A187" s="7" t="s">
        <v>1193</v>
      </c>
      <c r="B187" s="7">
        <f t="shared" si="2"/>
        <v>186</v>
      </c>
      <c r="C187" s="35">
        <v>3</v>
      </c>
      <c r="D187" s="7" t="s">
        <v>16</v>
      </c>
      <c r="E187" s="8" t="s">
        <v>141</v>
      </c>
      <c r="F187" s="7" t="s">
        <v>962</v>
      </c>
      <c r="G187" s="7" t="s">
        <v>1574</v>
      </c>
      <c r="H187" s="7" t="s">
        <v>142</v>
      </c>
      <c r="I187" s="7" t="s">
        <v>2475</v>
      </c>
      <c r="J187" s="7" t="s">
        <v>3146</v>
      </c>
    </row>
    <row r="188" spans="1:10">
      <c r="A188" s="7" t="s">
        <v>1194</v>
      </c>
      <c r="B188" s="7">
        <f t="shared" si="2"/>
        <v>187</v>
      </c>
      <c r="C188" s="35">
        <v>3</v>
      </c>
      <c r="D188" s="7" t="s">
        <v>16</v>
      </c>
      <c r="E188" s="8" t="s">
        <v>143</v>
      </c>
      <c r="F188" s="7" t="s">
        <v>983</v>
      </c>
      <c r="G188" s="7" t="s">
        <v>1575</v>
      </c>
      <c r="H188" s="7" t="s">
        <v>144</v>
      </c>
      <c r="I188" s="7" t="s">
        <v>2476</v>
      </c>
      <c r="J188" s="7" t="s">
        <v>3147</v>
      </c>
    </row>
    <row r="189" spans="1:10">
      <c r="A189" s="7" t="s">
        <v>1195</v>
      </c>
      <c r="B189" s="7">
        <f t="shared" si="2"/>
        <v>188</v>
      </c>
      <c r="C189" s="35">
        <v>3</v>
      </c>
      <c r="D189" s="7" t="s">
        <v>16</v>
      </c>
      <c r="E189" s="8" t="s">
        <v>145</v>
      </c>
      <c r="F189" s="7" t="s">
        <v>984</v>
      </c>
      <c r="G189" s="7" t="s">
        <v>1576</v>
      </c>
      <c r="H189" s="7" t="s">
        <v>146</v>
      </c>
      <c r="I189" s="7" t="s">
        <v>2477</v>
      </c>
      <c r="J189" s="7" t="s">
        <v>3148</v>
      </c>
    </row>
    <row r="190" spans="1:10">
      <c r="A190" s="7" t="s">
        <v>808</v>
      </c>
      <c r="B190" s="7">
        <f t="shared" si="2"/>
        <v>189</v>
      </c>
      <c r="C190" s="35">
        <v>3</v>
      </c>
      <c r="D190" s="7" t="s">
        <v>16</v>
      </c>
      <c r="E190" s="8" t="s">
        <v>147</v>
      </c>
      <c r="F190" s="35" t="s">
        <v>3457</v>
      </c>
      <c r="G190" s="7" t="s">
        <v>2478</v>
      </c>
      <c r="H190" s="7" t="s">
        <v>148</v>
      </c>
      <c r="I190" s="7" t="s">
        <v>2479</v>
      </c>
      <c r="J190" s="7" t="s">
        <v>3149</v>
      </c>
    </row>
    <row r="191" spans="1:10">
      <c r="A191" s="7" t="s">
        <v>1196</v>
      </c>
      <c r="B191" s="7">
        <f t="shared" si="2"/>
        <v>190</v>
      </c>
      <c r="C191" s="35">
        <v>4</v>
      </c>
      <c r="D191" s="7" t="s">
        <v>16</v>
      </c>
      <c r="E191" s="8" t="s">
        <v>149</v>
      </c>
      <c r="F191" s="7" t="s">
        <v>1007</v>
      </c>
      <c r="G191" s="7" t="s">
        <v>2480</v>
      </c>
      <c r="H191" s="7" t="s">
        <v>150</v>
      </c>
      <c r="I191" s="7" t="s">
        <v>2481</v>
      </c>
      <c r="J191" s="7" t="s">
        <v>3059</v>
      </c>
    </row>
    <row r="192" spans="1:10">
      <c r="A192" s="7" t="s">
        <v>1197</v>
      </c>
      <c r="B192" s="7">
        <f t="shared" si="2"/>
        <v>191</v>
      </c>
      <c r="C192" s="35">
        <v>4</v>
      </c>
      <c r="D192" s="7" t="s">
        <v>16</v>
      </c>
      <c r="E192" s="8" t="s">
        <v>151</v>
      </c>
      <c r="F192" s="7" t="s">
        <v>1058</v>
      </c>
      <c r="G192" s="7" t="s">
        <v>2482</v>
      </c>
      <c r="H192" s="7" t="s">
        <v>152</v>
      </c>
      <c r="I192" s="7" t="s">
        <v>2483</v>
      </c>
      <c r="J192" s="7" t="s">
        <v>3150</v>
      </c>
    </row>
    <row r="193" spans="1:10">
      <c r="A193" s="7" t="s">
        <v>1198</v>
      </c>
      <c r="B193" s="7">
        <f t="shared" si="2"/>
        <v>192</v>
      </c>
      <c r="C193" s="35">
        <v>4</v>
      </c>
      <c r="D193" s="7" t="s">
        <v>16</v>
      </c>
      <c r="E193" s="8" t="s">
        <v>153</v>
      </c>
      <c r="F193" s="7" t="s">
        <v>1008</v>
      </c>
      <c r="G193" s="7" t="s">
        <v>2484</v>
      </c>
      <c r="H193" s="7" t="s">
        <v>154</v>
      </c>
      <c r="I193" s="7" t="s">
        <v>2485</v>
      </c>
      <c r="J193" s="7" t="s">
        <v>3151</v>
      </c>
    </row>
    <row r="194" spans="1:10">
      <c r="A194" s="7" t="s">
        <v>1199</v>
      </c>
      <c r="B194" s="7">
        <f t="shared" si="2"/>
        <v>193</v>
      </c>
      <c r="C194" s="35">
        <v>4</v>
      </c>
      <c r="D194" s="7" t="s">
        <v>16</v>
      </c>
      <c r="E194" s="8" t="s">
        <v>155</v>
      </c>
      <c r="F194" s="7" t="s">
        <v>1057</v>
      </c>
      <c r="G194" s="7" t="s">
        <v>2486</v>
      </c>
      <c r="H194" s="7" t="s">
        <v>156</v>
      </c>
      <c r="I194" s="7" t="s">
        <v>2487</v>
      </c>
      <c r="J194" s="7" t="s">
        <v>3152</v>
      </c>
    </row>
    <row r="195" spans="1:10">
      <c r="A195" s="7" t="s">
        <v>1200</v>
      </c>
      <c r="B195" s="7">
        <f t="shared" si="2"/>
        <v>194</v>
      </c>
      <c r="C195" s="35">
        <v>4</v>
      </c>
      <c r="D195" s="7" t="s">
        <v>16</v>
      </c>
      <c r="E195" s="8" t="s">
        <v>157</v>
      </c>
      <c r="F195" s="7" t="s">
        <v>1009</v>
      </c>
      <c r="G195" s="7" t="s">
        <v>158</v>
      </c>
      <c r="H195" s="7" t="s">
        <v>158</v>
      </c>
      <c r="I195" s="7" t="s">
        <v>2488</v>
      </c>
      <c r="J195" s="7" t="s">
        <v>3153</v>
      </c>
    </row>
    <row r="196" spans="1:10">
      <c r="A196" s="7" t="s">
        <v>1201</v>
      </c>
      <c r="B196" s="7">
        <f t="shared" si="2"/>
        <v>195</v>
      </c>
      <c r="C196" s="35">
        <v>4</v>
      </c>
      <c r="D196" s="7" t="s">
        <v>16</v>
      </c>
      <c r="E196" s="8" t="s">
        <v>159</v>
      </c>
      <c r="F196" s="7" t="s">
        <v>1010</v>
      </c>
      <c r="G196" s="7" t="s">
        <v>160</v>
      </c>
      <c r="H196" s="7" t="s">
        <v>160</v>
      </c>
      <c r="I196" s="7" t="s">
        <v>2489</v>
      </c>
      <c r="J196" s="7" t="s">
        <v>3154</v>
      </c>
    </row>
    <row r="197" spans="1:10">
      <c r="A197" s="7" t="s">
        <v>809</v>
      </c>
      <c r="B197" s="7">
        <f t="shared" si="2"/>
        <v>196</v>
      </c>
      <c r="C197" s="35">
        <v>3</v>
      </c>
      <c r="D197" s="7" t="s">
        <v>16</v>
      </c>
      <c r="E197" s="8" t="s">
        <v>2490</v>
      </c>
      <c r="F197" s="35" t="s">
        <v>3457</v>
      </c>
      <c r="G197" s="7" t="s">
        <v>1584</v>
      </c>
      <c r="H197" s="7" t="s">
        <v>162</v>
      </c>
      <c r="I197" s="7" t="s">
        <v>2491</v>
      </c>
      <c r="J197" s="7" t="s">
        <v>3155</v>
      </c>
    </row>
    <row r="198" spans="1:10">
      <c r="A198" s="7" t="s">
        <v>1202</v>
      </c>
      <c r="B198" s="7">
        <f t="shared" si="2"/>
        <v>197</v>
      </c>
      <c r="C198" s="35">
        <v>4</v>
      </c>
      <c r="D198" s="7" t="s">
        <v>16</v>
      </c>
      <c r="E198" s="8" t="s">
        <v>163</v>
      </c>
      <c r="F198" s="7" t="s">
        <v>944</v>
      </c>
      <c r="G198" s="7" t="s">
        <v>1585</v>
      </c>
      <c r="H198" s="7" t="s">
        <v>164</v>
      </c>
      <c r="I198" s="7" t="s">
        <v>2492</v>
      </c>
      <c r="J198" s="7" t="s">
        <v>3156</v>
      </c>
    </row>
    <row r="199" spans="1:10">
      <c r="A199" s="7" t="s">
        <v>810</v>
      </c>
      <c r="B199" s="7">
        <f t="shared" si="2"/>
        <v>198</v>
      </c>
      <c r="C199" s="35">
        <v>4</v>
      </c>
      <c r="D199" s="7" t="s">
        <v>16</v>
      </c>
      <c r="E199" s="8" t="s">
        <v>165</v>
      </c>
      <c r="F199" s="35" t="s">
        <v>3457</v>
      </c>
      <c r="G199" s="7" t="s">
        <v>1586</v>
      </c>
      <c r="H199" s="7" t="s">
        <v>166</v>
      </c>
      <c r="I199" s="7" t="s">
        <v>2493</v>
      </c>
      <c r="J199" s="7" t="s">
        <v>3157</v>
      </c>
    </row>
    <row r="200" spans="1:10">
      <c r="A200" s="7" t="s">
        <v>1203</v>
      </c>
      <c r="B200" s="7">
        <f t="shared" si="2"/>
        <v>199</v>
      </c>
      <c r="C200" s="35">
        <v>5</v>
      </c>
      <c r="D200" s="7" t="s">
        <v>16</v>
      </c>
      <c r="E200" s="8" t="s">
        <v>167</v>
      </c>
      <c r="F200" s="7" t="s">
        <v>948</v>
      </c>
      <c r="G200" s="7" t="s">
        <v>2426</v>
      </c>
      <c r="H200" s="7" t="s">
        <v>168</v>
      </c>
      <c r="I200" s="7" t="s">
        <v>2494</v>
      </c>
      <c r="J200" s="7" t="s">
        <v>3158</v>
      </c>
    </row>
    <row r="201" spans="1:10">
      <c r="A201" s="7" t="s">
        <v>1204</v>
      </c>
      <c r="B201" s="7">
        <f t="shared" si="2"/>
        <v>200</v>
      </c>
      <c r="C201" s="35">
        <v>5</v>
      </c>
      <c r="D201" s="7" t="s">
        <v>16</v>
      </c>
      <c r="E201" s="8" t="s">
        <v>169</v>
      </c>
      <c r="F201" s="7" t="s">
        <v>949</v>
      </c>
      <c r="G201" s="7" t="s">
        <v>2428</v>
      </c>
      <c r="H201" s="7" t="s">
        <v>170</v>
      </c>
      <c r="I201" s="7" t="s">
        <v>2495</v>
      </c>
      <c r="J201" s="7" t="s">
        <v>3159</v>
      </c>
    </row>
    <row r="202" spans="1:10">
      <c r="A202" s="7" t="s">
        <v>1205</v>
      </c>
      <c r="B202" s="7">
        <f t="shared" si="2"/>
        <v>201</v>
      </c>
      <c r="C202" s="35">
        <v>5</v>
      </c>
      <c r="D202" s="7" t="s">
        <v>16</v>
      </c>
      <c r="E202" s="8" t="s">
        <v>171</v>
      </c>
      <c r="F202" s="7" t="s">
        <v>950</v>
      </c>
      <c r="G202" s="7" t="s">
        <v>172</v>
      </c>
      <c r="H202" s="7" t="s">
        <v>172</v>
      </c>
      <c r="I202" s="7" t="s">
        <v>2496</v>
      </c>
      <c r="J202" s="7" t="s">
        <v>3160</v>
      </c>
    </row>
    <row r="203" spans="1:10">
      <c r="A203" s="7" t="s">
        <v>1206</v>
      </c>
      <c r="B203" s="7">
        <f t="shared" si="2"/>
        <v>202</v>
      </c>
      <c r="C203" s="35">
        <v>5</v>
      </c>
      <c r="D203" s="7" t="s">
        <v>16</v>
      </c>
      <c r="E203" s="8" t="s">
        <v>173</v>
      </c>
      <c r="F203" s="7" t="s">
        <v>993</v>
      </c>
      <c r="G203" s="7" t="s">
        <v>2497</v>
      </c>
      <c r="H203" s="7" t="s">
        <v>174</v>
      </c>
      <c r="I203" s="7" t="s">
        <v>2498</v>
      </c>
      <c r="J203" s="7" t="s">
        <v>3161</v>
      </c>
    </row>
    <row r="204" spans="1:10">
      <c r="A204" s="7" t="s">
        <v>1207</v>
      </c>
      <c r="B204" s="7">
        <f t="shared" si="2"/>
        <v>203</v>
      </c>
      <c r="C204" s="35">
        <v>5</v>
      </c>
      <c r="D204" s="7" t="s">
        <v>16</v>
      </c>
      <c r="E204" s="8" t="s">
        <v>175</v>
      </c>
      <c r="F204" s="7" t="s">
        <v>947</v>
      </c>
      <c r="G204" s="7" t="s">
        <v>82</v>
      </c>
      <c r="H204" s="7" t="s">
        <v>176</v>
      </c>
      <c r="I204" s="7" t="s">
        <v>2499</v>
      </c>
      <c r="J204" s="7" t="s">
        <v>3162</v>
      </c>
    </row>
    <row r="205" spans="1:10">
      <c r="A205" s="7" t="s">
        <v>1208</v>
      </c>
      <c r="B205" s="7">
        <f t="shared" si="2"/>
        <v>204</v>
      </c>
      <c r="C205" s="35">
        <v>5</v>
      </c>
      <c r="D205" s="7" t="s">
        <v>16</v>
      </c>
      <c r="E205" s="8" t="s">
        <v>177</v>
      </c>
      <c r="F205" s="7" t="s">
        <v>946</v>
      </c>
      <c r="G205" s="7" t="s">
        <v>2434</v>
      </c>
      <c r="H205" s="7" t="s">
        <v>178</v>
      </c>
      <c r="I205" s="7" t="s">
        <v>2500</v>
      </c>
      <c r="J205" s="7" t="s">
        <v>3163</v>
      </c>
    </row>
    <row r="206" spans="1:10">
      <c r="A206" s="7" t="s">
        <v>1209</v>
      </c>
      <c r="B206" s="7">
        <f t="shared" si="2"/>
        <v>205</v>
      </c>
      <c r="C206" s="35">
        <v>5</v>
      </c>
      <c r="D206" s="7" t="s">
        <v>16</v>
      </c>
      <c r="E206" s="8" t="s">
        <v>179</v>
      </c>
      <c r="F206" s="7" t="s">
        <v>951</v>
      </c>
      <c r="G206" s="7" t="s">
        <v>86</v>
      </c>
      <c r="H206" s="7" t="s">
        <v>180</v>
      </c>
      <c r="I206" s="7" t="s">
        <v>2501</v>
      </c>
      <c r="J206" s="7" t="s">
        <v>3164</v>
      </c>
    </row>
    <row r="207" spans="1:10">
      <c r="A207" s="7" t="s">
        <v>1210</v>
      </c>
      <c r="B207" s="7">
        <f t="shared" si="2"/>
        <v>206</v>
      </c>
      <c r="C207" s="35">
        <v>5</v>
      </c>
      <c r="D207" s="7" t="s">
        <v>16</v>
      </c>
      <c r="E207" s="8" t="s">
        <v>181</v>
      </c>
      <c r="F207" s="7" t="s">
        <v>941</v>
      </c>
      <c r="G207" s="7" t="s">
        <v>516</v>
      </c>
      <c r="H207" s="7" t="s">
        <v>182</v>
      </c>
      <c r="I207" s="7" t="s">
        <v>2502</v>
      </c>
      <c r="J207" s="7" t="s">
        <v>3165</v>
      </c>
    </row>
    <row r="208" spans="1:10">
      <c r="A208" s="7" t="s">
        <v>1211</v>
      </c>
      <c r="B208" s="7">
        <f t="shared" si="2"/>
        <v>207</v>
      </c>
      <c r="C208" s="35">
        <v>5</v>
      </c>
      <c r="D208" s="7" t="s">
        <v>16</v>
      </c>
      <c r="E208" s="8" t="s">
        <v>183</v>
      </c>
      <c r="F208" s="7" t="s">
        <v>945</v>
      </c>
      <c r="G208" s="7" t="s">
        <v>2438</v>
      </c>
      <c r="H208" s="7" t="s">
        <v>184</v>
      </c>
      <c r="I208" s="7" t="s">
        <v>2503</v>
      </c>
      <c r="J208" s="7" t="s">
        <v>3166</v>
      </c>
    </row>
    <row r="209" spans="1:10">
      <c r="A209" s="7" t="s">
        <v>1212</v>
      </c>
      <c r="B209" s="7">
        <f t="shared" si="2"/>
        <v>208</v>
      </c>
      <c r="C209" s="35">
        <v>5</v>
      </c>
      <c r="D209" s="7" t="s">
        <v>16</v>
      </c>
      <c r="E209" s="8" t="s">
        <v>185</v>
      </c>
      <c r="F209" s="7" t="s">
        <v>942</v>
      </c>
      <c r="G209" s="7" t="s">
        <v>520</v>
      </c>
      <c r="H209" s="7" t="s">
        <v>186</v>
      </c>
      <c r="I209" s="7" t="s">
        <v>2504</v>
      </c>
      <c r="J209" s="7" t="s">
        <v>3167</v>
      </c>
    </row>
    <row r="210" spans="1:10">
      <c r="A210" s="7" t="s">
        <v>1213</v>
      </c>
      <c r="B210" s="7">
        <f t="shared" si="2"/>
        <v>209</v>
      </c>
      <c r="C210" s="35">
        <v>5</v>
      </c>
      <c r="D210" s="7" t="s">
        <v>16</v>
      </c>
      <c r="E210" s="8" t="s">
        <v>187</v>
      </c>
      <c r="F210" s="7" t="s">
        <v>952</v>
      </c>
      <c r="G210" s="7" t="s">
        <v>2440</v>
      </c>
      <c r="H210" s="7" t="s">
        <v>188</v>
      </c>
      <c r="I210" s="7" t="s">
        <v>2505</v>
      </c>
      <c r="J210" s="7" t="s">
        <v>3168</v>
      </c>
    </row>
    <row r="211" spans="1:10">
      <c r="A211" s="7" t="s">
        <v>1214</v>
      </c>
      <c r="B211" s="7">
        <f t="shared" si="2"/>
        <v>210</v>
      </c>
      <c r="C211" s="35">
        <v>5</v>
      </c>
      <c r="D211" s="7" t="s">
        <v>16</v>
      </c>
      <c r="E211" s="8" t="s">
        <v>189</v>
      </c>
      <c r="F211" s="7" t="s">
        <v>852</v>
      </c>
      <c r="G211" s="7" t="s">
        <v>1598</v>
      </c>
      <c r="H211" s="7" t="s">
        <v>96</v>
      </c>
      <c r="I211" s="7" t="s">
        <v>2506</v>
      </c>
      <c r="J211" s="7" t="s">
        <v>3169</v>
      </c>
    </row>
    <row r="212" spans="1:10">
      <c r="A212" s="7" t="s">
        <v>1215</v>
      </c>
      <c r="B212" s="7">
        <f t="shared" si="2"/>
        <v>211</v>
      </c>
      <c r="C212" s="35">
        <v>4</v>
      </c>
      <c r="D212" s="7" t="s">
        <v>16</v>
      </c>
      <c r="E212" s="8" t="s">
        <v>190</v>
      </c>
      <c r="F212" s="7" t="s">
        <v>943</v>
      </c>
      <c r="G212" s="7" t="s">
        <v>2507</v>
      </c>
      <c r="H212" s="7" t="s">
        <v>3461</v>
      </c>
      <c r="I212" s="7" t="s">
        <v>2508</v>
      </c>
      <c r="J212" s="7" t="s">
        <v>3170</v>
      </c>
    </row>
    <row r="213" spans="1:10">
      <c r="A213" s="7" t="s">
        <v>1216</v>
      </c>
      <c r="B213" s="7">
        <f t="shared" si="2"/>
        <v>212</v>
      </c>
      <c r="C213" s="35">
        <v>4</v>
      </c>
      <c r="D213" s="7" t="s">
        <v>16</v>
      </c>
      <c r="E213" s="8" t="s">
        <v>192</v>
      </c>
      <c r="F213" s="7" t="s">
        <v>1059</v>
      </c>
      <c r="G213" s="7" t="s">
        <v>2509</v>
      </c>
      <c r="H213" s="7" t="s">
        <v>193</v>
      </c>
      <c r="I213" s="7" t="s">
        <v>2510</v>
      </c>
      <c r="J213" s="7" t="s">
        <v>3171</v>
      </c>
    </row>
    <row r="214" spans="1:10">
      <c r="A214" s="7" t="s">
        <v>811</v>
      </c>
      <c r="B214" s="7">
        <f t="shared" si="2"/>
        <v>213</v>
      </c>
      <c r="C214" s="35">
        <v>4</v>
      </c>
      <c r="D214" s="7" t="s">
        <v>16</v>
      </c>
      <c r="E214" s="8" t="s">
        <v>194</v>
      </c>
      <c r="F214" s="35" t="s">
        <v>3457</v>
      </c>
      <c r="G214" s="7" t="s">
        <v>1601</v>
      </c>
      <c r="H214" s="7" t="s">
        <v>195</v>
      </c>
      <c r="I214" s="7" t="s">
        <v>2511</v>
      </c>
      <c r="J214" s="7" t="s">
        <v>3172</v>
      </c>
    </row>
    <row r="215" spans="1:10">
      <c r="A215" s="7" t="s">
        <v>1217</v>
      </c>
      <c r="B215" s="7">
        <f t="shared" si="2"/>
        <v>214</v>
      </c>
      <c r="C215" s="35">
        <v>5</v>
      </c>
      <c r="D215" s="7" t="s">
        <v>16</v>
      </c>
      <c r="E215" s="8" t="s">
        <v>196</v>
      </c>
      <c r="F215" s="7" t="s">
        <v>1049</v>
      </c>
      <c r="G215" s="7" t="s">
        <v>2449</v>
      </c>
      <c r="H215" s="7" t="s">
        <v>197</v>
      </c>
      <c r="I215" s="7" t="s">
        <v>2512</v>
      </c>
      <c r="J215" s="7" t="s">
        <v>3060</v>
      </c>
    </row>
    <row r="216" spans="1:10">
      <c r="A216" s="7" t="s">
        <v>1218</v>
      </c>
      <c r="B216" s="7">
        <f t="shared" si="2"/>
        <v>215</v>
      </c>
      <c r="C216" s="35">
        <v>5</v>
      </c>
      <c r="D216" s="7" t="s">
        <v>16</v>
      </c>
      <c r="E216" s="8" t="s">
        <v>198</v>
      </c>
      <c r="F216" s="7" t="s">
        <v>1050</v>
      </c>
      <c r="G216" s="7" t="s">
        <v>2451</v>
      </c>
      <c r="H216" s="7" t="s">
        <v>199</v>
      </c>
      <c r="I216" s="7" t="s">
        <v>2513</v>
      </c>
      <c r="J216" s="7" t="s">
        <v>3061</v>
      </c>
    </row>
    <row r="217" spans="1:10">
      <c r="A217" s="7" t="s">
        <v>1219</v>
      </c>
      <c r="B217" s="7">
        <f t="shared" si="2"/>
        <v>216</v>
      </c>
      <c r="C217" s="35">
        <v>5</v>
      </c>
      <c r="D217" s="7" t="s">
        <v>16</v>
      </c>
      <c r="E217" s="8" t="s">
        <v>200</v>
      </c>
      <c r="F217" s="7" t="s">
        <v>1051</v>
      </c>
      <c r="G217" s="7" t="s">
        <v>2514</v>
      </c>
      <c r="H217" s="7" t="s">
        <v>201</v>
      </c>
      <c r="I217" s="7" t="s">
        <v>2515</v>
      </c>
      <c r="J217" s="7" t="s">
        <v>3062</v>
      </c>
    </row>
    <row r="218" spans="1:10">
      <c r="A218" s="7" t="s">
        <v>1220</v>
      </c>
      <c r="B218" s="7">
        <f t="shared" si="2"/>
        <v>217</v>
      </c>
      <c r="C218" s="35">
        <v>5</v>
      </c>
      <c r="D218" s="7" t="s">
        <v>16</v>
      </c>
      <c r="E218" s="8" t="s">
        <v>202</v>
      </c>
      <c r="F218" s="7" t="s">
        <v>1052</v>
      </c>
      <c r="G218" s="7" t="s">
        <v>2455</v>
      </c>
      <c r="H218" s="7" t="s">
        <v>203</v>
      </c>
      <c r="I218" s="7" t="s">
        <v>2516</v>
      </c>
      <c r="J218" s="7" t="s">
        <v>3056</v>
      </c>
    </row>
    <row r="219" spans="1:10">
      <c r="A219" s="7" t="s">
        <v>1221</v>
      </c>
      <c r="B219" s="7">
        <f t="shared" si="2"/>
        <v>218</v>
      </c>
      <c r="C219" s="35">
        <v>5</v>
      </c>
      <c r="D219" s="7" t="s">
        <v>16</v>
      </c>
      <c r="E219" s="8" t="s">
        <v>204</v>
      </c>
      <c r="F219" s="7" t="s">
        <v>1053</v>
      </c>
      <c r="G219" s="7" t="s">
        <v>114</v>
      </c>
      <c r="H219" s="7" t="s">
        <v>205</v>
      </c>
      <c r="I219" s="7" t="s">
        <v>2517</v>
      </c>
      <c r="J219" s="7" t="s">
        <v>3063</v>
      </c>
    </row>
    <row r="220" spans="1:10">
      <c r="A220" s="7" t="s">
        <v>1222</v>
      </c>
      <c r="B220" s="7">
        <f t="shared" si="2"/>
        <v>219</v>
      </c>
      <c r="C220" s="35">
        <v>5</v>
      </c>
      <c r="D220" s="7" t="s">
        <v>16</v>
      </c>
      <c r="E220" s="8" t="s">
        <v>206</v>
      </c>
      <c r="F220" s="7" t="s">
        <v>1054</v>
      </c>
      <c r="G220" s="7" t="s">
        <v>2457</v>
      </c>
      <c r="H220" s="7" t="s">
        <v>207</v>
      </c>
      <c r="I220" s="7" t="s">
        <v>2518</v>
      </c>
      <c r="J220" s="7" t="s">
        <v>3064</v>
      </c>
    </row>
    <row r="221" spans="1:10">
      <c r="A221" s="7" t="s">
        <v>812</v>
      </c>
      <c r="B221" s="7">
        <f t="shared" si="2"/>
        <v>220</v>
      </c>
      <c r="C221" s="35">
        <v>5</v>
      </c>
      <c r="D221" s="7" t="s">
        <v>16</v>
      </c>
      <c r="E221" s="8" t="s">
        <v>208</v>
      </c>
      <c r="F221" s="35" t="s">
        <v>3457</v>
      </c>
      <c r="G221" s="7" t="s">
        <v>1564</v>
      </c>
      <c r="H221" s="7" t="s">
        <v>209</v>
      </c>
      <c r="I221" s="7" t="s">
        <v>2519</v>
      </c>
      <c r="J221" s="7" t="s">
        <v>3065</v>
      </c>
    </row>
    <row r="222" spans="1:10">
      <c r="A222" s="7" t="s">
        <v>1223</v>
      </c>
      <c r="B222" s="7">
        <f t="shared" si="2"/>
        <v>221</v>
      </c>
      <c r="C222" s="35">
        <v>6</v>
      </c>
      <c r="D222" s="7" t="s">
        <v>16</v>
      </c>
      <c r="E222" s="8" t="s">
        <v>210</v>
      </c>
      <c r="F222" s="7" t="s">
        <v>884</v>
      </c>
      <c r="G222" s="7" t="s">
        <v>1609</v>
      </c>
      <c r="H222" s="7" t="s">
        <v>2520</v>
      </c>
      <c r="I222" s="7" t="s">
        <v>2521</v>
      </c>
      <c r="J222" s="7" t="s">
        <v>3173</v>
      </c>
    </row>
    <row r="223" spans="1:10">
      <c r="A223" s="7" t="s">
        <v>1224</v>
      </c>
      <c r="B223" s="7">
        <f t="shared" si="2"/>
        <v>222</v>
      </c>
      <c r="C223" s="35">
        <v>6</v>
      </c>
      <c r="D223" s="7" t="s">
        <v>16</v>
      </c>
      <c r="E223" s="8" t="s">
        <v>212</v>
      </c>
      <c r="F223" s="7" t="s">
        <v>883</v>
      </c>
      <c r="G223" s="7" t="s">
        <v>1610</v>
      </c>
      <c r="H223" s="7" t="s">
        <v>213</v>
      </c>
      <c r="I223" s="7" t="s">
        <v>2522</v>
      </c>
      <c r="J223" s="7" t="s">
        <v>3066</v>
      </c>
    </row>
    <row r="224" spans="1:10">
      <c r="A224" s="7" t="s">
        <v>813</v>
      </c>
      <c r="B224" s="7">
        <f t="shared" si="2"/>
        <v>223</v>
      </c>
      <c r="C224" s="35">
        <v>5</v>
      </c>
      <c r="D224" s="7" t="s">
        <v>16</v>
      </c>
      <c r="E224" s="8" t="s">
        <v>214</v>
      </c>
      <c r="F224" s="35" t="s">
        <v>3457</v>
      </c>
      <c r="G224" s="7" t="s">
        <v>124</v>
      </c>
      <c r="H224" s="7" t="s">
        <v>215</v>
      </c>
      <c r="I224" s="7" t="s">
        <v>2523</v>
      </c>
      <c r="J224" s="7" t="s">
        <v>3174</v>
      </c>
    </row>
    <row r="225" spans="1:10">
      <c r="A225" s="7" t="s">
        <v>1225</v>
      </c>
      <c r="B225" s="7">
        <f t="shared" si="2"/>
        <v>224</v>
      </c>
      <c r="C225" s="35">
        <v>6</v>
      </c>
      <c r="D225" s="7" t="s">
        <v>16</v>
      </c>
      <c r="E225" s="8" t="s">
        <v>216</v>
      </c>
      <c r="F225" s="7" t="s">
        <v>885</v>
      </c>
      <c r="G225" s="7" t="s">
        <v>217</v>
      </c>
      <c r="H225" s="7" t="s">
        <v>217</v>
      </c>
      <c r="I225" s="7" t="s">
        <v>2524</v>
      </c>
      <c r="J225" s="7" t="s">
        <v>3175</v>
      </c>
    </row>
    <row r="226" spans="1:10">
      <c r="A226" s="7" t="s">
        <v>1226</v>
      </c>
      <c r="B226" s="7">
        <f t="shared" si="2"/>
        <v>225</v>
      </c>
      <c r="C226" s="35">
        <v>6</v>
      </c>
      <c r="D226" s="7" t="s">
        <v>16</v>
      </c>
      <c r="E226" s="8" t="s">
        <v>218</v>
      </c>
      <c r="F226" s="7" t="s">
        <v>886</v>
      </c>
      <c r="G226" s="7" t="s">
        <v>1612</v>
      </c>
      <c r="H226" s="7" t="s">
        <v>219</v>
      </c>
      <c r="I226" s="7" t="s">
        <v>2525</v>
      </c>
      <c r="J226" s="7" t="s">
        <v>3067</v>
      </c>
    </row>
    <row r="227" spans="1:10">
      <c r="A227" s="7" t="s">
        <v>814</v>
      </c>
      <c r="B227" s="7">
        <f t="shared" si="2"/>
        <v>226</v>
      </c>
      <c r="C227" s="35">
        <v>5</v>
      </c>
      <c r="D227" s="7" t="s">
        <v>16</v>
      </c>
      <c r="E227" s="8" t="s">
        <v>220</v>
      </c>
      <c r="F227" s="35" t="s">
        <v>3457</v>
      </c>
      <c r="G227" s="7" t="s">
        <v>2466</v>
      </c>
      <c r="H227" s="7" t="s">
        <v>221</v>
      </c>
      <c r="I227" s="7" t="s">
        <v>2526</v>
      </c>
      <c r="J227" s="7" t="s">
        <v>3176</v>
      </c>
    </row>
    <row r="228" spans="1:10">
      <c r="A228" s="7" t="s">
        <v>1227</v>
      </c>
      <c r="B228" s="7">
        <f t="shared" si="2"/>
        <v>227</v>
      </c>
      <c r="C228" s="35">
        <v>6</v>
      </c>
      <c r="D228" s="7" t="s">
        <v>16</v>
      </c>
      <c r="E228" s="8" t="s">
        <v>222</v>
      </c>
      <c r="F228" s="7" t="s">
        <v>882</v>
      </c>
      <c r="G228" s="7" t="s">
        <v>1614</v>
      </c>
      <c r="H228" s="7" t="s">
        <v>223</v>
      </c>
      <c r="I228" s="7" t="s">
        <v>2527</v>
      </c>
      <c r="J228" s="7" t="s">
        <v>3068</v>
      </c>
    </row>
    <row r="229" spans="1:10">
      <c r="A229" s="7" t="s">
        <v>1228</v>
      </c>
      <c r="B229" s="7">
        <f t="shared" si="2"/>
        <v>228</v>
      </c>
      <c r="C229" s="35">
        <v>6</v>
      </c>
      <c r="D229" s="7" t="s">
        <v>16</v>
      </c>
      <c r="E229" s="8" t="s">
        <v>224</v>
      </c>
      <c r="F229" s="7" t="s">
        <v>881</v>
      </c>
      <c r="G229" s="7" t="s">
        <v>1615</v>
      </c>
      <c r="H229" s="7" t="s">
        <v>225</v>
      </c>
      <c r="I229" s="7" t="s">
        <v>2528</v>
      </c>
      <c r="J229" s="7" t="s">
        <v>3177</v>
      </c>
    </row>
    <row r="230" spans="1:10">
      <c r="A230" s="7" t="s">
        <v>1229</v>
      </c>
      <c r="B230" s="7">
        <f t="shared" si="2"/>
        <v>229</v>
      </c>
      <c r="C230" s="35">
        <v>5</v>
      </c>
      <c r="D230" s="7" t="s">
        <v>16</v>
      </c>
      <c r="E230" s="8" t="s">
        <v>226</v>
      </c>
      <c r="F230" s="7" t="s">
        <v>1055</v>
      </c>
      <c r="G230" s="7" t="s">
        <v>1616</v>
      </c>
      <c r="H230" s="7" t="s">
        <v>227</v>
      </c>
      <c r="I230" s="7" t="s">
        <v>2529</v>
      </c>
      <c r="J230" s="7" t="s">
        <v>3069</v>
      </c>
    </row>
    <row r="231" spans="1:10">
      <c r="A231" s="7" t="s">
        <v>1230</v>
      </c>
      <c r="B231" s="7">
        <f t="shared" si="2"/>
        <v>230</v>
      </c>
      <c r="C231" s="35">
        <v>5</v>
      </c>
      <c r="D231" s="7" t="s">
        <v>16</v>
      </c>
      <c r="E231" s="8" t="s">
        <v>228</v>
      </c>
      <c r="F231" s="7" t="s">
        <v>993</v>
      </c>
      <c r="G231" s="7" t="s">
        <v>2530</v>
      </c>
      <c r="H231" s="7" t="s">
        <v>229</v>
      </c>
      <c r="I231" s="7" t="s">
        <v>2531</v>
      </c>
      <c r="J231" s="7" t="s">
        <v>3178</v>
      </c>
    </row>
    <row r="232" spans="1:10">
      <c r="A232" s="7" t="s">
        <v>1231</v>
      </c>
      <c r="B232" s="7">
        <f t="shared" si="2"/>
        <v>231</v>
      </c>
      <c r="C232" s="35">
        <v>5</v>
      </c>
      <c r="D232" s="7" t="s">
        <v>16</v>
      </c>
      <c r="E232" s="8" t="s">
        <v>230</v>
      </c>
      <c r="F232" s="7" t="s">
        <v>852</v>
      </c>
      <c r="G232" s="7" t="s">
        <v>1618</v>
      </c>
      <c r="H232" s="7" t="s">
        <v>140</v>
      </c>
      <c r="I232" s="7" t="s">
        <v>2532</v>
      </c>
      <c r="J232" s="7" t="s">
        <v>3145</v>
      </c>
    </row>
    <row r="233" spans="1:10">
      <c r="A233" s="7" t="s">
        <v>823</v>
      </c>
      <c r="B233" s="7">
        <f t="shared" si="2"/>
        <v>232</v>
      </c>
      <c r="C233" s="35">
        <v>3</v>
      </c>
      <c r="D233" s="7" t="s">
        <v>0</v>
      </c>
      <c r="E233" s="8" t="s">
        <v>462</v>
      </c>
      <c r="F233" s="35" t="s">
        <v>3457</v>
      </c>
      <c r="G233" s="7" t="s">
        <v>1736</v>
      </c>
      <c r="H233" s="7" t="s">
        <v>463</v>
      </c>
      <c r="I233" s="7" t="s">
        <v>2730</v>
      </c>
      <c r="J233" s="7" t="s">
        <v>3278</v>
      </c>
    </row>
    <row r="234" spans="1:10">
      <c r="A234" s="7" t="s">
        <v>1340</v>
      </c>
      <c r="B234" s="7">
        <f t="shared" si="2"/>
        <v>233</v>
      </c>
      <c r="C234" s="35">
        <v>4</v>
      </c>
      <c r="D234" s="7" t="s">
        <v>0</v>
      </c>
      <c r="E234" s="8" t="s">
        <v>464</v>
      </c>
      <c r="F234" s="7" t="s">
        <v>879</v>
      </c>
      <c r="G234" s="7" t="s">
        <v>2731</v>
      </c>
      <c r="H234" s="7" t="s">
        <v>9</v>
      </c>
      <c r="I234" s="7" t="s">
        <v>2732</v>
      </c>
      <c r="J234" s="7" t="s">
        <v>3279</v>
      </c>
    </row>
    <row r="235" spans="1:10">
      <c r="A235" s="7" t="s">
        <v>3638</v>
      </c>
      <c r="B235" s="7">
        <f t="shared" si="2"/>
        <v>234</v>
      </c>
      <c r="C235" s="35">
        <v>4</v>
      </c>
      <c r="D235" s="7" t="s">
        <v>0</v>
      </c>
      <c r="E235" s="8" t="s">
        <v>465</v>
      </c>
      <c r="F235" s="35" t="s">
        <v>3457</v>
      </c>
      <c r="G235" s="7" t="s">
        <v>2733</v>
      </c>
      <c r="H235" s="7" t="s">
        <v>466</v>
      </c>
      <c r="I235" s="7" t="s">
        <v>2734</v>
      </c>
      <c r="J235" s="7" t="s">
        <v>3280</v>
      </c>
    </row>
    <row r="236" spans="1:10">
      <c r="A236" s="7" t="s">
        <v>1341</v>
      </c>
      <c r="B236" s="7">
        <f t="shared" si="2"/>
        <v>235</v>
      </c>
      <c r="C236" s="35">
        <v>5</v>
      </c>
      <c r="D236" s="7" t="s">
        <v>0</v>
      </c>
      <c r="E236" s="8" t="s">
        <v>467</v>
      </c>
      <c r="F236" s="7" t="s">
        <v>887</v>
      </c>
      <c r="G236" s="7" t="s">
        <v>2735</v>
      </c>
      <c r="H236" s="7" t="s">
        <v>468</v>
      </c>
      <c r="I236" s="7" t="s">
        <v>2736</v>
      </c>
      <c r="J236" s="7" t="s">
        <v>3281</v>
      </c>
    </row>
    <row r="237" spans="1:10">
      <c r="A237" s="7" t="s">
        <v>1342</v>
      </c>
      <c r="B237" s="7">
        <f t="shared" si="2"/>
        <v>236</v>
      </c>
      <c r="C237" s="35">
        <v>5</v>
      </c>
      <c r="D237" s="7" t="s">
        <v>0</v>
      </c>
      <c r="E237" s="8" t="s">
        <v>469</v>
      </c>
      <c r="F237" s="7" t="s">
        <v>888</v>
      </c>
      <c r="G237" s="7" t="s">
        <v>2733</v>
      </c>
      <c r="H237" s="7" t="s">
        <v>470</v>
      </c>
      <c r="I237" s="7" t="s">
        <v>2737</v>
      </c>
      <c r="J237" s="7" t="s">
        <v>3434</v>
      </c>
    </row>
    <row r="238" spans="1:10">
      <c r="A238" s="7" t="s">
        <v>1343</v>
      </c>
      <c r="B238" s="7">
        <f t="shared" si="2"/>
        <v>237</v>
      </c>
      <c r="C238" s="35">
        <v>5</v>
      </c>
      <c r="D238" s="7" t="s">
        <v>0</v>
      </c>
      <c r="E238" s="8" t="s">
        <v>2738</v>
      </c>
      <c r="F238" s="7" t="s">
        <v>889</v>
      </c>
      <c r="G238" s="7" t="s">
        <v>2739</v>
      </c>
      <c r="H238" s="7" t="s">
        <v>472</v>
      </c>
      <c r="I238" s="7" t="s">
        <v>2740</v>
      </c>
      <c r="J238" s="7" t="s">
        <v>3282</v>
      </c>
    </row>
    <row r="239" spans="1:10">
      <c r="A239" s="7" t="s">
        <v>1344</v>
      </c>
      <c r="B239" s="7">
        <f t="shared" si="2"/>
        <v>238</v>
      </c>
      <c r="C239" s="35">
        <v>4</v>
      </c>
      <c r="D239" s="7" t="s">
        <v>0</v>
      </c>
      <c r="E239" s="8" t="s">
        <v>473</v>
      </c>
      <c r="F239" s="7" t="s">
        <v>933</v>
      </c>
      <c r="G239" s="7" t="s">
        <v>1742</v>
      </c>
      <c r="H239" s="7" t="s">
        <v>1742</v>
      </c>
      <c r="I239" s="7" t="s">
        <v>2741</v>
      </c>
      <c r="J239" s="7" t="s">
        <v>3283</v>
      </c>
    </row>
    <row r="240" spans="1:10">
      <c r="A240" s="7" t="s">
        <v>1345</v>
      </c>
      <c r="B240" s="7">
        <f t="shared" si="2"/>
        <v>239</v>
      </c>
      <c r="C240" s="35">
        <v>4</v>
      </c>
      <c r="D240" s="7" t="s">
        <v>0</v>
      </c>
      <c r="E240" s="8" t="s">
        <v>475</v>
      </c>
      <c r="F240" s="7" t="s">
        <v>939</v>
      </c>
      <c r="G240" s="7" t="s">
        <v>1743</v>
      </c>
      <c r="H240" s="7" t="s">
        <v>476</v>
      </c>
      <c r="I240" s="7" t="s">
        <v>2742</v>
      </c>
      <c r="J240" s="7" t="s">
        <v>3284</v>
      </c>
    </row>
    <row r="241" spans="1:10">
      <c r="A241" s="7" t="s">
        <v>3788</v>
      </c>
      <c r="B241" s="7">
        <f t="shared" si="2"/>
        <v>240</v>
      </c>
      <c r="C241" s="35">
        <v>4</v>
      </c>
      <c r="D241" s="7" t="s">
        <v>3640</v>
      </c>
      <c r="E241" s="8" t="s">
        <v>3757</v>
      </c>
      <c r="F241" s="7" t="s">
        <v>3758</v>
      </c>
      <c r="G241" s="3" t="s">
        <v>4351</v>
      </c>
      <c r="H241" s="7" t="s">
        <v>4352</v>
      </c>
    </row>
    <row r="242" spans="1:10">
      <c r="A242" s="15" t="s">
        <v>3665</v>
      </c>
      <c r="B242" s="7">
        <f t="shared" si="2"/>
        <v>241</v>
      </c>
      <c r="C242" s="35">
        <v>4</v>
      </c>
      <c r="D242" s="7" t="s">
        <v>3528</v>
      </c>
      <c r="E242" s="8" t="s">
        <v>4395</v>
      </c>
      <c r="F242" s="7" t="s">
        <v>3597</v>
      </c>
      <c r="G242" s="7" t="s">
        <v>1994</v>
      </c>
      <c r="H242" s="7" t="s">
        <v>4391</v>
      </c>
      <c r="I242" s="7" t="s">
        <v>3641</v>
      </c>
      <c r="J242" s="7" t="s">
        <v>3641</v>
      </c>
    </row>
    <row r="243" spans="1:10">
      <c r="A243" s="7" t="s">
        <v>1346</v>
      </c>
      <c r="B243" s="7">
        <f t="shared" ref="B243:B306" si="3">ROW()-1</f>
        <v>242</v>
      </c>
      <c r="C243" s="35">
        <v>4</v>
      </c>
      <c r="D243" s="7" t="s">
        <v>0</v>
      </c>
      <c r="E243" s="8" t="s">
        <v>477</v>
      </c>
      <c r="F243" s="7" t="s">
        <v>880</v>
      </c>
      <c r="G243" s="7" t="s">
        <v>1744</v>
      </c>
      <c r="H243" s="7" t="s">
        <v>478</v>
      </c>
      <c r="I243" s="7" t="s">
        <v>2743</v>
      </c>
      <c r="J243" s="7" t="s">
        <v>3285</v>
      </c>
    </row>
    <row r="244" spans="1:10">
      <c r="A244" s="7" t="s">
        <v>1347</v>
      </c>
      <c r="B244" s="7">
        <f t="shared" si="3"/>
        <v>243</v>
      </c>
      <c r="C244" s="35">
        <v>4</v>
      </c>
      <c r="D244" s="7" t="s">
        <v>0</v>
      </c>
      <c r="E244" s="8" t="s">
        <v>479</v>
      </c>
      <c r="F244" s="7" t="s">
        <v>890</v>
      </c>
      <c r="G244" s="7" t="s">
        <v>1745</v>
      </c>
      <c r="H244" s="7" t="s">
        <v>2744</v>
      </c>
      <c r="I244" s="7" t="s">
        <v>2745</v>
      </c>
      <c r="J244" s="7" t="s">
        <v>3286</v>
      </c>
    </row>
    <row r="245" spans="1:10">
      <c r="A245" s="7" t="s">
        <v>1348</v>
      </c>
      <c r="B245" s="7">
        <f t="shared" si="3"/>
        <v>244</v>
      </c>
      <c r="C245" s="35">
        <v>4</v>
      </c>
      <c r="D245" s="7" t="s">
        <v>0</v>
      </c>
      <c r="E245" s="8" t="s">
        <v>481</v>
      </c>
      <c r="F245" s="7" t="s">
        <v>878</v>
      </c>
      <c r="G245" s="7" t="s">
        <v>1746</v>
      </c>
      <c r="H245" s="7" t="s">
        <v>482</v>
      </c>
      <c r="I245" s="7" t="s">
        <v>2746</v>
      </c>
      <c r="J245" s="7" t="s">
        <v>3287</v>
      </c>
    </row>
    <row r="246" spans="1:10">
      <c r="A246" s="7" t="s">
        <v>825</v>
      </c>
      <c r="B246" s="7">
        <f t="shared" si="3"/>
        <v>245</v>
      </c>
      <c r="C246" s="35">
        <v>4</v>
      </c>
      <c r="D246" s="7" t="s">
        <v>0</v>
      </c>
      <c r="E246" s="8" t="s">
        <v>483</v>
      </c>
      <c r="F246" s="35" t="s">
        <v>3457</v>
      </c>
      <c r="G246" s="7" t="s">
        <v>548</v>
      </c>
      <c r="H246" s="7" t="s">
        <v>484</v>
      </c>
      <c r="I246" s="7" t="s">
        <v>2747</v>
      </c>
      <c r="J246" s="7" t="s">
        <v>3288</v>
      </c>
    </row>
    <row r="247" spans="1:10">
      <c r="A247" s="7" t="s">
        <v>1349</v>
      </c>
      <c r="B247" s="7">
        <f t="shared" si="3"/>
        <v>246</v>
      </c>
      <c r="C247" s="35">
        <v>5</v>
      </c>
      <c r="D247" s="7" t="s">
        <v>0</v>
      </c>
      <c r="E247" s="8" t="s">
        <v>485</v>
      </c>
      <c r="F247" s="7" t="s">
        <v>882</v>
      </c>
      <c r="G247" s="7" t="s">
        <v>2748</v>
      </c>
      <c r="H247" s="7" t="s">
        <v>486</v>
      </c>
      <c r="I247" s="7" t="s">
        <v>2749</v>
      </c>
      <c r="J247" s="7" t="s">
        <v>3435</v>
      </c>
    </row>
    <row r="248" spans="1:10">
      <c r="A248" s="7" t="s">
        <v>1350</v>
      </c>
      <c r="B248" s="7">
        <f t="shared" si="3"/>
        <v>247</v>
      </c>
      <c r="C248" s="35">
        <v>5</v>
      </c>
      <c r="D248" s="7" t="s">
        <v>0</v>
      </c>
      <c r="E248" s="8" t="s">
        <v>487</v>
      </c>
      <c r="F248" s="7" t="s">
        <v>881</v>
      </c>
      <c r="G248" s="7" t="s">
        <v>488</v>
      </c>
      <c r="H248" s="7" t="s">
        <v>488</v>
      </c>
      <c r="I248" s="7" t="s">
        <v>2750</v>
      </c>
      <c r="J248" s="7" t="s">
        <v>3288</v>
      </c>
    </row>
    <row r="249" spans="1:10">
      <c r="A249" s="7" t="s">
        <v>826</v>
      </c>
      <c r="B249" s="7">
        <f t="shared" si="3"/>
        <v>248</v>
      </c>
      <c r="C249" s="35">
        <v>4</v>
      </c>
      <c r="D249" s="7" t="s">
        <v>0</v>
      </c>
      <c r="E249" s="8" t="s">
        <v>489</v>
      </c>
      <c r="F249" s="35" t="s">
        <v>3457</v>
      </c>
      <c r="G249" s="7" t="s">
        <v>536</v>
      </c>
      <c r="H249" s="7" t="s">
        <v>490</v>
      </c>
      <c r="I249" s="7" t="s">
        <v>2751</v>
      </c>
      <c r="J249" s="7" t="s">
        <v>3289</v>
      </c>
    </row>
    <row r="250" spans="1:10">
      <c r="A250" s="7" t="s">
        <v>1351</v>
      </c>
      <c r="B250" s="7">
        <f t="shared" si="3"/>
        <v>249</v>
      </c>
      <c r="C250" s="35">
        <v>5</v>
      </c>
      <c r="D250" s="7" t="s">
        <v>0</v>
      </c>
      <c r="E250" s="8" t="s">
        <v>491</v>
      </c>
      <c r="F250" s="7" t="s">
        <v>884</v>
      </c>
      <c r="G250" s="7" t="s">
        <v>3470</v>
      </c>
      <c r="H250" s="7" t="s">
        <v>2752</v>
      </c>
      <c r="I250" s="7" t="s">
        <v>2753</v>
      </c>
      <c r="J250" s="7" t="s">
        <v>3436</v>
      </c>
    </row>
    <row r="251" spans="1:10">
      <c r="A251" s="7" t="s">
        <v>1352</v>
      </c>
      <c r="B251" s="7">
        <f t="shared" si="3"/>
        <v>250</v>
      </c>
      <c r="C251" s="35">
        <v>5</v>
      </c>
      <c r="D251" s="7" t="s">
        <v>0</v>
      </c>
      <c r="E251" s="8" t="s">
        <v>493</v>
      </c>
      <c r="F251" s="7" t="s">
        <v>883</v>
      </c>
      <c r="G251" s="7" t="s">
        <v>494</v>
      </c>
      <c r="H251" s="7" t="s">
        <v>494</v>
      </c>
      <c r="I251" s="7" t="s">
        <v>2754</v>
      </c>
      <c r="J251" s="7" t="s">
        <v>3289</v>
      </c>
    </row>
    <row r="252" spans="1:10">
      <c r="A252" s="7" t="s">
        <v>827</v>
      </c>
      <c r="B252" s="7">
        <f t="shared" si="3"/>
        <v>251</v>
      </c>
      <c r="C252" s="35">
        <v>4</v>
      </c>
      <c r="D252" s="7" t="s">
        <v>0</v>
      </c>
      <c r="E252" s="8" t="s">
        <v>495</v>
      </c>
      <c r="F252" s="35" t="s">
        <v>3457</v>
      </c>
      <c r="G252" s="7" t="s">
        <v>2755</v>
      </c>
      <c r="H252" s="7" t="s">
        <v>496</v>
      </c>
      <c r="I252" s="7" t="s">
        <v>2756</v>
      </c>
      <c r="J252" s="7" t="s">
        <v>3290</v>
      </c>
    </row>
    <row r="253" spans="1:10">
      <c r="A253" s="7" t="s">
        <v>1353</v>
      </c>
      <c r="B253" s="7">
        <f t="shared" si="3"/>
        <v>252</v>
      </c>
      <c r="C253" s="35">
        <v>5</v>
      </c>
      <c r="D253" s="7" t="s">
        <v>0</v>
      </c>
      <c r="E253" s="8" t="s">
        <v>497</v>
      </c>
      <c r="F253" s="7" t="s">
        <v>886</v>
      </c>
      <c r="G253" s="7" t="s">
        <v>2757</v>
      </c>
      <c r="H253" s="7" t="s">
        <v>498</v>
      </c>
      <c r="I253" s="7" t="s">
        <v>2758</v>
      </c>
      <c r="J253" s="7" t="s">
        <v>3437</v>
      </c>
    </row>
    <row r="254" spans="1:10">
      <c r="A254" s="7" t="s">
        <v>1354</v>
      </c>
      <c r="B254" s="7">
        <f t="shared" si="3"/>
        <v>253</v>
      </c>
      <c r="C254" s="35">
        <v>5</v>
      </c>
      <c r="D254" s="7" t="s">
        <v>0</v>
      </c>
      <c r="E254" s="8" t="s">
        <v>499</v>
      </c>
      <c r="F254" s="7" t="s">
        <v>885</v>
      </c>
      <c r="G254" s="7" t="s">
        <v>500</v>
      </c>
      <c r="H254" s="7" t="s">
        <v>500</v>
      </c>
      <c r="I254" s="7" t="s">
        <v>2759</v>
      </c>
      <c r="J254" s="7" t="s">
        <v>3291</v>
      </c>
    </row>
    <row r="255" spans="1:10">
      <c r="A255" s="7" t="s">
        <v>1355</v>
      </c>
      <c r="B255" s="7">
        <f t="shared" si="3"/>
        <v>254</v>
      </c>
      <c r="C255" s="35">
        <v>4</v>
      </c>
      <c r="D255" s="7" t="s">
        <v>16</v>
      </c>
      <c r="E255" s="8" t="s">
        <v>501</v>
      </c>
      <c r="F255" s="7" t="s">
        <v>989</v>
      </c>
      <c r="G255" s="7" t="s">
        <v>1755</v>
      </c>
      <c r="H255" s="7" t="s">
        <v>502</v>
      </c>
      <c r="I255" s="7" t="s">
        <v>2760</v>
      </c>
      <c r="J255" s="7" t="s">
        <v>3292</v>
      </c>
    </row>
    <row r="256" spans="1:10">
      <c r="A256" s="7" t="s">
        <v>828</v>
      </c>
      <c r="B256" s="7">
        <f t="shared" si="3"/>
        <v>255</v>
      </c>
      <c r="C256" s="35">
        <v>4</v>
      </c>
      <c r="D256" s="7" t="s">
        <v>16</v>
      </c>
      <c r="E256" s="8" t="s">
        <v>503</v>
      </c>
      <c r="F256" s="35" t="s">
        <v>3457</v>
      </c>
      <c r="G256" s="7" t="s">
        <v>2424</v>
      </c>
      <c r="H256" s="7" t="s">
        <v>504</v>
      </c>
      <c r="I256" s="7" t="s">
        <v>2761</v>
      </c>
      <c r="J256" s="7" t="s">
        <v>3293</v>
      </c>
    </row>
    <row r="257" spans="1:10">
      <c r="A257" s="7" t="s">
        <v>1356</v>
      </c>
      <c r="B257" s="7">
        <f t="shared" si="3"/>
        <v>256</v>
      </c>
      <c r="C257" s="35">
        <v>5</v>
      </c>
      <c r="D257" s="7" t="s">
        <v>16</v>
      </c>
      <c r="E257" s="8" t="s">
        <v>505</v>
      </c>
      <c r="F257" s="7" t="s">
        <v>985</v>
      </c>
      <c r="G257" s="7" t="s">
        <v>1757</v>
      </c>
      <c r="H257" s="7" t="s">
        <v>506</v>
      </c>
      <c r="I257" s="7" t="s">
        <v>2762</v>
      </c>
      <c r="J257" s="7" t="s">
        <v>3294</v>
      </c>
    </row>
    <row r="258" spans="1:10">
      <c r="A258" s="7" t="s">
        <v>1357</v>
      </c>
      <c r="B258" s="7">
        <f t="shared" si="3"/>
        <v>257</v>
      </c>
      <c r="C258" s="35">
        <v>5</v>
      </c>
      <c r="D258" s="7" t="s">
        <v>16</v>
      </c>
      <c r="E258" s="8" t="s">
        <v>507</v>
      </c>
      <c r="F258" s="7" t="s">
        <v>986</v>
      </c>
      <c r="G258" s="7" t="s">
        <v>1758</v>
      </c>
      <c r="H258" s="7" t="s">
        <v>508</v>
      </c>
      <c r="I258" s="7" t="s">
        <v>2763</v>
      </c>
      <c r="J258" s="7" t="s">
        <v>3295</v>
      </c>
    </row>
    <row r="259" spans="1:10">
      <c r="A259" s="7" t="s">
        <v>1358</v>
      </c>
      <c r="B259" s="7">
        <f t="shared" si="3"/>
        <v>258</v>
      </c>
      <c r="C259" s="35">
        <v>5</v>
      </c>
      <c r="D259" s="7" t="s">
        <v>16</v>
      </c>
      <c r="E259" s="8" t="s">
        <v>509</v>
      </c>
      <c r="F259" s="7" t="s">
        <v>1043</v>
      </c>
      <c r="G259" s="7" t="s">
        <v>82</v>
      </c>
      <c r="H259" s="7" t="s">
        <v>510</v>
      </c>
      <c r="I259" s="7" t="s">
        <v>2764</v>
      </c>
      <c r="J259" s="7" t="s">
        <v>3296</v>
      </c>
    </row>
    <row r="260" spans="1:10">
      <c r="A260" s="7" t="s">
        <v>1359</v>
      </c>
      <c r="B260" s="7">
        <f t="shared" si="3"/>
        <v>259</v>
      </c>
      <c r="C260" s="35">
        <v>5</v>
      </c>
      <c r="D260" s="7" t="s">
        <v>16</v>
      </c>
      <c r="E260" s="8" t="s">
        <v>511</v>
      </c>
      <c r="F260" s="7" t="s">
        <v>991</v>
      </c>
      <c r="G260" s="7" t="s">
        <v>2434</v>
      </c>
      <c r="H260" s="7" t="s">
        <v>512</v>
      </c>
      <c r="I260" s="7" t="s">
        <v>2765</v>
      </c>
      <c r="J260" s="7" t="s">
        <v>3120</v>
      </c>
    </row>
    <row r="261" spans="1:10">
      <c r="A261" s="7" t="s">
        <v>1360</v>
      </c>
      <c r="B261" s="7">
        <f t="shared" si="3"/>
        <v>260</v>
      </c>
      <c r="C261" s="35">
        <v>5</v>
      </c>
      <c r="D261" s="7" t="s">
        <v>16</v>
      </c>
      <c r="E261" s="8" t="s">
        <v>513</v>
      </c>
      <c r="F261" s="7" t="s">
        <v>1044</v>
      </c>
      <c r="G261" s="7" t="s">
        <v>86</v>
      </c>
      <c r="H261" s="7" t="s">
        <v>514</v>
      </c>
      <c r="I261" s="7" t="s">
        <v>2766</v>
      </c>
      <c r="J261" s="7" t="s">
        <v>3297</v>
      </c>
    </row>
    <row r="262" spans="1:10">
      <c r="A262" s="7" t="s">
        <v>4358</v>
      </c>
      <c r="B262" s="7">
        <f t="shared" si="3"/>
        <v>261</v>
      </c>
      <c r="C262" s="107">
        <v>5</v>
      </c>
      <c r="D262" s="7" t="s">
        <v>3640</v>
      </c>
      <c r="E262" s="8" t="s">
        <v>4354</v>
      </c>
      <c r="F262" s="7" t="s">
        <v>3758</v>
      </c>
      <c r="G262" s="103" t="s">
        <v>4353</v>
      </c>
      <c r="H262" s="7" t="s">
        <v>3934</v>
      </c>
    </row>
    <row r="263" spans="1:10">
      <c r="A263" s="7" t="s">
        <v>1361</v>
      </c>
      <c r="B263" s="7">
        <f t="shared" si="3"/>
        <v>262</v>
      </c>
      <c r="C263" s="35">
        <v>5</v>
      </c>
      <c r="D263" s="7" t="s">
        <v>16</v>
      </c>
      <c r="E263" s="8" t="s">
        <v>515</v>
      </c>
      <c r="F263" s="7" t="s">
        <v>987</v>
      </c>
      <c r="G263" s="7" t="s">
        <v>516</v>
      </c>
      <c r="H263" s="7" t="s">
        <v>516</v>
      </c>
      <c r="I263" s="7" t="s">
        <v>2767</v>
      </c>
      <c r="J263" s="7" t="s">
        <v>3298</v>
      </c>
    </row>
    <row r="264" spans="1:10">
      <c r="A264" s="7" t="s">
        <v>1362</v>
      </c>
      <c r="B264" s="7">
        <f t="shared" si="3"/>
        <v>263</v>
      </c>
      <c r="C264" s="35">
        <v>5</v>
      </c>
      <c r="D264" s="7" t="s">
        <v>16</v>
      </c>
      <c r="E264" s="8" t="s">
        <v>517</v>
      </c>
      <c r="F264" s="7" t="s">
        <v>990</v>
      </c>
      <c r="G264" s="7" t="s">
        <v>2438</v>
      </c>
      <c r="H264" s="7" t="s">
        <v>518</v>
      </c>
      <c r="I264" s="7" t="s">
        <v>2768</v>
      </c>
      <c r="J264" s="7" t="s">
        <v>3299</v>
      </c>
    </row>
    <row r="265" spans="1:10">
      <c r="A265" s="7" t="s">
        <v>1363</v>
      </c>
      <c r="B265" s="7">
        <f t="shared" si="3"/>
        <v>264</v>
      </c>
      <c r="C265" s="35">
        <v>5</v>
      </c>
      <c r="D265" s="7" t="s">
        <v>16</v>
      </c>
      <c r="E265" s="8" t="s">
        <v>519</v>
      </c>
      <c r="F265" s="7" t="s">
        <v>988</v>
      </c>
      <c r="G265" s="7" t="s">
        <v>520</v>
      </c>
      <c r="H265" s="7" t="s">
        <v>520</v>
      </c>
      <c r="I265" s="7" t="s">
        <v>2769</v>
      </c>
      <c r="J265" s="7" t="s">
        <v>3300</v>
      </c>
    </row>
    <row r="266" spans="1:10">
      <c r="A266" s="7" t="s">
        <v>1364</v>
      </c>
      <c r="B266" s="7">
        <f t="shared" si="3"/>
        <v>265</v>
      </c>
      <c r="C266" s="35">
        <v>5</v>
      </c>
      <c r="D266" s="7" t="s">
        <v>16</v>
      </c>
      <c r="E266" s="8" t="s">
        <v>521</v>
      </c>
      <c r="F266" s="7" t="s">
        <v>992</v>
      </c>
      <c r="G266" s="7" t="s">
        <v>2440</v>
      </c>
      <c r="H266" s="7" t="s">
        <v>522</v>
      </c>
      <c r="I266" s="7" t="s">
        <v>2770</v>
      </c>
      <c r="J266" s="7" t="s">
        <v>3301</v>
      </c>
    </row>
    <row r="267" spans="1:10">
      <c r="A267" s="7" t="s">
        <v>1365</v>
      </c>
      <c r="B267" s="7">
        <f t="shared" si="3"/>
        <v>266</v>
      </c>
      <c r="C267" s="35">
        <v>5</v>
      </c>
      <c r="D267" s="7" t="s">
        <v>16</v>
      </c>
      <c r="E267" s="8" t="s">
        <v>523</v>
      </c>
      <c r="F267" s="7" t="s">
        <v>993</v>
      </c>
      <c r="G267" s="7" t="s">
        <v>2771</v>
      </c>
      <c r="H267" s="7" t="s">
        <v>2772</v>
      </c>
      <c r="I267" s="7" t="s">
        <v>2773</v>
      </c>
      <c r="J267" s="7" t="s">
        <v>3302</v>
      </c>
    </row>
    <row r="268" spans="1:10">
      <c r="A268" s="7" t="s">
        <v>3518</v>
      </c>
      <c r="B268" s="7">
        <f t="shared" si="3"/>
        <v>267</v>
      </c>
      <c r="C268" s="35">
        <v>4</v>
      </c>
      <c r="D268" s="7" t="s">
        <v>0</v>
      </c>
      <c r="E268" s="8" t="s">
        <v>525</v>
      </c>
      <c r="F268" s="35" t="s">
        <v>3641</v>
      </c>
      <c r="G268" s="7" t="s">
        <v>526</v>
      </c>
      <c r="H268" s="7" t="s">
        <v>526</v>
      </c>
      <c r="I268" s="7" t="s">
        <v>2774</v>
      </c>
      <c r="J268" s="7" t="s">
        <v>3303</v>
      </c>
    </row>
    <row r="269" spans="1:10">
      <c r="A269" s="7" t="s">
        <v>1366</v>
      </c>
      <c r="B269" s="7">
        <f t="shared" si="3"/>
        <v>268</v>
      </c>
      <c r="C269" s="35">
        <v>5</v>
      </c>
      <c r="D269" s="7" t="s">
        <v>0</v>
      </c>
      <c r="E269" s="8" t="s">
        <v>527</v>
      </c>
      <c r="F269" s="7" t="s">
        <v>926</v>
      </c>
      <c r="G269" s="7" t="s">
        <v>1767</v>
      </c>
      <c r="H269" s="7" t="s">
        <v>106</v>
      </c>
      <c r="I269" s="7" t="s">
        <v>2775</v>
      </c>
      <c r="J269" s="7" t="s">
        <v>3134</v>
      </c>
    </row>
    <row r="270" spans="1:10">
      <c r="A270" s="7" t="s">
        <v>1367</v>
      </c>
      <c r="B270" s="7">
        <f t="shared" si="3"/>
        <v>269</v>
      </c>
      <c r="C270" s="35">
        <v>5</v>
      </c>
      <c r="D270" s="7" t="s">
        <v>0</v>
      </c>
      <c r="E270" s="8" t="s">
        <v>528</v>
      </c>
      <c r="F270" s="7" t="s">
        <v>932</v>
      </c>
      <c r="G270" s="7" t="s">
        <v>1768</v>
      </c>
      <c r="H270" s="7" t="s">
        <v>529</v>
      </c>
      <c r="I270" s="7" t="s">
        <v>2776</v>
      </c>
      <c r="J270" s="7" t="s">
        <v>3438</v>
      </c>
    </row>
    <row r="271" spans="1:10">
      <c r="A271" s="7" t="s">
        <v>1368</v>
      </c>
      <c r="B271" s="7">
        <f t="shared" si="3"/>
        <v>270</v>
      </c>
      <c r="C271" s="35">
        <v>5</v>
      </c>
      <c r="D271" s="7" t="s">
        <v>0</v>
      </c>
      <c r="E271" s="8" t="s">
        <v>530</v>
      </c>
      <c r="F271" s="7" t="s">
        <v>927</v>
      </c>
      <c r="G271" s="7" t="s">
        <v>1769</v>
      </c>
      <c r="H271" s="7" t="s">
        <v>110</v>
      </c>
      <c r="I271" s="7" t="s">
        <v>2777</v>
      </c>
      <c r="J271" s="7" t="s">
        <v>3135</v>
      </c>
    </row>
    <row r="272" spans="1:10">
      <c r="A272" s="7" t="s">
        <v>1369</v>
      </c>
      <c r="B272" s="7">
        <f t="shared" si="3"/>
        <v>271</v>
      </c>
      <c r="C272" s="35">
        <v>5</v>
      </c>
      <c r="D272" s="7" t="s">
        <v>0</v>
      </c>
      <c r="E272" s="8" t="s">
        <v>531</v>
      </c>
      <c r="F272" s="7" t="s">
        <v>928</v>
      </c>
      <c r="G272" s="7" t="s">
        <v>1770</v>
      </c>
      <c r="H272" s="7" t="s">
        <v>112</v>
      </c>
      <c r="I272" s="7" t="s">
        <v>3079</v>
      </c>
      <c r="J272" s="7" t="s">
        <v>3136</v>
      </c>
    </row>
    <row r="273" spans="1:10">
      <c r="A273" s="7" t="s">
        <v>1370</v>
      </c>
      <c r="B273" s="7">
        <f t="shared" si="3"/>
        <v>272</v>
      </c>
      <c r="C273" s="35">
        <v>5</v>
      </c>
      <c r="D273" s="7" t="s">
        <v>0</v>
      </c>
      <c r="E273" s="8" t="s">
        <v>532</v>
      </c>
      <c r="F273" s="7" t="s">
        <v>929</v>
      </c>
      <c r="G273" s="7" t="s">
        <v>1771</v>
      </c>
      <c r="H273" s="7" t="s">
        <v>114</v>
      </c>
      <c r="I273" s="7" t="s">
        <v>2778</v>
      </c>
      <c r="J273" s="7" t="s">
        <v>3137</v>
      </c>
    </row>
    <row r="274" spans="1:10">
      <c r="A274" s="7" t="s">
        <v>1371</v>
      </c>
      <c r="B274" s="7">
        <f t="shared" si="3"/>
        <v>273</v>
      </c>
      <c r="C274" s="35">
        <v>5</v>
      </c>
      <c r="D274" s="7" t="s">
        <v>0</v>
      </c>
      <c r="E274" s="8" t="s">
        <v>533</v>
      </c>
      <c r="F274" s="7" t="s">
        <v>930</v>
      </c>
      <c r="G274" s="7" t="s">
        <v>2779</v>
      </c>
      <c r="H274" s="7" t="s">
        <v>534</v>
      </c>
      <c r="I274" s="7" t="s">
        <v>2780</v>
      </c>
      <c r="J274" s="7" t="s">
        <v>3439</v>
      </c>
    </row>
    <row r="275" spans="1:10">
      <c r="A275" s="7" t="s">
        <v>830</v>
      </c>
      <c r="B275" s="7">
        <f t="shared" si="3"/>
        <v>274</v>
      </c>
      <c r="C275" s="35">
        <v>5</v>
      </c>
      <c r="D275" s="7" t="s">
        <v>0</v>
      </c>
      <c r="E275" s="8" t="s">
        <v>535</v>
      </c>
      <c r="F275" s="35" t="s">
        <v>3457</v>
      </c>
      <c r="G275" s="7" t="s">
        <v>1773</v>
      </c>
      <c r="H275" s="7" t="s">
        <v>536</v>
      </c>
      <c r="I275" s="7" t="s">
        <v>2781</v>
      </c>
      <c r="J275" s="7" t="s">
        <v>3440</v>
      </c>
    </row>
    <row r="276" spans="1:10">
      <c r="A276" s="7" t="s">
        <v>1372</v>
      </c>
      <c r="B276" s="7">
        <f t="shared" si="3"/>
        <v>275</v>
      </c>
      <c r="C276" s="35">
        <v>6</v>
      </c>
      <c r="D276" s="7" t="s">
        <v>0</v>
      </c>
      <c r="E276" s="8" t="s">
        <v>537</v>
      </c>
      <c r="F276" s="7" t="s">
        <v>884</v>
      </c>
      <c r="G276" s="7" t="s">
        <v>2782</v>
      </c>
      <c r="H276" s="7" t="s">
        <v>2783</v>
      </c>
      <c r="I276" s="7" t="s">
        <v>2784</v>
      </c>
      <c r="J276" s="7" t="s">
        <v>3441</v>
      </c>
    </row>
    <row r="277" spans="1:10">
      <c r="A277" s="7" t="s">
        <v>1373</v>
      </c>
      <c r="B277" s="7">
        <f t="shared" si="3"/>
        <v>276</v>
      </c>
      <c r="C277" s="35">
        <v>6</v>
      </c>
      <c r="D277" s="7" t="s">
        <v>0</v>
      </c>
      <c r="E277" s="8" t="s">
        <v>539</v>
      </c>
      <c r="F277" s="7" t="s">
        <v>883</v>
      </c>
      <c r="G277" s="7" t="s">
        <v>540</v>
      </c>
      <c r="H277" s="7" t="s">
        <v>540</v>
      </c>
      <c r="I277" s="7" t="s">
        <v>2785</v>
      </c>
      <c r="J277" s="7" t="s">
        <v>3304</v>
      </c>
    </row>
    <row r="278" spans="1:10">
      <c r="A278" s="7" t="s">
        <v>831</v>
      </c>
      <c r="B278" s="7">
        <f t="shared" si="3"/>
        <v>277</v>
      </c>
      <c r="C278" s="35">
        <v>5</v>
      </c>
      <c r="D278" s="7" t="s">
        <v>0</v>
      </c>
      <c r="E278" s="8" t="s">
        <v>541</v>
      </c>
      <c r="F278" s="35" t="s">
        <v>3457</v>
      </c>
      <c r="G278" s="7" t="s">
        <v>1777</v>
      </c>
      <c r="H278" s="7" t="s">
        <v>542</v>
      </c>
      <c r="I278" s="7" t="s">
        <v>2786</v>
      </c>
      <c r="J278" s="7" t="s">
        <v>3305</v>
      </c>
    </row>
    <row r="279" spans="1:10">
      <c r="A279" s="7" t="s">
        <v>1374</v>
      </c>
      <c r="B279" s="7">
        <f t="shared" si="3"/>
        <v>278</v>
      </c>
      <c r="C279" s="35">
        <v>6</v>
      </c>
      <c r="D279" s="7" t="s">
        <v>0</v>
      </c>
      <c r="E279" s="8" t="s">
        <v>543</v>
      </c>
      <c r="F279" s="7" t="s">
        <v>886</v>
      </c>
      <c r="G279" s="7" t="s">
        <v>2787</v>
      </c>
      <c r="H279" s="7" t="s">
        <v>544</v>
      </c>
      <c r="I279" s="7" t="s">
        <v>2788</v>
      </c>
      <c r="J279" s="7" t="s">
        <v>3442</v>
      </c>
    </row>
    <row r="280" spans="1:10">
      <c r="A280" s="7" t="s">
        <v>1375</v>
      </c>
      <c r="B280" s="7">
        <f t="shared" si="3"/>
        <v>279</v>
      </c>
      <c r="C280" s="35">
        <v>6</v>
      </c>
      <c r="D280" s="7" t="s">
        <v>0</v>
      </c>
      <c r="E280" s="8" t="s">
        <v>545</v>
      </c>
      <c r="F280" s="7" t="s">
        <v>885</v>
      </c>
      <c r="G280" s="7" t="s">
        <v>546</v>
      </c>
      <c r="H280" s="7" t="s">
        <v>546</v>
      </c>
      <c r="I280" s="7" t="s">
        <v>2789</v>
      </c>
      <c r="J280" s="7" t="s">
        <v>3306</v>
      </c>
    </row>
    <row r="281" spans="1:10">
      <c r="A281" s="7" t="s">
        <v>832</v>
      </c>
      <c r="B281" s="7">
        <f t="shared" si="3"/>
        <v>280</v>
      </c>
      <c r="C281" s="35">
        <v>5</v>
      </c>
      <c r="D281" s="7" t="s">
        <v>0</v>
      </c>
      <c r="E281" s="8" t="s">
        <v>547</v>
      </c>
      <c r="F281" s="35" t="s">
        <v>3457</v>
      </c>
      <c r="G281" s="7" t="s">
        <v>1780</v>
      </c>
      <c r="H281" s="7" t="s">
        <v>548</v>
      </c>
      <c r="I281" s="7" t="s">
        <v>2790</v>
      </c>
      <c r="J281" s="7" t="s">
        <v>3307</v>
      </c>
    </row>
    <row r="282" spans="1:10">
      <c r="A282" s="7" t="s">
        <v>1376</v>
      </c>
      <c r="B282" s="7">
        <f t="shared" si="3"/>
        <v>281</v>
      </c>
      <c r="C282" s="35">
        <v>6</v>
      </c>
      <c r="D282" s="7" t="s">
        <v>0</v>
      </c>
      <c r="E282" s="8" t="s">
        <v>549</v>
      </c>
      <c r="F282" s="7" t="s">
        <v>882</v>
      </c>
      <c r="G282" s="7" t="s">
        <v>2791</v>
      </c>
      <c r="H282" s="7" t="s">
        <v>550</v>
      </c>
      <c r="I282" s="7" t="s">
        <v>2792</v>
      </c>
      <c r="J282" s="7" t="s">
        <v>3443</v>
      </c>
    </row>
    <row r="283" spans="1:10">
      <c r="A283" s="7" t="s">
        <v>1377</v>
      </c>
      <c r="B283" s="7">
        <f t="shared" si="3"/>
        <v>282</v>
      </c>
      <c r="C283" s="35">
        <v>6</v>
      </c>
      <c r="D283" s="7" t="s">
        <v>0</v>
      </c>
      <c r="E283" s="8" t="s">
        <v>551</v>
      </c>
      <c r="F283" s="7" t="s">
        <v>881</v>
      </c>
      <c r="G283" s="7" t="s">
        <v>552</v>
      </c>
      <c r="H283" s="7" t="s">
        <v>552</v>
      </c>
      <c r="I283" s="7" t="s">
        <v>2793</v>
      </c>
      <c r="J283" s="7" t="s">
        <v>3308</v>
      </c>
    </row>
    <row r="284" spans="1:10">
      <c r="A284" s="40" t="s">
        <v>4564</v>
      </c>
      <c r="B284" s="7">
        <f t="shared" si="3"/>
        <v>283</v>
      </c>
      <c r="C284" s="107">
        <v>5</v>
      </c>
      <c r="D284" s="7" t="s">
        <v>3640</v>
      </c>
      <c r="E284" s="8" t="s">
        <v>4356</v>
      </c>
      <c r="F284" s="7" t="s">
        <v>3758</v>
      </c>
      <c r="G284" s="103" t="s">
        <v>4355</v>
      </c>
      <c r="H284" s="7" t="s">
        <v>4357</v>
      </c>
    </row>
    <row r="285" spans="1:10">
      <c r="A285" s="7" t="s">
        <v>1378</v>
      </c>
      <c r="B285" s="7">
        <f t="shared" si="3"/>
        <v>284</v>
      </c>
      <c r="C285" s="35">
        <v>5</v>
      </c>
      <c r="D285" s="7" t="s">
        <v>0</v>
      </c>
      <c r="E285" s="8" t="s">
        <v>553</v>
      </c>
      <c r="F285" s="7" t="s">
        <v>931</v>
      </c>
      <c r="G285" s="7" t="s">
        <v>554</v>
      </c>
      <c r="H285" s="7" t="s">
        <v>554</v>
      </c>
      <c r="I285" s="7" t="s">
        <v>2794</v>
      </c>
      <c r="J285" s="7" t="s">
        <v>3444</v>
      </c>
    </row>
    <row r="286" spans="1:10">
      <c r="A286" s="7" t="s">
        <v>1379</v>
      </c>
      <c r="B286" s="7">
        <f t="shared" si="3"/>
        <v>285</v>
      </c>
      <c r="C286" s="35">
        <v>5</v>
      </c>
      <c r="D286" s="7" t="s">
        <v>16</v>
      </c>
      <c r="E286" s="8" t="s">
        <v>555</v>
      </c>
      <c r="F286" s="7" t="s">
        <v>993</v>
      </c>
      <c r="G286" s="7" t="s">
        <v>2795</v>
      </c>
      <c r="H286" s="7" t="s">
        <v>3471</v>
      </c>
      <c r="I286" s="7" t="s">
        <v>2796</v>
      </c>
      <c r="J286" s="7" t="s">
        <v>3309</v>
      </c>
    </row>
    <row r="287" spans="1:10">
      <c r="A287" s="7" t="s">
        <v>1380</v>
      </c>
      <c r="B287" s="7">
        <f t="shared" si="3"/>
        <v>286</v>
      </c>
      <c r="C287" s="35">
        <v>4</v>
      </c>
      <c r="D287" s="7" t="s">
        <v>0</v>
      </c>
      <c r="E287" s="8" t="s">
        <v>557</v>
      </c>
      <c r="F287" s="7" t="s">
        <v>852</v>
      </c>
      <c r="G287" s="7" t="s">
        <v>1782</v>
      </c>
      <c r="H287" s="7" t="s">
        <v>558</v>
      </c>
      <c r="I287" s="7" t="s">
        <v>2797</v>
      </c>
      <c r="J287" s="7" t="s">
        <v>3310</v>
      </c>
    </row>
    <row r="288" spans="1:10">
      <c r="A288" s="7" t="s">
        <v>815</v>
      </c>
      <c r="B288" s="7">
        <f t="shared" si="3"/>
        <v>287</v>
      </c>
      <c r="C288" s="35">
        <v>3</v>
      </c>
      <c r="D288" s="7" t="s">
        <v>16</v>
      </c>
      <c r="E288" s="8" t="s">
        <v>231</v>
      </c>
      <c r="F288" s="35" t="s">
        <v>3457</v>
      </c>
      <c r="G288" s="7" t="s">
        <v>1619</v>
      </c>
      <c r="H288" s="7" t="s">
        <v>232</v>
      </c>
      <c r="I288" s="7" t="s">
        <v>2533</v>
      </c>
      <c r="J288" s="7" t="s">
        <v>3179</v>
      </c>
    </row>
    <row r="289" spans="1:10">
      <c r="A289" s="7" t="s">
        <v>1232</v>
      </c>
      <c r="B289" s="7">
        <f t="shared" si="3"/>
        <v>288</v>
      </c>
      <c r="C289" s="35">
        <v>4</v>
      </c>
      <c r="D289" s="7" t="s">
        <v>16</v>
      </c>
      <c r="E289" s="8" t="s">
        <v>233</v>
      </c>
      <c r="F289" s="7" t="s">
        <v>1027</v>
      </c>
      <c r="G289" s="7" t="s">
        <v>1620</v>
      </c>
      <c r="H289" s="7" t="s">
        <v>234</v>
      </c>
      <c r="I289" s="7" t="s">
        <v>2534</v>
      </c>
      <c r="J289" s="7" t="s">
        <v>3180</v>
      </c>
    </row>
    <row r="290" spans="1:10">
      <c r="A290" s="7" t="s">
        <v>1233</v>
      </c>
      <c r="B290" s="7">
        <f t="shared" si="3"/>
        <v>289</v>
      </c>
      <c r="C290" s="35">
        <v>4</v>
      </c>
      <c r="D290" s="7" t="s">
        <v>16</v>
      </c>
      <c r="E290" s="8" t="s">
        <v>235</v>
      </c>
      <c r="F290" s="7" t="s">
        <v>1028</v>
      </c>
      <c r="G290" s="7" t="s">
        <v>1621</v>
      </c>
      <c r="H290" s="7" t="s">
        <v>236</v>
      </c>
      <c r="I290" s="7" t="s">
        <v>2535</v>
      </c>
      <c r="J290" s="7" t="s">
        <v>3181</v>
      </c>
    </row>
    <row r="291" spans="1:10">
      <c r="A291" s="7" t="s">
        <v>1234</v>
      </c>
      <c r="B291" s="7">
        <f t="shared" si="3"/>
        <v>290</v>
      </c>
      <c r="C291" s="35">
        <v>4</v>
      </c>
      <c r="D291" s="7" t="s">
        <v>16</v>
      </c>
      <c r="E291" s="8" t="s">
        <v>237</v>
      </c>
      <c r="F291" s="7" t="s">
        <v>1029</v>
      </c>
      <c r="G291" s="7" t="s">
        <v>1622</v>
      </c>
      <c r="H291" s="7" t="s">
        <v>238</v>
      </c>
      <c r="I291" s="7" t="s">
        <v>2536</v>
      </c>
      <c r="J291" s="7" t="s">
        <v>3182</v>
      </c>
    </row>
    <row r="292" spans="1:10">
      <c r="A292" s="7" t="s">
        <v>1136</v>
      </c>
      <c r="B292" s="7">
        <f t="shared" si="3"/>
        <v>291</v>
      </c>
      <c r="C292" s="35">
        <v>4</v>
      </c>
      <c r="D292" s="7" t="s">
        <v>16</v>
      </c>
      <c r="E292" s="8" t="s">
        <v>2537</v>
      </c>
      <c r="F292" s="7" t="s">
        <v>1030</v>
      </c>
      <c r="G292" s="7" t="s">
        <v>2538</v>
      </c>
      <c r="H292" s="7" t="s">
        <v>250</v>
      </c>
      <c r="I292" s="7" t="s">
        <v>2539</v>
      </c>
      <c r="J292" s="7" t="s">
        <v>3070</v>
      </c>
    </row>
    <row r="293" spans="1:10">
      <c r="A293" s="7" t="s">
        <v>1235</v>
      </c>
      <c r="B293" s="7">
        <f t="shared" si="3"/>
        <v>292</v>
      </c>
      <c r="C293" s="35">
        <v>4</v>
      </c>
      <c r="D293" s="7" t="s">
        <v>16</v>
      </c>
      <c r="E293" s="8" t="s">
        <v>241</v>
      </c>
      <c r="F293" s="7" t="s">
        <v>1031</v>
      </c>
      <c r="G293" s="7" t="s">
        <v>2540</v>
      </c>
      <c r="H293" s="7" t="s">
        <v>242</v>
      </c>
      <c r="I293" s="7" t="s">
        <v>2541</v>
      </c>
      <c r="J293" s="7" t="s">
        <v>3183</v>
      </c>
    </row>
    <row r="294" spans="1:10">
      <c r="A294" s="7" t="s">
        <v>1236</v>
      </c>
      <c r="B294" s="7">
        <f t="shared" si="3"/>
        <v>293</v>
      </c>
      <c r="C294" s="35">
        <v>4</v>
      </c>
      <c r="D294" s="7" t="s">
        <v>16</v>
      </c>
      <c r="E294" s="8" t="s">
        <v>243</v>
      </c>
      <c r="F294" s="7" t="s">
        <v>1032</v>
      </c>
      <c r="G294" s="7" t="s">
        <v>2542</v>
      </c>
      <c r="H294" s="7" t="s">
        <v>244</v>
      </c>
      <c r="I294" s="7" t="s">
        <v>2543</v>
      </c>
      <c r="J294" s="7" t="s">
        <v>3071</v>
      </c>
    </row>
    <row r="295" spans="1:10">
      <c r="A295" s="7" t="s">
        <v>1237</v>
      </c>
      <c r="B295" s="7">
        <f t="shared" si="3"/>
        <v>294</v>
      </c>
      <c r="C295" s="35">
        <v>4</v>
      </c>
      <c r="D295" s="7" t="s">
        <v>16</v>
      </c>
      <c r="E295" s="8" t="s">
        <v>245</v>
      </c>
      <c r="F295" s="7" t="s">
        <v>1008</v>
      </c>
      <c r="G295" s="7" t="s">
        <v>1626</v>
      </c>
      <c r="H295" s="7" t="s">
        <v>246</v>
      </c>
      <c r="I295" s="7" t="s">
        <v>2544</v>
      </c>
      <c r="J295" s="7" t="s">
        <v>3184</v>
      </c>
    </row>
    <row r="296" spans="1:10">
      <c r="A296" s="7" t="s">
        <v>1238</v>
      </c>
      <c r="B296" s="7">
        <f t="shared" si="3"/>
        <v>295</v>
      </c>
      <c r="C296" s="35">
        <v>4</v>
      </c>
      <c r="D296" s="7" t="s">
        <v>16</v>
      </c>
      <c r="E296" s="8" t="s">
        <v>247</v>
      </c>
      <c r="F296" s="7" t="s">
        <v>1062</v>
      </c>
      <c r="G296" s="7" t="s">
        <v>1627</v>
      </c>
      <c r="H296" s="7" t="s">
        <v>248</v>
      </c>
      <c r="I296" s="7" t="s">
        <v>2545</v>
      </c>
      <c r="J296" s="7" t="s">
        <v>3185</v>
      </c>
    </row>
    <row r="297" spans="1:10">
      <c r="A297" s="14" t="s">
        <v>3642</v>
      </c>
      <c r="B297" s="7">
        <f t="shared" si="3"/>
        <v>296</v>
      </c>
      <c r="C297" s="35">
        <v>4</v>
      </c>
      <c r="D297" s="7" t="s">
        <v>3528</v>
      </c>
      <c r="E297" s="8" t="s">
        <v>3606</v>
      </c>
      <c r="F297" s="7" t="s">
        <v>3597</v>
      </c>
      <c r="G297" s="7" t="s">
        <v>2103</v>
      </c>
      <c r="H297" s="7" t="str">
        <f>VLOOKUP(G297,Table2!D:F,2,FALSE)</f>
        <v>BG-14</v>
      </c>
      <c r="I297" s="7" t="s">
        <v>3641</v>
      </c>
      <c r="J297" s="7" t="s">
        <v>3641</v>
      </c>
    </row>
    <row r="298" spans="1:10">
      <c r="A298" s="14" t="s">
        <v>4349</v>
      </c>
      <c r="B298" s="7">
        <f t="shared" si="3"/>
        <v>297</v>
      </c>
      <c r="C298" s="35">
        <v>5</v>
      </c>
      <c r="D298" s="7" t="s">
        <v>3640</v>
      </c>
      <c r="E298" s="8" t="s">
        <v>3762</v>
      </c>
      <c r="F298" s="7" t="s">
        <v>4394</v>
      </c>
      <c r="G298" s="25" t="s">
        <v>2105</v>
      </c>
      <c r="H298" s="7" t="str">
        <f>VLOOKUP(G298,Table2!D:F,2,FALSE)</f>
        <v>BT-73</v>
      </c>
      <c r="I298" s="7" t="s">
        <v>3641</v>
      </c>
      <c r="J298" s="7" t="s">
        <v>3641</v>
      </c>
    </row>
    <row r="299" spans="1:10">
      <c r="A299" s="14" t="s">
        <v>4350</v>
      </c>
      <c r="B299" s="7">
        <f t="shared" si="3"/>
        <v>298</v>
      </c>
      <c r="C299" s="35">
        <v>5</v>
      </c>
      <c r="D299" s="7" t="s">
        <v>3640</v>
      </c>
      <c r="E299" s="8" t="s">
        <v>3763</v>
      </c>
      <c r="F299" s="7" t="s">
        <v>4394</v>
      </c>
      <c r="G299" s="25" t="s">
        <v>4345</v>
      </c>
      <c r="H299" s="7" t="str">
        <f>VLOOKUP(G299,Table2!D:F,2,FALSE)</f>
        <v>BT-74</v>
      </c>
      <c r="I299" s="7" t="s">
        <v>3641</v>
      </c>
      <c r="J299" s="7" t="s">
        <v>3641</v>
      </c>
    </row>
    <row r="300" spans="1:10">
      <c r="A300" s="7" t="s">
        <v>816</v>
      </c>
      <c r="B300" s="7">
        <f t="shared" si="3"/>
        <v>299</v>
      </c>
      <c r="C300" s="35">
        <v>4</v>
      </c>
      <c r="D300" s="7" t="s">
        <v>16</v>
      </c>
      <c r="E300" s="8" t="s">
        <v>2546</v>
      </c>
      <c r="F300" s="35" t="s">
        <v>3457</v>
      </c>
      <c r="G300" s="7" t="s">
        <v>1628</v>
      </c>
      <c r="H300" s="7" t="s">
        <v>240</v>
      </c>
      <c r="I300" s="7" t="s">
        <v>2547</v>
      </c>
      <c r="J300" s="7" t="s">
        <v>3186</v>
      </c>
    </row>
    <row r="301" spans="1:10">
      <c r="A301" s="7" t="s">
        <v>1239</v>
      </c>
      <c r="B301" s="7">
        <f t="shared" si="3"/>
        <v>300</v>
      </c>
      <c r="C301" s="35">
        <v>5</v>
      </c>
      <c r="D301" s="7" t="s">
        <v>16</v>
      </c>
      <c r="E301" s="8" t="s">
        <v>251</v>
      </c>
      <c r="F301" s="7" t="s">
        <v>1033</v>
      </c>
      <c r="G301" s="7" t="s">
        <v>2548</v>
      </c>
      <c r="H301" s="7" t="s">
        <v>252</v>
      </c>
      <c r="I301" s="7" t="s">
        <v>2549</v>
      </c>
      <c r="J301" s="7" t="s">
        <v>3187</v>
      </c>
    </row>
    <row r="302" spans="1:10">
      <c r="A302" s="7" t="s">
        <v>1240</v>
      </c>
      <c r="B302" s="7">
        <f t="shared" si="3"/>
        <v>301</v>
      </c>
      <c r="C302" s="35">
        <v>5</v>
      </c>
      <c r="D302" s="7" t="s">
        <v>16</v>
      </c>
      <c r="E302" s="8" t="s">
        <v>253</v>
      </c>
      <c r="F302" s="7" t="s">
        <v>1034</v>
      </c>
      <c r="G302" s="7" t="s">
        <v>1630</v>
      </c>
      <c r="H302" s="7" t="s">
        <v>254</v>
      </c>
      <c r="I302" s="7" t="s">
        <v>2550</v>
      </c>
      <c r="J302" s="7" t="s">
        <v>3188</v>
      </c>
    </row>
    <row r="303" spans="1:10">
      <c r="A303" s="7" t="s">
        <v>1241</v>
      </c>
      <c r="B303" s="7">
        <f t="shared" si="3"/>
        <v>302</v>
      </c>
      <c r="C303" s="35">
        <v>5</v>
      </c>
      <c r="D303" s="7" t="s">
        <v>16</v>
      </c>
      <c r="E303" s="8" t="s">
        <v>255</v>
      </c>
      <c r="F303" s="7" t="s">
        <v>1035</v>
      </c>
      <c r="G303" s="7" t="s">
        <v>2551</v>
      </c>
      <c r="H303" s="7" t="s">
        <v>256</v>
      </c>
      <c r="I303" s="7" t="s">
        <v>2552</v>
      </c>
      <c r="J303" s="7" t="s">
        <v>3072</v>
      </c>
    </row>
    <row r="304" spans="1:10">
      <c r="A304" s="7" t="s">
        <v>1242</v>
      </c>
      <c r="B304" s="7">
        <f t="shared" si="3"/>
        <v>303</v>
      </c>
      <c r="C304" s="35">
        <v>5</v>
      </c>
      <c r="D304" s="7" t="s">
        <v>16</v>
      </c>
      <c r="E304" s="8" t="s">
        <v>257</v>
      </c>
      <c r="F304" s="7" t="s">
        <v>1036</v>
      </c>
      <c r="G304" s="7" t="s">
        <v>2553</v>
      </c>
      <c r="H304" s="7" t="s">
        <v>258</v>
      </c>
      <c r="I304" s="7" t="s">
        <v>2554</v>
      </c>
      <c r="J304" s="7" t="s">
        <v>3073</v>
      </c>
    </row>
    <row r="305" spans="1:10">
      <c r="A305" s="7" t="s">
        <v>1243</v>
      </c>
      <c r="B305" s="7">
        <f t="shared" si="3"/>
        <v>304</v>
      </c>
      <c r="C305" s="35">
        <v>5</v>
      </c>
      <c r="D305" s="7" t="s">
        <v>16</v>
      </c>
      <c r="E305" s="8" t="s">
        <v>259</v>
      </c>
      <c r="F305" s="7" t="s">
        <v>1037</v>
      </c>
      <c r="G305" s="7" t="s">
        <v>1633</v>
      </c>
      <c r="H305" s="7" t="s">
        <v>260</v>
      </c>
      <c r="I305" s="7" t="s">
        <v>2555</v>
      </c>
      <c r="J305" s="7" t="s">
        <v>3189</v>
      </c>
    </row>
    <row r="306" spans="1:10">
      <c r="A306" s="7" t="s">
        <v>817</v>
      </c>
      <c r="B306" s="7">
        <f t="shared" si="3"/>
        <v>305</v>
      </c>
      <c r="C306" s="35">
        <v>2</v>
      </c>
      <c r="D306" s="7" t="s">
        <v>0</v>
      </c>
      <c r="E306" s="8" t="s">
        <v>261</v>
      </c>
      <c r="F306" s="35" t="s">
        <v>3457</v>
      </c>
      <c r="G306" s="7" t="s">
        <v>2556</v>
      </c>
      <c r="H306" s="7" t="s">
        <v>262</v>
      </c>
      <c r="I306" s="7" t="s">
        <v>2557</v>
      </c>
      <c r="J306" s="7" t="s">
        <v>3190</v>
      </c>
    </row>
    <row r="307" spans="1:10">
      <c r="A307" s="7" t="s">
        <v>1244</v>
      </c>
      <c r="B307" s="7">
        <f t="shared" ref="B307:B388" si="4">ROW()-1</f>
        <v>306</v>
      </c>
      <c r="C307" s="35">
        <v>3</v>
      </c>
      <c r="D307" s="7" t="s">
        <v>0</v>
      </c>
      <c r="E307" s="8" t="s">
        <v>263</v>
      </c>
      <c r="F307" s="7" t="s">
        <v>901</v>
      </c>
      <c r="G307" s="7" t="s">
        <v>2558</v>
      </c>
      <c r="H307" s="7" t="s">
        <v>264</v>
      </c>
      <c r="I307" s="7" t="s">
        <v>2559</v>
      </c>
      <c r="J307" s="7" t="s">
        <v>3191</v>
      </c>
    </row>
    <row r="308" spans="1:10">
      <c r="A308" s="7" t="s">
        <v>1245</v>
      </c>
      <c r="B308" s="7">
        <f t="shared" si="4"/>
        <v>307</v>
      </c>
      <c r="C308" s="35">
        <v>3</v>
      </c>
      <c r="D308" s="7" t="s">
        <v>0</v>
      </c>
      <c r="E308" s="8" t="s">
        <v>265</v>
      </c>
      <c r="F308" s="7" t="s">
        <v>870</v>
      </c>
      <c r="G308" s="7" t="s">
        <v>2560</v>
      </c>
      <c r="H308" s="7" t="s">
        <v>266</v>
      </c>
      <c r="I308" s="7" t="s">
        <v>2561</v>
      </c>
      <c r="J308" s="7" t="s">
        <v>3192</v>
      </c>
    </row>
    <row r="309" spans="1:10">
      <c r="A309" s="7" t="s">
        <v>1246</v>
      </c>
      <c r="B309" s="7">
        <f t="shared" si="4"/>
        <v>308</v>
      </c>
      <c r="C309" s="35">
        <v>3</v>
      </c>
      <c r="D309" s="7" t="s">
        <v>16</v>
      </c>
      <c r="E309" s="8" t="s">
        <v>267</v>
      </c>
      <c r="F309" s="7" t="s">
        <v>980</v>
      </c>
      <c r="G309" s="7" t="s">
        <v>2562</v>
      </c>
      <c r="H309" s="7" t="s">
        <v>268</v>
      </c>
      <c r="I309" s="7" t="s">
        <v>2563</v>
      </c>
      <c r="J309" s="7" t="s">
        <v>3193</v>
      </c>
    </row>
    <row r="310" spans="1:10">
      <c r="A310" s="7" t="s">
        <v>1247</v>
      </c>
      <c r="B310" s="7">
        <f t="shared" si="4"/>
        <v>309</v>
      </c>
      <c r="C310" s="35">
        <v>3</v>
      </c>
      <c r="D310" s="7" t="s">
        <v>0</v>
      </c>
      <c r="E310" s="8" t="s">
        <v>269</v>
      </c>
      <c r="F310" s="7" t="s">
        <v>871</v>
      </c>
      <c r="G310" s="7" t="s">
        <v>2564</v>
      </c>
      <c r="H310" s="7" t="s">
        <v>3462</v>
      </c>
      <c r="I310" s="7" t="s">
        <v>2565</v>
      </c>
      <c r="J310" s="7" t="s">
        <v>3194</v>
      </c>
    </row>
    <row r="311" spans="1:10">
      <c r="A311" s="7" t="s">
        <v>1248</v>
      </c>
      <c r="B311" s="7">
        <f t="shared" si="4"/>
        <v>310</v>
      </c>
      <c r="C311" s="35">
        <v>3</v>
      </c>
      <c r="D311" s="7" t="s">
        <v>16</v>
      </c>
      <c r="E311" s="8" t="s">
        <v>271</v>
      </c>
      <c r="F311" s="7" t="s">
        <v>982</v>
      </c>
      <c r="G311" s="7" t="s">
        <v>2566</v>
      </c>
      <c r="H311" s="7" t="s">
        <v>272</v>
      </c>
      <c r="I311" s="7" t="s">
        <v>2567</v>
      </c>
      <c r="J311" s="7" t="s">
        <v>3195</v>
      </c>
    </row>
    <row r="312" spans="1:10">
      <c r="A312" s="7" t="s">
        <v>1249</v>
      </c>
      <c r="B312" s="7">
        <f t="shared" si="4"/>
        <v>311</v>
      </c>
      <c r="C312" s="35">
        <v>3</v>
      </c>
      <c r="D312" s="7" t="s">
        <v>0</v>
      </c>
      <c r="E312" s="8" t="s">
        <v>273</v>
      </c>
      <c r="F312" s="7" t="s">
        <v>917</v>
      </c>
      <c r="G312" s="7" t="s">
        <v>2568</v>
      </c>
      <c r="H312" s="7" t="s">
        <v>3463</v>
      </c>
      <c r="I312" s="7" t="s">
        <v>2569</v>
      </c>
      <c r="J312" s="7" t="s">
        <v>3196</v>
      </c>
    </row>
    <row r="313" spans="1:10">
      <c r="A313" s="7" t="s">
        <v>1250</v>
      </c>
      <c r="B313" s="7">
        <f t="shared" si="4"/>
        <v>312</v>
      </c>
      <c r="C313" s="35">
        <v>3</v>
      </c>
      <c r="D313" s="7" t="s">
        <v>16</v>
      </c>
      <c r="E313" s="8" t="s">
        <v>274</v>
      </c>
      <c r="F313" s="7" t="s">
        <v>1039</v>
      </c>
      <c r="G313" s="7" t="s">
        <v>2570</v>
      </c>
      <c r="H313" s="7" t="s">
        <v>275</v>
      </c>
      <c r="I313" s="7" t="s">
        <v>2571</v>
      </c>
      <c r="J313" s="7" t="s">
        <v>3197</v>
      </c>
    </row>
    <row r="314" spans="1:10">
      <c r="A314" s="7" t="s">
        <v>1251</v>
      </c>
      <c r="B314" s="7">
        <f t="shared" si="4"/>
        <v>313</v>
      </c>
      <c r="C314" s="35">
        <v>3</v>
      </c>
      <c r="D314" s="7" t="s">
        <v>0</v>
      </c>
      <c r="E314" s="8" t="s">
        <v>276</v>
      </c>
      <c r="F314" s="7" t="s">
        <v>877</v>
      </c>
      <c r="G314" s="7" t="s">
        <v>2572</v>
      </c>
      <c r="H314" s="7" t="s">
        <v>277</v>
      </c>
      <c r="I314" s="7" t="s">
        <v>2573</v>
      </c>
      <c r="J314" s="7" t="s">
        <v>3198</v>
      </c>
    </row>
    <row r="315" spans="1:10">
      <c r="A315" s="7" t="s">
        <v>1252</v>
      </c>
      <c r="B315" s="7">
        <f t="shared" si="4"/>
        <v>314</v>
      </c>
      <c r="C315" s="35">
        <v>3</v>
      </c>
      <c r="D315" s="7" t="s">
        <v>16</v>
      </c>
      <c r="E315" s="8" t="s">
        <v>278</v>
      </c>
      <c r="F315" s="7" t="s">
        <v>981</v>
      </c>
      <c r="G315" s="7" t="s">
        <v>1643</v>
      </c>
      <c r="H315" s="7" t="s">
        <v>279</v>
      </c>
      <c r="I315" s="7" t="s">
        <v>2574</v>
      </c>
      <c r="J315" s="7" t="s">
        <v>3199</v>
      </c>
    </row>
    <row r="316" spans="1:10">
      <c r="A316" s="7" t="s">
        <v>1253</v>
      </c>
      <c r="B316" s="7">
        <f t="shared" si="4"/>
        <v>315</v>
      </c>
      <c r="C316" s="35">
        <v>3</v>
      </c>
      <c r="D316" s="7" t="s">
        <v>0</v>
      </c>
      <c r="E316" s="8" t="s">
        <v>280</v>
      </c>
      <c r="F316" s="7" t="s">
        <v>876</v>
      </c>
      <c r="G316" s="7" t="s">
        <v>2575</v>
      </c>
      <c r="H316" s="7" t="s">
        <v>281</v>
      </c>
      <c r="I316" s="7" t="s">
        <v>2576</v>
      </c>
      <c r="J316" s="7" t="s">
        <v>3200</v>
      </c>
    </row>
    <row r="317" spans="1:10">
      <c r="A317" s="7" t="s">
        <v>1254</v>
      </c>
      <c r="B317" s="7">
        <f t="shared" si="4"/>
        <v>316</v>
      </c>
      <c r="C317" s="35">
        <v>3</v>
      </c>
      <c r="D317" s="7" t="s">
        <v>0</v>
      </c>
      <c r="E317" s="8" t="s">
        <v>282</v>
      </c>
      <c r="F317" s="7" t="s">
        <v>874</v>
      </c>
      <c r="G317" s="7" t="s">
        <v>2577</v>
      </c>
      <c r="H317" s="7" t="s">
        <v>283</v>
      </c>
      <c r="I317" s="7" t="s">
        <v>2578</v>
      </c>
      <c r="J317" s="7" t="s">
        <v>3074</v>
      </c>
    </row>
    <row r="318" spans="1:10">
      <c r="A318" s="7" t="s">
        <v>1255</v>
      </c>
      <c r="B318" s="7">
        <f t="shared" si="4"/>
        <v>317</v>
      </c>
      <c r="C318" s="35">
        <v>3</v>
      </c>
      <c r="D318" s="7" t="s">
        <v>0</v>
      </c>
      <c r="E318" s="8" t="s">
        <v>284</v>
      </c>
      <c r="F318" s="7" t="s">
        <v>904</v>
      </c>
      <c r="G318" s="7" t="s">
        <v>2579</v>
      </c>
      <c r="H318" s="7" t="s">
        <v>285</v>
      </c>
      <c r="I318" s="7" t="s">
        <v>2580</v>
      </c>
      <c r="J318" s="7" t="s">
        <v>3428</v>
      </c>
    </row>
    <row r="319" spans="1:10">
      <c r="A319" s="7" t="s">
        <v>1256</v>
      </c>
      <c r="B319" s="7">
        <f t="shared" si="4"/>
        <v>318</v>
      </c>
      <c r="C319" s="35">
        <v>3</v>
      </c>
      <c r="D319" s="7" t="s">
        <v>0</v>
      </c>
      <c r="E319" s="8" t="s">
        <v>286</v>
      </c>
      <c r="F319" s="7" t="s">
        <v>937</v>
      </c>
      <c r="G319" s="7" t="s">
        <v>2581</v>
      </c>
      <c r="H319" s="7" t="s">
        <v>287</v>
      </c>
      <c r="I319" s="7" t="s">
        <v>2582</v>
      </c>
      <c r="J319" s="7" t="s">
        <v>3201</v>
      </c>
    </row>
    <row r="320" spans="1:10">
      <c r="A320" s="7" t="s">
        <v>1257</v>
      </c>
      <c r="B320" s="7">
        <f t="shared" si="4"/>
        <v>319</v>
      </c>
      <c r="C320" s="35">
        <v>3</v>
      </c>
      <c r="D320" s="7" t="s">
        <v>16</v>
      </c>
      <c r="E320" s="8" t="s">
        <v>288</v>
      </c>
      <c r="F320" s="7" t="s">
        <v>1026</v>
      </c>
      <c r="G320" s="7" t="s">
        <v>1648</v>
      </c>
      <c r="H320" s="7" t="s">
        <v>289</v>
      </c>
      <c r="I320" s="7" t="s">
        <v>2583</v>
      </c>
      <c r="J320" s="7" t="s">
        <v>3202</v>
      </c>
    </row>
    <row r="321" spans="1:10">
      <c r="A321" s="7" t="s">
        <v>1258</v>
      </c>
      <c r="B321" s="7">
        <f t="shared" si="4"/>
        <v>320</v>
      </c>
      <c r="C321" s="35">
        <v>3</v>
      </c>
      <c r="D321" s="7" t="s">
        <v>16</v>
      </c>
      <c r="E321" s="8" t="s">
        <v>290</v>
      </c>
      <c r="F321" s="7" t="s">
        <v>956</v>
      </c>
      <c r="G321" s="7" t="s">
        <v>2584</v>
      </c>
      <c r="H321" s="7" t="s">
        <v>291</v>
      </c>
      <c r="I321" s="7" t="s">
        <v>2585</v>
      </c>
      <c r="J321" s="7" t="s">
        <v>3203</v>
      </c>
    </row>
    <row r="322" spans="1:10">
      <c r="A322" s="7" t="s">
        <v>1259</v>
      </c>
      <c r="B322" s="7">
        <f t="shared" si="4"/>
        <v>321</v>
      </c>
      <c r="C322" s="35">
        <v>3</v>
      </c>
      <c r="D322" s="7" t="s">
        <v>16</v>
      </c>
      <c r="E322" s="8" t="s">
        <v>292</v>
      </c>
      <c r="F322" s="7" t="s">
        <v>955</v>
      </c>
      <c r="G322" s="7" t="s">
        <v>1650</v>
      </c>
      <c r="H322" s="7" t="s">
        <v>293</v>
      </c>
      <c r="I322" s="7" t="s">
        <v>2586</v>
      </c>
      <c r="J322" s="7" t="s">
        <v>3204</v>
      </c>
    </row>
    <row r="323" spans="1:10">
      <c r="A323" s="7" t="s">
        <v>1260</v>
      </c>
      <c r="B323" s="7">
        <f t="shared" si="4"/>
        <v>322</v>
      </c>
      <c r="C323" s="35">
        <v>3</v>
      </c>
      <c r="D323" s="7" t="s">
        <v>16</v>
      </c>
      <c r="E323" s="8" t="s">
        <v>294</v>
      </c>
      <c r="F323" s="7" t="s">
        <v>1045</v>
      </c>
      <c r="G323" s="7" t="s">
        <v>2587</v>
      </c>
      <c r="H323" s="7" t="s">
        <v>295</v>
      </c>
      <c r="I323" s="7" t="s">
        <v>2588</v>
      </c>
      <c r="J323" s="7" t="s">
        <v>3205</v>
      </c>
    </row>
    <row r="324" spans="1:10">
      <c r="A324" s="7" t="s">
        <v>1261</v>
      </c>
      <c r="B324" s="7">
        <f t="shared" si="4"/>
        <v>323</v>
      </c>
      <c r="C324" s="35">
        <v>3</v>
      </c>
      <c r="D324" s="7" t="s">
        <v>16</v>
      </c>
      <c r="E324" s="8" t="s">
        <v>296</v>
      </c>
      <c r="F324" s="7" t="s">
        <v>1046</v>
      </c>
      <c r="G324" s="7" t="s">
        <v>2589</v>
      </c>
      <c r="H324" s="7" t="s">
        <v>297</v>
      </c>
      <c r="I324" s="7" t="s">
        <v>2590</v>
      </c>
      <c r="J324" s="7" t="s">
        <v>3206</v>
      </c>
    </row>
    <row r="325" spans="1:10">
      <c r="A325" s="7" t="s">
        <v>1262</v>
      </c>
      <c r="B325" s="7">
        <f t="shared" si="4"/>
        <v>324</v>
      </c>
      <c r="C325" s="35">
        <v>3</v>
      </c>
      <c r="D325" s="7" t="s">
        <v>16</v>
      </c>
      <c r="E325" s="8" t="s">
        <v>298</v>
      </c>
      <c r="F325" s="7" t="s">
        <v>1047</v>
      </c>
      <c r="G325" s="7" t="s">
        <v>2591</v>
      </c>
      <c r="H325" s="7" t="s">
        <v>299</v>
      </c>
      <c r="I325" s="7" t="s">
        <v>2592</v>
      </c>
      <c r="J325" s="7" t="s">
        <v>3207</v>
      </c>
    </row>
    <row r="326" spans="1:10">
      <c r="A326" s="7" t="s">
        <v>1263</v>
      </c>
      <c r="B326" s="7">
        <f t="shared" si="4"/>
        <v>325</v>
      </c>
      <c r="C326" s="35">
        <v>3</v>
      </c>
      <c r="D326" s="7" t="s">
        <v>0</v>
      </c>
      <c r="E326" s="8" t="s">
        <v>300</v>
      </c>
      <c r="F326" s="7" t="s">
        <v>858</v>
      </c>
      <c r="G326" s="7" t="s">
        <v>2593</v>
      </c>
      <c r="H326" s="7" t="s">
        <v>301</v>
      </c>
      <c r="I326" s="7" t="s">
        <v>2594</v>
      </c>
      <c r="J326" s="7" t="s">
        <v>3208</v>
      </c>
    </row>
    <row r="327" spans="1:10">
      <c r="A327" s="7" t="s">
        <v>1264</v>
      </c>
      <c r="B327" s="7">
        <f t="shared" si="4"/>
        <v>326</v>
      </c>
      <c r="C327" s="35">
        <v>3</v>
      </c>
      <c r="D327" s="7" t="s">
        <v>16</v>
      </c>
      <c r="E327" s="8" t="s">
        <v>302</v>
      </c>
      <c r="F327" s="7" t="s">
        <v>979</v>
      </c>
      <c r="G327" s="7" t="s">
        <v>1655</v>
      </c>
      <c r="H327" s="7" t="s">
        <v>303</v>
      </c>
      <c r="I327" s="7" t="s">
        <v>2595</v>
      </c>
      <c r="J327" s="7" t="s">
        <v>3209</v>
      </c>
    </row>
    <row r="328" spans="1:10">
      <c r="A328" s="7" t="s">
        <v>1265</v>
      </c>
      <c r="B328" s="7">
        <f t="shared" si="4"/>
        <v>327</v>
      </c>
      <c r="C328" s="35">
        <v>3</v>
      </c>
      <c r="D328" s="7" t="s">
        <v>16</v>
      </c>
      <c r="E328" s="8" t="s">
        <v>304</v>
      </c>
      <c r="F328" s="7" t="s">
        <v>959</v>
      </c>
      <c r="G328" s="7" t="s">
        <v>1656</v>
      </c>
      <c r="H328" s="7" t="s">
        <v>305</v>
      </c>
      <c r="I328" s="7" t="s">
        <v>2596</v>
      </c>
      <c r="J328" s="7" t="s">
        <v>3210</v>
      </c>
    </row>
    <row r="329" spans="1:10">
      <c r="A329" s="7" t="s">
        <v>1266</v>
      </c>
      <c r="B329" s="7">
        <f t="shared" si="4"/>
        <v>328</v>
      </c>
      <c r="C329" s="35">
        <v>3</v>
      </c>
      <c r="D329" s="7" t="s">
        <v>16</v>
      </c>
      <c r="E329" s="8" t="s">
        <v>306</v>
      </c>
      <c r="F329" s="7" t="s">
        <v>960</v>
      </c>
      <c r="G329" s="7" t="s">
        <v>1657</v>
      </c>
      <c r="H329" s="7" t="s">
        <v>307</v>
      </c>
      <c r="I329" s="7" t="s">
        <v>2597</v>
      </c>
      <c r="J329" s="7" t="s">
        <v>3211</v>
      </c>
    </row>
    <row r="330" spans="1:10">
      <c r="A330" s="7" t="s">
        <v>1267</v>
      </c>
      <c r="B330" s="7">
        <f t="shared" si="4"/>
        <v>329</v>
      </c>
      <c r="C330" s="35">
        <v>3</v>
      </c>
      <c r="D330" s="7" t="s">
        <v>16</v>
      </c>
      <c r="E330" s="8" t="s">
        <v>308</v>
      </c>
      <c r="F330" s="7" t="s">
        <v>961</v>
      </c>
      <c r="G330" s="7" t="s">
        <v>2598</v>
      </c>
      <c r="H330" s="7" t="s">
        <v>309</v>
      </c>
      <c r="I330" s="7" t="s">
        <v>2599</v>
      </c>
      <c r="J330" s="7" t="s">
        <v>3212</v>
      </c>
    </row>
    <row r="331" spans="1:10">
      <c r="A331" s="7" t="s">
        <v>1268</v>
      </c>
      <c r="B331" s="7">
        <f t="shared" si="4"/>
        <v>330</v>
      </c>
      <c r="C331" s="35">
        <v>3</v>
      </c>
      <c r="D331" s="7" t="s">
        <v>16</v>
      </c>
      <c r="E331" s="8" t="s">
        <v>310</v>
      </c>
      <c r="F331" s="7" t="s">
        <v>958</v>
      </c>
      <c r="G331" s="7" t="s">
        <v>2600</v>
      </c>
      <c r="H331" s="7" t="s">
        <v>311</v>
      </c>
      <c r="I331" s="7" t="s">
        <v>2601</v>
      </c>
      <c r="J331" s="7" t="s">
        <v>3213</v>
      </c>
    </row>
    <row r="332" spans="1:10">
      <c r="A332" s="7" t="s">
        <v>1269</v>
      </c>
      <c r="B332" s="7">
        <f t="shared" si="4"/>
        <v>331</v>
      </c>
      <c r="C332" s="35">
        <v>3</v>
      </c>
      <c r="D332" s="7" t="s">
        <v>16</v>
      </c>
      <c r="E332" s="8" t="s">
        <v>312</v>
      </c>
      <c r="F332" s="7" t="s">
        <v>957</v>
      </c>
      <c r="G332" s="7" t="s">
        <v>1660</v>
      </c>
      <c r="H332" s="7" t="s">
        <v>313</v>
      </c>
      <c r="I332" s="7" t="s">
        <v>2602</v>
      </c>
      <c r="J332" s="7" t="s">
        <v>3427</v>
      </c>
    </row>
    <row r="333" spans="1:10">
      <c r="A333" s="7" t="s">
        <v>1270</v>
      </c>
      <c r="B333" s="7">
        <f t="shared" si="4"/>
        <v>332</v>
      </c>
      <c r="C333" s="35">
        <v>3</v>
      </c>
      <c r="D333" s="7" t="s">
        <v>314</v>
      </c>
      <c r="E333" s="8" t="s">
        <v>315</v>
      </c>
      <c r="F333" s="7" t="s">
        <v>1113</v>
      </c>
      <c r="G333" s="7" t="s">
        <v>2603</v>
      </c>
      <c r="H333" s="7" t="s">
        <v>316</v>
      </c>
      <c r="I333" s="7" t="s">
        <v>2604</v>
      </c>
      <c r="J333" s="7" t="s">
        <v>3214</v>
      </c>
    </row>
    <row r="334" spans="1:10">
      <c r="A334" s="7" t="s">
        <v>1271</v>
      </c>
      <c r="B334" s="7">
        <f t="shared" si="4"/>
        <v>333</v>
      </c>
      <c r="C334" s="35">
        <v>3</v>
      </c>
      <c r="D334" s="7" t="s">
        <v>314</v>
      </c>
      <c r="E334" s="8" t="s">
        <v>317</v>
      </c>
      <c r="F334" s="7" t="s">
        <v>1109</v>
      </c>
      <c r="G334" s="7" t="s">
        <v>2605</v>
      </c>
      <c r="H334" s="7" t="s">
        <v>318</v>
      </c>
      <c r="I334" s="7" t="s">
        <v>2606</v>
      </c>
      <c r="J334" s="7" t="s">
        <v>3215</v>
      </c>
    </row>
    <row r="335" spans="1:10">
      <c r="A335" s="7" t="s">
        <v>1272</v>
      </c>
      <c r="B335" s="7">
        <f t="shared" si="4"/>
        <v>334</v>
      </c>
      <c r="C335" s="35">
        <v>3</v>
      </c>
      <c r="D335" s="7" t="s">
        <v>314</v>
      </c>
      <c r="E335" s="8" t="s">
        <v>319</v>
      </c>
      <c r="F335" s="7" t="s">
        <v>1101</v>
      </c>
      <c r="G335" s="7" t="s">
        <v>1663</v>
      </c>
      <c r="H335" s="7" t="s">
        <v>3464</v>
      </c>
      <c r="I335" s="7" t="s">
        <v>2607</v>
      </c>
      <c r="J335" s="7" t="s">
        <v>3216</v>
      </c>
    </row>
    <row r="336" spans="1:10">
      <c r="A336" s="7" t="s">
        <v>1273</v>
      </c>
      <c r="B336" s="7">
        <f t="shared" si="4"/>
        <v>335</v>
      </c>
      <c r="C336" s="35">
        <v>3</v>
      </c>
      <c r="D336" s="7" t="s">
        <v>314</v>
      </c>
      <c r="E336" s="8" t="s">
        <v>321</v>
      </c>
      <c r="F336" s="7" t="s">
        <v>1102</v>
      </c>
      <c r="G336" s="7" t="s">
        <v>1664</v>
      </c>
      <c r="H336" s="7" t="s">
        <v>3465</v>
      </c>
      <c r="I336" s="7" t="s">
        <v>2608</v>
      </c>
      <c r="J336" s="7" t="s">
        <v>3217</v>
      </c>
    </row>
    <row r="337" spans="1:10">
      <c r="A337" s="7" t="s">
        <v>1274</v>
      </c>
      <c r="B337" s="7">
        <f t="shared" si="4"/>
        <v>336</v>
      </c>
      <c r="C337" s="35">
        <v>3</v>
      </c>
      <c r="D337" s="7" t="s">
        <v>314</v>
      </c>
      <c r="E337" s="8" t="s">
        <v>323</v>
      </c>
      <c r="F337" s="7" t="s">
        <v>1110</v>
      </c>
      <c r="G337" s="7" t="s">
        <v>1665</v>
      </c>
      <c r="H337" s="7" t="s">
        <v>324</v>
      </c>
      <c r="I337" s="7" t="s">
        <v>2609</v>
      </c>
      <c r="J337" s="7" t="s">
        <v>3218</v>
      </c>
    </row>
    <row r="338" spans="1:10">
      <c r="A338" s="7" t="s">
        <v>1275</v>
      </c>
      <c r="B338" s="7">
        <f t="shared" si="4"/>
        <v>337</v>
      </c>
      <c r="C338" s="35">
        <v>3</v>
      </c>
      <c r="D338" s="7" t="s">
        <v>314</v>
      </c>
      <c r="E338" s="8" t="s">
        <v>325</v>
      </c>
      <c r="F338" s="7" t="s">
        <v>1108</v>
      </c>
      <c r="G338" s="7" t="s">
        <v>1666</v>
      </c>
      <c r="H338" s="7" t="s">
        <v>326</v>
      </c>
      <c r="I338" s="7" t="s">
        <v>2610</v>
      </c>
      <c r="J338" s="7" t="s">
        <v>3219</v>
      </c>
    </row>
    <row r="339" spans="1:10">
      <c r="A339" s="7" t="s">
        <v>1276</v>
      </c>
      <c r="B339" s="7">
        <f t="shared" si="4"/>
        <v>338</v>
      </c>
      <c r="C339" s="35">
        <v>3</v>
      </c>
      <c r="D339" s="7" t="s">
        <v>314</v>
      </c>
      <c r="E339" s="8" t="s">
        <v>327</v>
      </c>
      <c r="F339" s="7" t="s">
        <v>1107</v>
      </c>
      <c r="G339" s="7" t="s">
        <v>1667</v>
      </c>
      <c r="H339" s="7" t="s">
        <v>328</v>
      </c>
      <c r="I339" s="7" t="s">
        <v>2611</v>
      </c>
      <c r="J339" s="7" t="s">
        <v>3220</v>
      </c>
    </row>
    <row r="340" spans="1:10">
      <c r="A340" s="7" t="s">
        <v>1277</v>
      </c>
      <c r="B340" s="7">
        <f t="shared" si="4"/>
        <v>339</v>
      </c>
      <c r="C340" s="35">
        <v>3</v>
      </c>
      <c r="D340" s="7" t="s">
        <v>314</v>
      </c>
      <c r="E340" s="8" t="s">
        <v>329</v>
      </c>
      <c r="F340" s="7" t="s">
        <v>1114</v>
      </c>
      <c r="G340" s="7" t="s">
        <v>2612</v>
      </c>
      <c r="H340" s="7" t="s">
        <v>330</v>
      </c>
      <c r="I340" s="7" t="s">
        <v>2613</v>
      </c>
      <c r="J340" s="7" t="s">
        <v>3221</v>
      </c>
    </row>
    <row r="341" spans="1:10">
      <c r="A341" s="7" t="s">
        <v>1278</v>
      </c>
      <c r="B341" s="7">
        <f t="shared" si="4"/>
        <v>340</v>
      </c>
      <c r="C341" s="35">
        <v>3</v>
      </c>
      <c r="D341" s="7" t="s">
        <v>314</v>
      </c>
      <c r="E341" s="8" t="s">
        <v>331</v>
      </c>
      <c r="F341" s="7" t="s">
        <v>1111</v>
      </c>
      <c r="G341" s="7" t="s">
        <v>1669</v>
      </c>
      <c r="H341" s="7" t="s">
        <v>332</v>
      </c>
      <c r="I341" s="7" t="s">
        <v>2614</v>
      </c>
      <c r="J341" s="7" t="s">
        <v>3222</v>
      </c>
    </row>
    <row r="342" spans="1:10">
      <c r="A342" s="7" t="s">
        <v>1279</v>
      </c>
      <c r="B342" s="7">
        <f t="shared" si="4"/>
        <v>341</v>
      </c>
      <c r="C342" s="35">
        <v>3</v>
      </c>
      <c r="D342" s="7" t="s">
        <v>314</v>
      </c>
      <c r="E342" s="8" t="s">
        <v>333</v>
      </c>
      <c r="F342" s="7" t="s">
        <v>1112</v>
      </c>
      <c r="G342" s="7" t="s">
        <v>1670</v>
      </c>
      <c r="H342" s="7" t="s">
        <v>3637</v>
      </c>
      <c r="I342" s="7" t="s">
        <v>2615</v>
      </c>
      <c r="J342" s="7" t="s">
        <v>3223</v>
      </c>
    </row>
    <row r="343" spans="1:10">
      <c r="A343" s="7" t="s">
        <v>1280</v>
      </c>
      <c r="B343" s="7">
        <f t="shared" si="4"/>
        <v>342</v>
      </c>
      <c r="C343" s="35">
        <v>3</v>
      </c>
      <c r="D343" s="7" t="s">
        <v>0</v>
      </c>
      <c r="E343" s="8" t="s">
        <v>335</v>
      </c>
      <c r="F343" s="7" t="s">
        <v>875</v>
      </c>
      <c r="G343" s="7" t="s">
        <v>1671</v>
      </c>
      <c r="H343" s="7" t="s">
        <v>336</v>
      </c>
      <c r="I343" s="7" t="s">
        <v>2616</v>
      </c>
      <c r="J343" s="7" t="s">
        <v>3425</v>
      </c>
    </row>
    <row r="344" spans="1:10">
      <c r="A344" s="24" t="s">
        <v>3701</v>
      </c>
      <c r="B344" s="24"/>
      <c r="C344" s="106">
        <v>1</v>
      </c>
      <c r="D344" s="25" t="s">
        <v>3528</v>
      </c>
      <c r="E344" s="25" t="s">
        <v>4865</v>
      </c>
      <c r="F344" s="25" t="s">
        <v>3596</v>
      </c>
      <c r="G344" s="25" t="s">
        <v>1950</v>
      </c>
      <c r="H344" s="25" t="s">
        <v>4728</v>
      </c>
    </row>
    <row r="345" spans="1:10">
      <c r="A345" s="24" t="s">
        <v>5062</v>
      </c>
      <c r="B345" s="24"/>
      <c r="C345" s="106">
        <v>1</v>
      </c>
      <c r="D345" s="25" t="s">
        <v>3528</v>
      </c>
      <c r="E345" s="25" t="s">
        <v>4866</v>
      </c>
      <c r="F345" s="25" t="s">
        <v>40</v>
      </c>
      <c r="G345" s="25" t="s">
        <v>1952</v>
      </c>
      <c r="H345" s="25" t="s">
        <v>4729</v>
      </c>
    </row>
    <row r="346" spans="1:10">
      <c r="A346" s="24" t="s">
        <v>5063</v>
      </c>
      <c r="B346" s="24"/>
      <c r="C346" s="106">
        <v>1</v>
      </c>
      <c r="D346" s="25" t="s">
        <v>3528</v>
      </c>
      <c r="E346" s="25" t="s">
        <v>4867</v>
      </c>
      <c r="F346" s="25" t="s">
        <v>3597</v>
      </c>
      <c r="G346" s="25" t="s">
        <v>1954</v>
      </c>
      <c r="H346" s="25" t="s">
        <v>3861</v>
      </c>
    </row>
    <row r="347" spans="1:10">
      <c r="A347" s="24" t="s">
        <v>5064</v>
      </c>
      <c r="B347" s="24"/>
      <c r="C347" s="106">
        <v>1</v>
      </c>
      <c r="D347" s="25" t="s">
        <v>3528</v>
      </c>
      <c r="E347" s="25" t="s">
        <v>4868</v>
      </c>
      <c r="F347" s="25" t="s">
        <v>3597</v>
      </c>
      <c r="G347" s="25" t="s">
        <v>1956</v>
      </c>
      <c r="H347" s="25" t="s">
        <v>4730</v>
      </c>
    </row>
    <row r="348" spans="1:10">
      <c r="A348" s="14" t="s">
        <v>3646</v>
      </c>
      <c r="B348" s="7">
        <f t="shared" si="1"/>
        <v>347</v>
      </c>
      <c r="C348" s="35">
        <v>3</v>
      </c>
      <c r="D348" s="7" t="s">
        <v>3528</v>
      </c>
      <c r="E348" s="8" t="s">
        <v>3538</v>
      </c>
      <c r="F348" s="35" t="s">
        <v>3641</v>
      </c>
      <c r="G348" s="7" t="s">
        <v>2125</v>
      </c>
      <c r="H348" s="7" t="str">
        <f>VLOOKUP(G348,Table2!D:F,2,FALSE)</f>
        <v>BG-16</v>
      </c>
      <c r="I348" s="7" t="s">
        <v>3641</v>
      </c>
      <c r="J348" s="7" t="s">
        <v>3641</v>
      </c>
    </row>
    <row r="349" spans="1:10">
      <c r="A349" s="15" t="s">
        <v>3666</v>
      </c>
      <c r="B349" s="7">
        <f t="shared" si="1"/>
        <v>348</v>
      </c>
      <c r="C349" s="35">
        <v>4</v>
      </c>
      <c r="D349" s="7" t="s">
        <v>3528</v>
      </c>
      <c r="E349" s="8" t="s">
        <v>3539</v>
      </c>
      <c r="F349" s="7" t="s">
        <v>3597</v>
      </c>
      <c r="G349" s="7" t="s">
        <v>2129</v>
      </c>
      <c r="H349" s="7" t="str">
        <f>VLOOKUP(G349,Table2!D:F,2,FALSE)</f>
        <v>BT-82</v>
      </c>
      <c r="I349" s="7" t="s">
        <v>3641</v>
      </c>
      <c r="J349" s="7" t="s">
        <v>3641</v>
      </c>
    </row>
    <row r="350" spans="1:10">
      <c r="A350" s="15" t="s">
        <v>3667</v>
      </c>
      <c r="B350" s="7">
        <f t="shared" si="1"/>
        <v>349</v>
      </c>
      <c r="C350" s="35">
        <v>4</v>
      </c>
      <c r="D350" s="7" t="s">
        <v>3528</v>
      </c>
      <c r="E350" s="8" t="s">
        <v>3540</v>
      </c>
      <c r="F350" s="7" t="s">
        <v>3597</v>
      </c>
      <c r="G350" s="7" t="s">
        <v>2131</v>
      </c>
      <c r="H350" s="7" t="str">
        <f>VLOOKUP(G350,Table2!D:F,2,FALSE)</f>
        <v>BT-83</v>
      </c>
      <c r="I350" s="7" t="s">
        <v>3641</v>
      </c>
      <c r="J350" s="7" t="s">
        <v>3641</v>
      </c>
    </row>
    <row r="351" spans="1:10">
      <c r="A351" s="14" t="s">
        <v>3647</v>
      </c>
      <c r="B351" s="7">
        <f t="shared" si="1"/>
        <v>350</v>
      </c>
      <c r="C351" s="35">
        <v>4</v>
      </c>
      <c r="D351" s="7" t="s">
        <v>3528</v>
      </c>
      <c r="E351" s="8" t="s">
        <v>3541</v>
      </c>
      <c r="F351" s="35" t="s">
        <v>3641</v>
      </c>
      <c r="G351" s="7" t="s">
        <v>2133</v>
      </c>
      <c r="H351" s="7" t="str">
        <f>VLOOKUP(G351,Table2!D:F,2,FALSE)</f>
        <v>BG-17</v>
      </c>
      <c r="I351" s="7" t="s">
        <v>3641</v>
      </c>
      <c r="J351" s="7" t="s">
        <v>3641</v>
      </c>
    </row>
    <row r="352" spans="1:10">
      <c r="A352" s="15" t="s">
        <v>3668</v>
      </c>
      <c r="B352" s="7">
        <f t="shared" si="1"/>
        <v>351</v>
      </c>
      <c r="C352" s="35">
        <v>5</v>
      </c>
      <c r="D352" s="7" t="s">
        <v>3528</v>
      </c>
      <c r="E352" s="8" t="s">
        <v>3542</v>
      </c>
      <c r="F352" s="7" t="s">
        <v>3596</v>
      </c>
      <c r="G352" s="7" t="s">
        <v>2135</v>
      </c>
      <c r="H352" s="7" t="str">
        <f>VLOOKUP(G352,Table2!D:F,2,FALSE)</f>
        <v>BT-84</v>
      </c>
      <c r="I352" s="7" t="s">
        <v>3641</v>
      </c>
      <c r="J352" s="7" t="s">
        <v>3641</v>
      </c>
    </row>
    <row r="353" spans="1:10">
      <c r="A353" s="15" t="s">
        <v>3669</v>
      </c>
      <c r="B353" s="7">
        <f t="shared" si="1"/>
        <v>352</v>
      </c>
      <c r="C353" s="35">
        <v>5</v>
      </c>
      <c r="D353" s="7" t="s">
        <v>3528</v>
      </c>
      <c r="E353" s="8" t="s">
        <v>3543</v>
      </c>
      <c r="F353" s="7" t="s">
        <v>3597</v>
      </c>
      <c r="G353" s="7" t="s">
        <v>2137</v>
      </c>
      <c r="H353" s="7" t="str">
        <f>VLOOKUP(G353,Table2!D:F,2,FALSE)</f>
        <v>BT-85</v>
      </c>
      <c r="I353" s="7" t="s">
        <v>3641</v>
      </c>
      <c r="J353" s="7" t="s">
        <v>3641</v>
      </c>
    </row>
    <row r="354" spans="1:10">
      <c r="A354" s="15" t="s">
        <v>3670</v>
      </c>
      <c r="B354" s="7">
        <f t="shared" si="1"/>
        <v>353</v>
      </c>
      <c r="C354" s="35">
        <v>5</v>
      </c>
      <c r="D354" s="7" t="s">
        <v>3528</v>
      </c>
      <c r="E354" s="8" t="s">
        <v>3544</v>
      </c>
      <c r="F354" s="7" t="s">
        <v>3596</v>
      </c>
      <c r="G354" s="7" t="s">
        <v>2139</v>
      </c>
      <c r="H354" s="7" t="str">
        <f>VLOOKUP(G354,Table2!D:F,2,FALSE)</f>
        <v>BT-86</v>
      </c>
      <c r="I354" s="7" t="s">
        <v>3641</v>
      </c>
      <c r="J354" s="7" t="s">
        <v>3641</v>
      </c>
    </row>
    <row r="355" spans="1:10">
      <c r="A355" s="14" t="s">
        <v>3648</v>
      </c>
      <c r="B355" s="7">
        <f t="shared" si="1"/>
        <v>354</v>
      </c>
      <c r="C355" s="35">
        <v>4</v>
      </c>
      <c r="D355" s="7" t="s">
        <v>3528</v>
      </c>
      <c r="E355" s="8" t="s">
        <v>3545</v>
      </c>
      <c r="F355" s="35" t="s">
        <v>3641</v>
      </c>
      <c r="G355" s="7" t="s">
        <v>2141</v>
      </c>
      <c r="H355" s="7" t="str">
        <f>VLOOKUP(G355,Table2!D:F,2,FALSE)</f>
        <v>BG-18</v>
      </c>
      <c r="I355" s="7" t="s">
        <v>3641</v>
      </c>
      <c r="J355" s="7" t="s">
        <v>3641</v>
      </c>
    </row>
    <row r="356" spans="1:10">
      <c r="A356" s="15" t="s">
        <v>3671</v>
      </c>
      <c r="B356" s="7">
        <f t="shared" si="1"/>
        <v>355</v>
      </c>
      <c r="C356" s="35">
        <v>5</v>
      </c>
      <c r="D356" s="7" t="s">
        <v>3528</v>
      </c>
      <c r="E356" s="8" t="s">
        <v>3546</v>
      </c>
      <c r="F356" s="7" t="s">
        <v>3597</v>
      </c>
      <c r="G356" s="7" t="s">
        <v>2143</v>
      </c>
      <c r="H356" s="7" t="str">
        <f>VLOOKUP(G356,Table2!D:F,2,FALSE)</f>
        <v>BT-87</v>
      </c>
      <c r="I356" s="7" t="s">
        <v>3641</v>
      </c>
      <c r="J356" s="7" t="s">
        <v>3641</v>
      </c>
    </row>
    <row r="357" spans="1:10">
      <c r="A357" s="15" t="s">
        <v>3672</v>
      </c>
      <c r="B357" s="7">
        <f t="shared" si="1"/>
        <v>356</v>
      </c>
      <c r="C357" s="35">
        <v>5</v>
      </c>
      <c r="D357" s="7" t="s">
        <v>3528</v>
      </c>
      <c r="E357" s="8" t="s">
        <v>3547</v>
      </c>
      <c r="F357" s="7" t="s">
        <v>3597</v>
      </c>
      <c r="G357" s="7" t="s">
        <v>2145</v>
      </c>
      <c r="H357" s="7" t="str">
        <f>VLOOKUP(G357,Table2!D:F,2,FALSE)</f>
        <v>BT-88</v>
      </c>
      <c r="I357" s="7" t="s">
        <v>3641</v>
      </c>
      <c r="J357" s="7" t="s">
        <v>3641</v>
      </c>
    </row>
    <row r="358" spans="1:10">
      <c r="A358" s="14" t="s">
        <v>3649</v>
      </c>
      <c r="B358" s="7">
        <f t="shared" si="1"/>
        <v>357</v>
      </c>
      <c r="C358" s="35">
        <v>4</v>
      </c>
      <c r="D358" s="7" t="s">
        <v>3528</v>
      </c>
      <c r="E358" s="8" t="s">
        <v>3548</v>
      </c>
      <c r="F358" s="35" t="s">
        <v>3641</v>
      </c>
      <c r="G358" s="7" t="s">
        <v>2147</v>
      </c>
      <c r="H358" s="7" t="str">
        <f>VLOOKUP(G358,Table2!D:F,2,FALSE)</f>
        <v>BG-19</v>
      </c>
      <c r="I358" s="7" t="s">
        <v>3641</v>
      </c>
      <c r="J358" s="7" t="s">
        <v>3641</v>
      </c>
    </row>
    <row r="359" spans="1:10">
      <c r="A359" s="15" t="s">
        <v>3673</v>
      </c>
      <c r="B359" s="7">
        <f t="shared" si="1"/>
        <v>358</v>
      </c>
      <c r="C359" s="35">
        <v>5</v>
      </c>
      <c r="D359" s="7" t="s">
        <v>3528</v>
      </c>
      <c r="E359" s="8" t="s">
        <v>3549</v>
      </c>
      <c r="F359" s="7" t="s">
        <v>3596</v>
      </c>
      <c r="G359" s="7" t="s">
        <v>2149</v>
      </c>
      <c r="H359" s="7" t="str">
        <f>VLOOKUP(G359,Table2!D:F,2,FALSE)</f>
        <v>BT-89</v>
      </c>
      <c r="I359" s="7" t="s">
        <v>3641</v>
      </c>
      <c r="J359" s="7" t="s">
        <v>3641</v>
      </c>
    </row>
    <row r="360" spans="1:10">
      <c r="A360" s="15" t="s">
        <v>3674</v>
      </c>
      <c r="B360" s="7">
        <f t="shared" si="1"/>
        <v>359</v>
      </c>
      <c r="C360" s="35">
        <v>5</v>
      </c>
      <c r="D360" s="7" t="s">
        <v>3528</v>
      </c>
      <c r="E360" s="8" t="s">
        <v>3550</v>
      </c>
      <c r="F360" s="7" t="s">
        <v>3596</v>
      </c>
      <c r="G360" s="7" t="s">
        <v>2151</v>
      </c>
      <c r="H360" s="7" t="str">
        <f>VLOOKUP(G360,Table2!D:F,2,FALSE)</f>
        <v>BT-90</v>
      </c>
      <c r="I360" s="7" t="s">
        <v>3641</v>
      </c>
      <c r="J360" s="7" t="s">
        <v>3641</v>
      </c>
    </row>
    <row r="361" spans="1:10">
      <c r="A361" s="15" t="s">
        <v>3675</v>
      </c>
      <c r="B361" s="7">
        <f t="shared" si="1"/>
        <v>360</v>
      </c>
      <c r="C361" s="35">
        <v>5</v>
      </c>
      <c r="D361" s="7" t="s">
        <v>3528</v>
      </c>
      <c r="E361" s="8" t="s">
        <v>3551</v>
      </c>
      <c r="F361" s="7" t="s">
        <v>3596</v>
      </c>
      <c r="G361" s="7" t="s">
        <v>2153</v>
      </c>
      <c r="H361" s="7" t="str">
        <f>VLOOKUP(G361,Table2!D:F,2,FALSE)</f>
        <v>BT-91</v>
      </c>
      <c r="I361" s="7" t="s">
        <v>3641</v>
      </c>
      <c r="J361" s="7" t="s">
        <v>3641</v>
      </c>
    </row>
    <row r="362" spans="1:10">
      <c r="A362" s="14" t="s">
        <v>3650</v>
      </c>
      <c r="B362" s="7">
        <f t="shared" si="4"/>
        <v>361</v>
      </c>
      <c r="C362" s="35">
        <v>3</v>
      </c>
      <c r="D362" s="7" t="s">
        <v>3528</v>
      </c>
      <c r="E362" s="8" t="s">
        <v>3552</v>
      </c>
      <c r="F362" s="35" t="s">
        <v>3641</v>
      </c>
      <c r="G362" s="7" t="s">
        <v>2155</v>
      </c>
      <c r="H362" s="7" t="str">
        <f>VLOOKUP(G362,Table2!D:F,2,FALSE)</f>
        <v>BG-20</v>
      </c>
      <c r="I362" s="7" t="s">
        <v>3641</v>
      </c>
      <c r="J362" s="7" t="s">
        <v>3641</v>
      </c>
    </row>
    <row r="363" spans="1:10">
      <c r="A363" s="15" t="s">
        <v>3676</v>
      </c>
      <c r="B363" s="7">
        <f t="shared" si="4"/>
        <v>362</v>
      </c>
      <c r="C363" s="35">
        <v>4</v>
      </c>
      <c r="D363" s="7" t="s">
        <v>3528</v>
      </c>
      <c r="E363" s="8" t="s">
        <v>3553</v>
      </c>
      <c r="F363" s="7" t="s">
        <v>3598</v>
      </c>
      <c r="G363" s="7" t="s">
        <v>2158</v>
      </c>
      <c r="H363" s="7" t="str">
        <f>VLOOKUP(G363,Table2!D:F,2,FALSE)</f>
        <v>BT-93</v>
      </c>
      <c r="I363" s="7" t="s">
        <v>3641</v>
      </c>
      <c r="J363" s="7" t="s">
        <v>3641</v>
      </c>
    </row>
    <row r="364" spans="1:10">
      <c r="A364" s="15" t="s">
        <v>3677</v>
      </c>
      <c r="B364" s="7">
        <f t="shared" si="4"/>
        <v>363</v>
      </c>
      <c r="C364" s="35">
        <v>4</v>
      </c>
      <c r="D364" s="7" t="s">
        <v>3528</v>
      </c>
      <c r="E364" s="8" t="s">
        <v>3554</v>
      </c>
      <c r="F364" s="7" t="s">
        <v>3599</v>
      </c>
      <c r="G364" s="7" t="s">
        <v>2161</v>
      </c>
      <c r="H364" s="7" t="str">
        <f>VLOOKUP(G364,Table2!D:F,2,FALSE)</f>
        <v>BT-94</v>
      </c>
      <c r="I364" s="7" t="s">
        <v>3641</v>
      </c>
      <c r="J364" s="7" t="s">
        <v>3641</v>
      </c>
    </row>
    <row r="365" spans="1:10">
      <c r="A365" s="15" t="s">
        <v>3678</v>
      </c>
      <c r="B365" s="7">
        <f t="shared" si="4"/>
        <v>364</v>
      </c>
      <c r="C365" s="35">
        <v>4</v>
      </c>
      <c r="D365" s="7" t="s">
        <v>3528</v>
      </c>
      <c r="E365" s="8" t="s">
        <v>3555</v>
      </c>
      <c r="F365" s="7" t="s">
        <v>3597</v>
      </c>
      <c r="G365" s="7" t="s">
        <v>2167</v>
      </c>
      <c r="H365" s="7" t="str">
        <f>VLOOKUP(G365,Table2!D:F,2,FALSE)</f>
        <v>BT-97</v>
      </c>
      <c r="I365" s="7" t="s">
        <v>3641</v>
      </c>
      <c r="J365" s="7" t="s">
        <v>3641</v>
      </c>
    </row>
    <row r="366" spans="1:10">
      <c r="A366" s="15" t="s">
        <v>3679</v>
      </c>
      <c r="B366" s="7">
        <f t="shared" si="4"/>
        <v>365</v>
      </c>
      <c r="C366" s="35">
        <v>4</v>
      </c>
      <c r="D366" s="7" t="s">
        <v>3528</v>
      </c>
      <c r="E366" s="8" t="s">
        <v>3556</v>
      </c>
      <c r="F366" s="7" t="s">
        <v>3595</v>
      </c>
      <c r="G366" s="7" t="s">
        <v>2169</v>
      </c>
      <c r="H366" s="7" t="str">
        <f>VLOOKUP(G366,Table2!D:F,2,FALSE)</f>
        <v>BT-98</v>
      </c>
      <c r="I366" s="7" t="s">
        <v>3641</v>
      </c>
      <c r="J366" s="7" t="s">
        <v>3641</v>
      </c>
    </row>
    <row r="367" spans="1:10">
      <c r="A367" s="14" t="s">
        <v>3651</v>
      </c>
      <c r="B367" s="7">
        <f t="shared" si="4"/>
        <v>366</v>
      </c>
      <c r="C367" s="35">
        <v>3</v>
      </c>
      <c r="D367" s="7" t="s">
        <v>3528</v>
      </c>
      <c r="E367" s="8" t="s">
        <v>3557</v>
      </c>
      <c r="F367" s="35" t="s">
        <v>3641</v>
      </c>
      <c r="G367" s="7" t="s">
        <v>2171</v>
      </c>
      <c r="H367" s="7" t="str">
        <f>VLOOKUP(G367,Table2!D:F,2,FALSE)</f>
        <v>BG-21</v>
      </c>
      <c r="I367" s="7" t="s">
        <v>3641</v>
      </c>
      <c r="J367" s="7" t="s">
        <v>3641</v>
      </c>
    </row>
    <row r="368" spans="1:10">
      <c r="A368" s="15" t="s">
        <v>3680</v>
      </c>
      <c r="B368" s="7">
        <f t="shared" si="4"/>
        <v>367</v>
      </c>
      <c r="C368" s="35">
        <v>4</v>
      </c>
      <c r="D368" s="7" t="s">
        <v>3528</v>
      </c>
      <c r="E368" s="8" t="s">
        <v>3558</v>
      </c>
      <c r="F368" s="7" t="s">
        <v>3598</v>
      </c>
      <c r="G368" s="7" t="s">
        <v>2175</v>
      </c>
      <c r="H368" s="7" t="str">
        <f>VLOOKUP(G368,Table2!D:F,2,FALSE)</f>
        <v>BT-100</v>
      </c>
      <c r="I368" s="7" t="s">
        <v>3641</v>
      </c>
      <c r="J368" s="7" t="s">
        <v>3641</v>
      </c>
    </row>
    <row r="369" spans="1:10">
      <c r="A369" s="15" t="s">
        <v>3681</v>
      </c>
      <c r="B369" s="7">
        <f t="shared" si="4"/>
        <v>368</v>
      </c>
      <c r="C369" s="35">
        <v>4</v>
      </c>
      <c r="D369" s="7" t="s">
        <v>3528</v>
      </c>
      <c r="E369" s="8" t="s">
        <v>3559</v>
      </c>
      <c r="F369" s="7" t="s">
        <v>3599</v>
      </c>
      <c r="G369" s="7" t="s">
        <v>2177</v>
      </c>
      <c r="H369" s="7" t="str">
        <f>VLOOKUP(G369,Table2!D:F,2,FALSE)</f>
        <v>BT-101</v>
      </c>
      <c r="I369" s="7" t="s">
        <v>3641</v>
      </c>
      <c r="J369" s="7" t="s">
        <v>3641</v>
      </c>
    </row>
    <row r="370" spans="1:10">
      <c r="A370" s="15" t="s">
        <v>3682</v>
      </c>
      <c r="B370" s="7">
        <f t="shared" si="4"/>
        <v>369</v>
      </c>
      <c r="C370" s="35">
        <v>4</v>
      </c>
      <c r="D370" s="7" t="s">
        <v>3528</v>
      </c>
      <c r="E370" s="8" t="s">
        <v>3560</v>
      </c>
      <c r="F370" s="7" t="s">
        <v>3597</v>
      </c>
      <c r="G370" s="7" t="s">
        <v>2183</v>
      </c>
      <c r="H370" s="7" t="str">
        <f>VLOOKUP(G370,Table2!D:F,2,FALSE)</f>
        <v>BT-104</v>
      </c>
      <c r="I370" s="7" t="s">
        <v>3641</v>
      </c>
      <c r="J370" s="7" t="s">
        <v>3641</v>
      </c>
    </row>
    <row r="371" spans="1:10">
      <c r="A371" s="15" t="s">
        <v>3683</v>
      </c>
      <c r="B371" s="7">
        <f t="shared" si="4"/>
        <v>370</v>
      </c>
      <c r="C371" s="35">
        <v>4</v>
      </c>
      <c r="D371" s="7" t="s">
        <v>3528</v>
      </c>
      <c r="E371" s="8" t="s">
        <v>3561</v>
      </c>
      <c r="F371" s="7" t="s">
        <v>3595</v>
      </c>
      <c r="G371" s="7" t="s">
        <v>2185</v>
      </c>
      <c r="H371" s="7" t="str">
        <f>VLOOKUP(G371,Table2!D:F,2,FALSE)</f>
        <v>BT-105</v>
      </c>
      <c r="I371" s="7" t="s">
        <v>3641</v>
      </c>
      <c r="J371" s="7" t="s">
        <v>3641</v>
      </c>
    </row>
    <row r="372" spans="1:10">
      <c r="A372" s="14" t="s">
        <v>3652</v>
      </c>
      <c r="B372" s="7">
        <f t="shared" si="4"/>
        <v>371</v>
      </c>
      <c r="C372" s="35">
        <v>3</v>
      </c>
      <c r="D372" s="7" t="s">
        <v>3528</v>
      </c>
      <c r="E372" s="8" t="s">
        <v>3562</v>
      </c>
      <c r="F372" s="35" t="s">
        <v>3641</v>
      </c>
      <c r="G372" s="7" t="s">
        <v>2187</v>
      </c>
      <c r="H372" s="7" t="str">
        <f>VLOOKUP(G372,Table2!D:F,2,FALSE)</f>
        <v>BG-22</v>
      </c>
      <c r="I372" s="7" t="s">
        <v>3641</v>
      </c>
      <c r="J372" s="7" t="s">
        <v>3641</v>
      </c>
    </row>
    <row r="373" spans="1:10">
      <c r="A373" s="15" t="s">
        <v>4378</v>
      </c>
      <c r="B373" s="7">
        <f t="shared" si="4"/>
        <v>372</v>
      </c>
      <c r="C373" s="35">
        <v>4</v>
      </c>
      <c r="D373" s="7" t="s">
        <v>3640</v>
      </c>
      <c r="E373" s="8" t="s">
        <v>4379</v>
      </c>
      <c r="F373" s="7" t="s">
        <v>4369</v>
      </c>
      <c r="G373" s="7" t="str">
        <f>VLOOKUP("BT-"&amp;MID(A373,5,LEN(A373)-4),Table2!A:F,4,FALSE)</f>
        <v>Sum of Invoice line net amount</v>
      </c>
      <c r="H373" s="7" t="str">
        <f>VLOOKUP("BT-"&amp;MID(A373,5,LEN(A373)-4),Table2!A:F,5,FALSE)</f>
        <v>BT-106</v>
      </c>
    </row>
    <row r="374" spans="1:10">
      <c r="A374" s="15" t="s">
        <v>3684</v>
      </c>
      <c r="B374" s="7">
        <f t="shared" si="4"/>
        <v>373</v>
      </c>
      <c r="C374" s="35">
        <v>4</v>
      </c>
      <c r="D374" s="7" t="s">
        <v>3528</v>
      </c>
      <c r="E374" s="8" t="s">
        <v>3563</v>
      </c>
      <c r="F374" s="7" t="s">
        <v>3598</v>
      </c>
      <c r="G374" s="7" t="s">
        <v>2191</v>
      </c>
      <c r="H374" s="7" t="str">
        <f>VLOOKUP(G374,Table2!D:F,2,FALSE)</f>
        <v>BT-107</v>
      </c>
      <c r="I374" s="7" t="s">
        <v>3641</v>
      </c>
      <c r="J374" s="7" t="s">
        <v>3641</v>
      </c>
    </row>
    <row r="375" spans="1:10">
      <c r="A375" s="15" t="s">
        <v>3685</v>
      </c>
      <c r="B375" s="7">
        <f t="shared" si="4"/>
        <v>374</v>
      </c>
      <c r="C375" s="35">
        <v>4</v>
      </c>
      <c r="D375" s="7" t="s">
        <v>3528</v>
      </c>
      <c r="E375" s="8" t="s">
        <v>3564</v>
      </c>
      <c r="F375" s="7" t="s">
        <v>3598</v>
      </c>
      <c r="G375" s="7" t="s">
        <v>2193</v>
      </c>
      <c r="H375" s="7" t="str">
        <f>VLOOKUP(G375,Table2!D:F,2,FALSE)</f>
        <v>BT-108</v>
      </c>
      <c r="I375" s="7" t="s">
        <v>3641</v>
      </c>
      <c r="J375" s="7" t="s">
        <v>3641</v>
      </c>
    </row>
    <row r="376" spans="1:10">
      <c r="A376" s="15" t="s">
        <v>3686</v>
      </c>
      <c r="B376" s="7">
        <f t="shared" si="4"/>
        <v>375</v>
      </c>
      <c r="C376" s="35">
        <v>4</v>
      </c>
      <c r="D376" s="7" t="s">
        <v>3528</v>
      </c>
      <c r="E376" s="8" t="s">
        <v>3565</v>
      </c>
      <c r="F376" s="7" t="s">
        <v>3598</v>
      </c>
      <c r="G376" s="7" t="s">
        <v>2195</v>
      </c>
      <c r="H376" s="7" t="str">
        <f>VLOOKUP(G376,Table2!D:F,2,FALSE)</f>
        <v>BT-109</v>
      </c>
      <c r="I376" s="7" t="s">
        <v>3641</v>
      </c>
      <c r="J376" s="7" t="s">
        <v>3641</v>
      </c>
    </row>
    <row r="377" spans="1:10">
      <c r="A377" s="15" t="s">
        <v>3687</v>
      </c>
      <c r="B377" s="7">
        <f t="shared" si="4"/>
        <v>376</v>
      </c>
      <c r="C377" s="35">
        <v>4</v>
      </c>
      <c r="D377" s="7" t="s">
        <v>3528</v>
      </c>
      <c r="E377" s="8" t="s">
        <v>3566</v>
      </c>
      <c r="F377" s="7" t="s">
        <v>3598</v>
      </c>
      <c r="G377" s="7" t="s">
        <v>2198</v>
      </c>
      <c r="H377" s="7" t="str">
        <f>VLOOKUP(G377,Table2!D:F,2,FALSE)</f>
        <v>BT-111</v>
      </c>
      <c r="I377" s="7" t="s">
        <v>3641</v>
      </c>
      <c r="J377" s="7" t="s">
        <v>3641</v>
      </c>
    </row>
    <row r="378" spans="1:10">
      <c r="A378" s="15" t="s">
        <v>3688</v>
      </c>
      <c r="B378" s="7">
        <f t="shared" si="4"/>
        <v>377</v>
      </c>
      <c r="C378" s="35">
        <v>4</v>
      </c>
      <c r="D378" s="7" t="s">
        <v>3528</v>
      </c>
      <c r="E378" s="8" t="s">
        <v>3567</v>
      </c>
      <c r="F378" s="7" t="s">
        <v>3598</v>
      </c>
      <c r="G378" s="7" t="s">
        <v>2200</v>
      </c>
      <c r="H378" s="7" t="str">
        <f>VLOOKUP(G378,Table2!D:F,2,FALSE)</f>
        <v>BT-112</v>
      </c>
      <c r="I378" s="7" t="s">
        <v>3641</v>
      </c>
      <c r="J378" s="7" t="s">
        <v>3641</v>
      </c>
    </row>
    <row r="379" spans="1:10">
      <c r="A379" s="15" t="s">
        <v>3689</v>
      </c>
      <c r="B379" s="7">
        <f t="shared" si="4"/>
        <v>378</v>
      </c>
      <c r="C379" s="35">
        <v>4</v>
      </c>
      <c r="D379" s="7" t="s">
        <v>3528</v>
      </c>
      <c r="E379" s="8" t="s">
        <v>3568</v>
      </c>
      <c r="F379" s="7" t="s">
        <v>3598</v>
      </c>
      <c r="G379" s="7" t="s">
        <v>2202</v>
      </c>
      <c r="H379" s="7" t="str">
        <f>VLOOKUP(G379,Table2!D:F,2,FALSE)</f>
        <v>BT-113</v>
      </c>
      <c r="I379" s="7" t="s">
        <v>3641</v>
      </c>
      <c r="J379" s="7" t="s">
        <v>3641</v>
      </c>
    </row>
    <row r="380" spans="1:10">
      <c r="A380" s="15" t="s">
        <v>3690</v>
      </c>
      <c r="B380" s="7">
        <f t="shared" si="4"/>
        <v>379</v>
      </c>
      <c r="C380" s="35">
        <v>4</v>
      </c>
      <c r="D380" s="7" t="s">
        <v>3528</v>
      </c>
      <c r="E380" s="8" t="s">
        <v>3569</v>
      </c>
      <c r="F380" s="7" t="s">
        <v>3598</v>
      </c>
      <c r="G380" s="7" t="s">
        <v>2204</v>
      </c>
      <c r="H380" s="7" t="str">
        <f>VLOOKUP(G380,Table2!D:F,2,FALSE)</f>
        <v>BT-114</v>
      </c>
      <c r="I380" s="7" t="s">
        <v>3641</v>
      </c>
      <c r="J380" s="7" t="s">
        <v>3641</v>
      </c>
    </row>
    <row r="381" spans="1:10">
      <c r="A381" s="15" t="s">
        <v>3691</v>
      </c>
      <c r="B381" s="7">
        <f t="shared" si="4"/>
        <v>380</v>
      </c>
      <c r="C381" s="35">
        <v>4</v>
      </c>
      <c r="D381" s="7" t="s">
        <v>3528</v>
      </c>
      <c r="E381" s="8" t="s">
        <v>3570</v>
      </c>
      <c r="F381" s="7" t="s">
        <v>3598</v>
      </c>
      <c r="G381" s="7" t="s">
        <v>2206</v>
      </c>
      <c r="H381" s="7" t="str">
        <f>VLOOKUP(G381,Table2!D:F,2,FALSE)</f>
        <v>BT-115</v>
      </c>
      <c r="I381" s="7" t="s">
        <v>3641</v>
      </c>
      <c r="J381" s="7" t="s">
        <v>3641</v>
      </c>
    </row>
    <row r="382" spans="1:10">
      <c r="A382" s="14" t="s">
        <v>3653</v>
      </c>
      <c r="B382" s="7">
        <f t="shared" si="4"/>
        <v>381</v>
      </c>
      <c r="C382" s="35">
        <v>3</v>
      </c>
      <c r="D382" s="7" t="s">
        <v>3528</v>
      </c>
      <c r="E382" s="8" t="s">
        <v>3571</v>
      </c>
      <c r="F382" s="35" t="s">
        <v>3641</v>
      </c>
      <c r="G382" s="41" t="s">
        <v>2209</v>
      </c>
      <c r="H382" s="7" t="str">
        <f>VLOOKUP(G382,Table2!D:F,2,FALSE)</f>
        <v>BG-23</v>
      </c>
      <c r="I382" s="7" t="s">
        <v>3641</v>
      </c>
      <c r="J382" s="7" t="s">
        <v>3641</v>
      </c>
    </row>
    <row r="383" spans="1:10">
      <c r="A383" s="15" t="s">
        <v>4360</v>
      </c>
      <c r="B383" s="7">
        <f t="shared" si="4"/>
        <v>382</v>
      </c>
      <c r="C383" s="106">
        <v>4</v>
      </c>
      <c r="D383" s="25" t="s">
        <v>3640</v>
      </c>
      <c r="E383" s="25" t="s">
        <v>4364</v>
      </c>
      <c r="F383" s="7" t="s">
        <v>4369</v>
      </c>
      <c r="G383" s="25" t="s">
        <v>4174</v>
      </c>
      <c r="H383" s="25" t="s">
        <v>4175</v>
      </c>
    </row>
    <row r="384" spans="1:10">
      <c r="A384" s="15" t="s">
        <v>4361</v>
      </c>
      <c r="B384" s="7">
        <f t="shared" si="4"/>
        <v>383</v>
      </c>
      <c r="C384" s="106">
        <v>4</v>
      </c>
      <c r="D384" s="25" t="s">
        <v>3640</v>
      </c>
      <c r="E384" s="25" t="s">
        <v>4365</v>
      </c>
      <c r="F384" s="7" t="s">
        <v>4369</v>
      </c>
      <c r="G384" s="25" t="s">
        <v>4178</v>
      </c>
      <c r="H384" s="25" t="s">
        <v>4179</v>
      </c>
    </row>
    <row r="385" spans="1:10">
      <c r="A385" s="15" t="s">
        <v>4362</v>
      </c>
      <c r="B385" s="7">
        <f t="shared" si="4"/>
        <v>384</v>
      </c>
      <c r="C385" s="106">
        <v>4</v>
      </c>
      <c r="D385" s="25" t="s">
        <v>3640</v>
      </c>
      <c r="E385" s="25" t="s">
        <v>4565</v>
      </c>
      <c r="F385" s="7" t="s">
        <v>4368</v>
      </c>
      <c r="G385" s="25" t="s">
        <v>4183</v>
      </c>
      <c r="H385" s="25" t="s">
        <v>4184</v>
      </c>
    </row>
    <row r="386" spans="1:10">
      <c r="A386" s="15" t="s">
        <v>4363</v>
      </c>
      <c r="B386" s="7">
        <f t="shared" si="4"/>
        <v>385</v>
      </c>
      <c r="C386" s="106">
        <v>4</v>
      </c>
      <c r="D386" s="25" t="s">
        <v>3640</v>
      </c>
      <c r="E386" s="25" t="s">
        <v>4366</v>
      </c>
      <c r="F386" s="7" t="s">
        <v>4367</v>
      </c>
      <c r="G386" s="25" t="s">
        <v>4188</v>
      </c>
      <c r="H386" s="25" t="s">
        <v>4189</v>
      </c>
    </row>
    <row r="387" spans="1:10">
      <c r="A387" s="15" t="s">
        <v>3692</v>
      </c>
      <c r="B387" s="7">
        <f t="shared" si="4"/>
        <v>386</v>
      </c>
      <c r="C387" s="35">
        <v>4</v>
      </c>
      <c r="D387" s="7" t="s">
        <v>3528</v>
      </c>
      <c r="E387" s="8" t="s">
        <v>3572</v>
      </c>
      <c r="F387" s="7" t="s">
        <v>3597</v>
      </c>
      <c r="G387" s="7" t="s">
        <v>2219</v>
      </c>
      <c r="H387" s="7" t="str">
        <f>VLOOKUP(G387,Table2!D:F,2,FALSE)</f>
        <v>BT-120</v>
      </c>
      <c r="I387" s="7" t="s">
        <v>3641</v>
      </c>
      <c r="J387" s="7" t="s">
        <v>3641</v>
      </c>
    </row>
    <row r="388" spans="1:10">
      <c r="A388" s="15" t="s">
        <v>3693</v>
      </c>
      <c r="B388" s="7">
        <f t="shared" si="4"/>
        <v>387</v>
      </c>
      <c r="C388" s="35">
        <v>4</v>
      </c>
      <c r="D388" s="7" t="s">
        <v>3528</v>
      </c>
      <c r="E388" s="8" t="s">
        <v>3573</v>
      </c>
      <c r="F388" s="7" t="s">
        <v>3595</v>
      </c>
      <c r="G388" s="7" t="s">
        <v>2221</v>
      </c>
      <c r="H388" s="7" t="str">
        <f>VLOOKUP(G388,Table2!D:F,2,FALSE)</f>
        <v>BT-121</v>
      </c>
      <c r="I388" s="7" t="s">
        <v>3641</v>
      </c>
      <c r="J388" s="7" t="s">
        <v>3641</v>
      </c>
    </row>
    <row r="389" spans="1:10">
      <c r="A389" s="14" t="s">
        <v>3654</v>
      </c>
      <c r="B389" s="7">
        <f t="shared" ref="B389:B452" si="5">ROW()-1</f>
        <v>388</v>
      </c>
      <c r="C389" s="35">
        <v>3</v>
      </c>
      <c r="D389" s="7" t="s">
        <v>3528</v>
      </c>
      <c r="E389" s="8" t="s">
        <v>3574</v>
      </c>
      <c r="F389" s="35" t="s">
        <v>3641</v>
      </c>
      <c r="G389" s="7" t="s">
        <v>2223</v>
      </c>
      <c r="H389" s="7" t="str">
        <f>VLOOKUP(G389,Table2!D:F,2,FALSE)</f>
        <v>BG-24</v>
      </c>
      <c r="I389" s="7" t="s">
        <v>3641</v>
      </c>
      <c r="J389" s="7" t="s">
        <v>3641</v>
      </c>
    </row>
    <row r="390" spans="1:10">
      <c r="A390" s="15" t="s">
        <v>3694</v>
      </c>
      <c r="B390" s="7">
        <f t="shared" si="5"/>
        <v>389</v>
      </c>
      <c r="C390" s="35">
        <v>4</v>
      </c>
      <c r="D390" s="7" t="s">
        <v>3528</v>
      </c>
      <c r="E390" s="8" t="s">
        <v>3575</v>
      </c>
      <c r="F390" s="7" t="s">
        <v>868</v>
      </c>
      <c r="G390" s="7" t="s">
        <v>2225</v>
      </c>
      <c r="H390" s="7" t="str">
        <f>VLOOKUP(G390,Table2!D:F,2,FALSE)</f>
        <v>BT-122</v>
      </c>
      <c r="I390" s="7" t="s">
        <v>3641</v>
      </c>
      <c r="J390" s="7" t="s">
        <v>3641</v>
      </c>
    </row>
    <row r="391" spans="1:10">
      <c r="A391" s="15" t="s">
        <v>3695</v>
      </c>
      <c r="B391" s="7">
        <f t="shared" si="5"/>
        <v>390</v>
      </c>
      <c r="C391" s="35">
        <v>4</v>
      </c>
      <c r="D391" s="7" t="s">
        <v>3528</v>
      </c>
      <c r="E391" s="8" t="s">
        <v>3576</v>
      </c>
      <c r="F391" s="7" t="s">
        <v>3597</v>
      </c>
      <c r="G391" s="7" t="s">
        <v>2227</v>
      </c>
      <c r="H391" s="7" t="str">
        <f>VLOOKUP(G391,Table2!D:F,2,FALSE)</f>
        <v>BT-123</v>
      </c>
      <c r="I391" s="7" t="s">
        <v>3641</v>
      </c>
      <c r="J391" s="7" t="s">
        <v>3641</v>
      </c>
    </row>
    <row r="392" spans="1:10">
      <c r="A392" s="15" t="s">
        <v>3696</v>
      </c>
      <c r="B392" s="7">
        <f t="shared" si="5"/>
        <v>391</v>
      </c>
      <c r="C392" s="35">
        <v>4</v>
      </c>
      <c r="D392" s="7" t="s">
        <v>3528</v>
      </c>
      <c r="E392" s="8" t="s">
        <v>3577</v>
      </c>
      <c r="F392" s="7" t="s">
        <v>3597</v>
      </c>
      <c r="G392" s="41" t="s">
        <v>2229</v>
      </c>
      <c r="H392" s="7" t="str">
        <f>VLOOKUP(G392,Table2!D:F,2,FALSE)</f>
        <v>BT-124</v>
      </c>
      <c r="I392" s="7" t="s">
        <v>3641</v>
      </c>
      <c r="J392" s="7" t="s">
        <v>3641</v>
      </c>
    </row>
    <row r="393" spans="1:10">
      <c r="A393" s="15" t="s">
        <v>3697</v>
      </c>
      <c r="B393" s="7">
        <f t="shared" si="5"/>
        <v>392</v>
      </c>
      <c r="C393" s="35">
        <v>4</v>
      </c>
      <c r="D393" s="7" t="s">
        <v>3528</v>
      </c>
      <c r="E393" s="8" t="s">
        <v>3578</v>
      </c>
      <c r="F393" s="7" t="s">
        <v>3600</v>
      </c>
      <c r="G393" s="7" t="s">
        <v>2232</v>
      </c>
      <c r="H393" s="7" t="str">
        <f>VLOOKUP(G393,Table2!D:F,2,FALSE)</f>
        <v>BT-125</v>
      </c>
      <c r="I393" s="7" t="s">
        <v>3641</v>
      </c>
      <c r="J393" s="7" t="s">
        <v>3641</v>
      </c>
    </row>
    <row r="394" spans="1:10">
      <c r="A394" s="15" t="s">
        <v>3698</v>
      </c>
      <c r="B394" s="7">
        <f t="shared" si="5"/>
        <v>393</v>
      </c>
      <c r="C394" s="35">
        <v>4</v>
      </c>
      <c r="D394" s="7" t="s">
        <v>3528</v>
      </c>
      <c r="E394" s="8" t="s">
        <v>3579</v>
      </c>
      <c r="F394" s="7" t="s">
        <v>3597</v>
      </c>
      <c r="G394" s="7" t="s">
        <v>2234</v>
      </c>
      <c r="H394" s="7" t="str">
        <f>VLOOKUP(G394,Table2!D:F,2,FALSE)</f>
        <v>BT-125A</v>
      </c>
      <c r="I394" s="7" t="s">
        <v>3641</v>
      </c>
      <c r="J394" s="7" t="s">
        <v>3641</v>
      </c>
    </row>
    <row r="395" spans="1:10">
      <c r="A395" s="15" t="s">
        <v>3699</v>
      </c>
      <c r="B395" s="7">
        <f t="shared" si="5"/>
        <v>394</v>
      </c>
      <c r="C395" s="35">
        <v>4</v>
      </c>
      <c r="D395" s="7" t="s">
        <v>3528</v>
      </c>
      <c r="E395" s="8" t="s">
        <v>3580</v>
      </c>
      <c r="F395" s="7" t="s">
        <v>3597</v>
      </c>
      <c r="G395" s="7" t="s">
        <v>2236</v>
      </c>
      <c r="H395" s="7" t="str">
        <f>VLOOKUP(G395,Table2!D:F,2,FALSE)</f>
        <v>BT-125B</v>
      </c>
      <c r="I395" s="7" t="s">
        <v>3641</v>
      </c>
      <c r="J395" s="7" t="s">
        <v>3641</v>
      </c>
    </row>
    <row r="396" spans="1:10">
      <c r="A396" s="15" t="s">
        <v>3700</v>
      </c>
      <c r="B396" s="7">
        <f t="shared" si="5"/>
        <v>395</v>
      </c>
      <c r="C396" s="35">
        <v>3</v>
      </c>
      <c r="D396" s="7" t="s">
        <v>3528</v>
      </c>
      <c r="E396" s="8" t="s">
        <v>3529</v>
      </c>
      <c r="F396" s="7" t="s">
        <v>3595</v>
      </c>
      <c r="G396" s="7" t="s">
        <v>1934</v>
      </c>
      <c r="H396" s="7" t="str">
        <f>VLOOKUP(G396,Table2!D:F,2,FALSE)</f>
        <v>BT-8</v>
      </c>
      <c r="I396" s="7" t="s">
        <v>3641</v>
      </c>
      <c r="J396" s="7" t="s">
        <v>3641</v>
      </c>
    </row>
    <row r="397" spans="1:10">
      <c r="A397" s="15" t="s">
        <v>3701</v>
      </c>
      <c r="B397" s="7">
        <f t="shared" si="5"/>
        <v>396</v>
      </c>
      <c r="C397" s="35">
        <v>3</v>
      </c>
      <c r="D397" s="7" t="s">
        <v>3528</v>
      </c>
      <c r="E397" s="8" t="s">
        <v>3530</v>
      </c>
      <c r="F397" s="7" t="s">
        <v>3596</v>
      </c>
      <c r="G397" s="7" t="s">
        <v>1950</v>
      </c>
      <c r="H397" s="7" t="str">
        <f>VLOOKUP(G397,Table2!D:F,2,FALSE)</f>
        <v>BT-18</v>
      </c>
      <c r="I397" s="7" t="s">
        <v>3641</v>
      </c>
      <c r="J397" s="7" t="s">
        <v>3641</v>
      </c>
    </row>
    <row r="398" spans="1:10">
      <c r="A398" s="7" t="s">
        <v>818</v>
      </c>
      <c r="B398" s="7">
        <f t="shared" si="5"/>
        <v>397</v>
      </c>
      <c r="C398" s="35">
        <v>3</v>
      </c>
      <c r="D398" s="7" t="s">
        <v>0</v>
      </c>
      <c r="E398" s="8" t="s">
        <v>337</v>
      </c>
      <c r="F398" s="35" t="s">
        <v>3457</v>
      </c>
      <c r="G398" s="7" t="s">
        <v>1672</v>
      </c>
      <c r="H398" s="7" t="s">
        <v>338</v>
      </c>
      <c r="I398" s="7" t="s">
        <v>2617</v>
      </c>
      <c r="J398" s="7" t="s">
        <v>3224</v>
      </c>
    </row>
    <row r="399" spans="1:10">
      <c r="A399" s="7" t="s">
        <v>1281</v>
      </c>
      <c r="B399" s="7">
        <f t="shared" si="5"/>
        <v>398</v>
      </c>
      <c r="C399" s="35">
        <v>4</v>
      </c>
      <c r="D399" s="7" t="s">
        <v>0</v>
      </c>
      <c r="E399" s="8" t="s">
        <v>339</v>
      </c>
      <c r="F399" s="7" t="s">
        <v>892</v>
      </c>
      <c r="G399" s="7" t="s">
        <v>1673</v>
      </c>
      <c r="H399" s="7" t="s">
        <v>3466</v>
      </c>
      <c r="I399" s="7" t="s">
        <v>2618</v>
      </c>
      <c r="J399" s="7" t="s">
        <v>3225</v>
      </c>
    </row>
    <row r="400" spans="1:10">
      <c r="A400" s="7" t="s">
        <v>1282</v>
      </c>
      <c r="B400" s="7">
        <f t="shared" si="5"/>
        <v>399</v>
      </c>
      <c r="C400" s="35">
        <v>4</v>
      </c>
      <c r="D400" s="7" t="s">
        <v>0</v>
      </c>
      <c r="E400" s="8" t="s">
        <v>341</v>
      </c>
      <c r="F400" s="7" t="s">
        <v>875</v>
      </c>
      <c r="G400" s="7" t="s">
        <v>1674</v>
      </c>
      <c r="H400" s="7" t="s">
        <v>342</v>
      </c>
      <c r="I400" s="7" t="s">
        <v>2619</v>
      </c>
      <c r="J400" s="7" t="s">
        <v>3426</v>
      </c>
    </row>
    <row r="401" spans="1:10">
      <c r="A401" s="14" t="s">
        <v>4373</v>
      </c>
      <c r="B401" s="7">
        <f t="shared" si="5"/>
        <v>400</v>
      </c>
      <c r="C401" s="35">
        <v>4</v>
      </c>
      <c r="D401" s="7" t="s">
        <v>3640</v>
      </c>
      <c r="E401" s="8" t="s">
        <v>4380</v>
      </c>
      <c r="F401" s="7" t="s">
        <v>4369</v>
      </c>
      <c r="G401" s="7" t="str">
        <f>VLOOKUP("BT-"&amp;MID(A401,5,LEN(A401)-4),Table2!A:F,4,FALSE)</f>
        <v>Invoice line net amount</v>
      </c>
      <c r="H401" s="7" t="str">
        <f>VLOOKUP("BT-"&amp;MID(A401,5,LEN(A401)-4),Table2!A:F,5,FALSE)</f>
        <v>BT-131</v>
      </c>
    </row>
    <row r="402" spans="1:10">
      <c r="A402" s="14" t="s">
        <v>3655</v>
      </c>
      <c r="B402" s="7">
        <f t="shared" si="5"/>
        <v>401</v>
      </c>
      <c r="C402" s="35">
        <v>4</v>
      </c>
      <c r="D402" s="7" t="s">
        <v>3528</v>
      </c>
      <c r="E402" s="8" t="s">
        <v>3605</v>
      </c>
      <c r="F402" s="35" t="s">
        <v>3641</v>
      </c>
      <c r="G402" s="7" t="s">
        <v>2258</v>
      </c>
      <c r="H402" s="7" t="str">
        <f>VLOOKUP(G402,Table2!D:F,2,FALSE)</f>
        <v>BG-26</v>
      </c>
      <c r="I402" s="7" t="s">
        <v>3641</v>
      </c>
      <c r="J402" s="7" t="s">
        <v>3641</v>
      </c>
    </row>
    <row r="403" spans="1:10">
      <c r="A403" s="14" t="s">
        <v>4347</v>
      </c>
      <c r="B403" s="7">
        <f t="shared" si="5"/>
        <v>402</v>
      </c>
      <c r="C403" s="35">
        <v>5</v>
      </c>
      <c r="D403" s="7" t="s">
        <v>3640</v>
      </c>
      <c r="E403" s="8" t="s">
        <v>3764</v>
      </c>
      <c r="F403" s="7" t="s">
        <v>4394</v>
      </c>
      <c r="G403" s="103" t="s">
        <v>2260</v>
      </c>
      <c r="H403" s="7" t="str">
        <f>VLOOKUP(G403,Table2!D:F,2,FALSE)</f>
        <v>BT-134</v>
      </c>
      <c r="I403" s="7" t="s">
        <v>3641</v>
      </c>
      <c r="J403" s="7" t="s">
        <v>3641</v>
      </c>
    </row>
    <row r="404" spans="1:10">
      <c r="A404" s="14" t="s">
        <v>4348</v>
      </c>
      <c r="B404" s="7">
        <f t="shared" si="5"/>
        <v>403</v>
      </c>
      <c r="C404" s="35">
        <v>5</v>
      </c>
      <c r="D404" s="7" t="s">
        <v>3640</v>
      </c>
      <c r="E404" s="8" t="s">
        <v>3765</v>
      </c>
      <c r="F404" s="7" t="s">
        <v>4394</v>
      </c>
      <c r="G404" s="103" t="s">
        <v>4346</v>
      </c>
      <c r="H404" s="7" t="str">
        <f>VLOOKUP(G404,Table2!D:F,2,FALSE)</f>
        <v>BT-135</v>
      </c>
      <c r="I404" s="7" t="s">
        <v>3641</v>
      </c>
      <c r="J404" s="7" t="s">
        <v>3641</v>
      </c>
    </row>
    <row r="405" spans="1:10">
      <c r="A405" s="7" t="s">
        <v>819</v>
      </c>
      <c r="B405" s="7">
        <f t="shared" si="5"/>
        <v>404</v>
      </c>
      <c r="C405" s="35">
        <v>4</v>
      </c>
      <c r="D405" s="7" t="s">
        <v>0</v>
      </c>
      <c r="E405" s="8" t="s">
        <v>343</v>
      </c>
      <c r="F405" s="35" t="s">
        <v>3457</v>
      </c>
      <c r="G405" s="7" t="s">
        <v>2620</v>
      </c>
      <c r="H405" s="7" t="s">
        <v>3467</v>
      </c>
      <c r="I405" s="7" t="s">
        <v>2621</v>
      </c>
      <c r="J405" s="7" t="s">
        <v>3226</v>
      </c>
    </row>
    <row r="406" spans="1:10">
      <c r="A406" s="7" t="s">
        <v>1283</v>
      </c>
      <c r="B406" s="7">
        <f t="shared" si="5"/>
        <v>405</v>
      </c>
      <c r="C406" s="35">
        <v>5</v>
      </c>
      <c r="D406" s="7" t="s">
        <v>0</v>
      </c>
      <c r="E406" s="8" t="s">
        <v>344</v>
      </c>
      <c r="F406" s="7" t="s">
        <v>849</v>
      </c>
      <c r="G406" s="7" t="s">
        <v>2622</v>
      </c>
      <c r="H406" s="7" t="s">
        <v>345</v>
      </c>
      <c r="I406" s="7" t="s">
        <v>2623</v>
      </c>
      <c r="J406" s="7" t="s">
        <v>3227</v>
      </c>
    </row>
    <row r="407" spans="1:10">
      <c r="A407" s="7" t="s">
        <v>1284</v>
      </c>
      <c r="B407" s="7">
        <f t="shared" si="5"/>
        <v>406</v>
      </c>
      <c r="C407" s="35">
        <v>5</v>
      </c>
      <c r="D407" s="7" t="s">
        <v>0</v>
      </c>
      <c r="E407" s="8" t="s">
        <v>346</v>
      </c>
      <c r="F407" s="7" t="s">
        <v>848</v>
      </c>
      <c r="G407" s="7" t="s">
        <v>2624</v>
      </c>
      <c r="H407" s="7" t="s">
        <v>347</v>
      </c>
      <c r="I407" s="7" t="s">
        <v>2625</v>
      </c>
      <c r="J407" s="7" t="s">
        <v>3228</v>
      </c>
    </row>
    <row r="408" spans="1:10">
      <c r="A408" s="7" t="s">
        <v>1285</v>
      </c>
      <c r="B408" s="7">
        <f t="shared" si="5"/>
        <v>407</v>
      </c>
      <c r="C408" s="35">
        <v>5</v>
      </c>
      <c r="D408" s="7" t="s">
        <v>0</v>
      </c>
      <c r="E408" s="8" t="s">
        <v>348</v>
      </c>
      <c r="F408" s="7" t="s">
        <v>893</v>
      </c>
      <c r="G408" s="7" t="s">
        <v>2626</v>
      </c>
      <c r="H408" s="7" t="s">
        <v>3468</v>
      </c>
      <c r="I408" s="7" t="s">
        <v>2627</v>
      </c>
      <c r="J408" s="7" t="s">
        <v>3229</v>
      </c>
    </row>
    <row r="409" spans="1:10">
      <c r="A409" s="7" t="s">
        <v>1286</v>
      </c>
      <c r="B409" s="7">
        <f t="shared" si="5"/>
        <v>408</v>
      </c>
      <c r="C409" s="35">
        <v>5</v>
      </c>
      <c r="D409" s="7" t="s">
        <v>0</v>
      </c>
      <c r="E409" s="8" t="s">
        <v>350</v>
      </c>
      <c r="F409" s="7" t="s">
        <v>935</v>
      </c>
      <c r="G409" s="7" t="s">
        <v>2628</v>
      </c>
      <c r="H409" s="7" t="s">
        <v>351</v>
      </c>
      <c r="I409" s="7" t="s">
        <v>2629</v>
      </c>
      <c r="J409" s="7" t="s">
        <v>3230</v>
      </c>
    </row>
    <row r="410" spans="1:10">
      <c r="A410" s="7" t="s">
        <v>1287</v>
      </c>
      <c r="B410" s="7">
        <f t="shared" si="5"/>
        <v>409</v>
      </c>
      <c r="C410" s="35">
        <v>5</v>
      </c>
      <c r="D410" s="7" t="s">
        <v>0</v>
      </c>
      <c r="E410" s="8" t="s">
        <v>352</v>
      </c>
      <c r="F410" s="7" t="s">
        <v>895</v>
      </c>
      <c r="G410" s="7" t="s">
        <v>2630</v>
      </c>
      <c r="H410" s="7" t="s">
        <v>353</v>
      </c>
      <c r="I410" s="7" t="s">
        <v>2631</v>
      </c>
      <c r="J410" s="7" t="s">
        <v>3231</v>
      </c>
    </row>
    <row r="411" spans="1:10">
      <c r="A411" s="7" t="s">
        <v>1288</v>
      </c>
      <c r="B411" s="7">
        <f t="shared" si="5"/>
        <v>410</v>
      </c>
      <c r="C411" s="35">
        <v>5</v>
      </c>
      <c r="D411" s="7" t="s">
        <v>0</v>
      </c>
      <c r="E411" s="8" t="s">
        <v>354</v>
      </c>
      <c r="F411" s="7" t="s">
        <v>850</v>
      </c>
      <c r="G411" s="7" t="s">
        <v>2632</v>
      </c>
      <c r="H411" s="7" t="s">
        <v>355</v>
      </c>
      <c r="I411" s="7" t="s">
        <v>2633</v>
      </c>
      <c r="J411" s="7" t="s">
        <v>3232</v>
      </c>
    </row>
    <row r="412" spans="1:10">
      <c r="A412" s="7" t="s">
        <v>1289</v>
      </c>
      <c r="B412" s="7">
        <f t="shared" si="5"/>
        <v>411</v>
      </c>
      <c r="C412" s="35">
        <v>5</v>
      </c>
      <c r="D412" s="7" t="s">
        <v>0</v>
      </c>
      <c r="E412" s="8" t="s">
        <v>356</v>
      </c>
      <c r="F412" s="7" t="s">
        <v>851</v>
      </c>
      <c r="G412" s="7" t="s">
        <v>2634</v>
      </c>
      <c r="H412" s="7" t="s">
        <v>357</v>
      </c>
      <c r="I412" s="7" t="s">
        <v>2635</v>
      </c>
      <c r="J412" s="7" t="s">
        <v>3233</v>
      </c>
    </row>
    <row r="413" spans="1:10">
      <c r="A413" s="7" t="s">
        <v>1290</v>
      </c>
      <c r="B413" s="7">
        <f t="shared" si="5"/>
        <v>412</v>
      </c>
      <c r="C413" s="35">
        <v>5</v>
      </c>
      <c r="D413" s="7" t="s">
        <v>0</v>
      </c>
      <c r="E413" s="8" t="s">
        <v>358</v>
      </c>
      <c r="F413" s="7" t="s">
        <v>856</v>
      </c>
      <c r="G413" s="7" t="s">
        <v>1683</v>
      </c>
      <c r="H413" s="7" t="s">
        <v>2636</v>
      </c>
      <c r="I413" s="7" t="s">
        <v>2637</v>
      </c>
      <c r="J413" s="7" t="s">
        <v>3234</v>
      </c>
    </row>
    <row r="414" spans="1:10">
      <c r="A414" s="7" t="s">
        <v>1291</v>
      </c>
      <c r="B414" s="7">
        <f t="shared" si="5"/>
        <v>413</v>
      </c>
      <c r="C414" s="35">
        <v>5</v>
      </c>
      <c r="D414" s="7" t="s">
        <v>0</v>
      </c>
      <c r="E414" s="8" t="s">
        <v>360</v>
      </c>
      <c r="F414" s="7" t="s">
        <v>938</v>
      </c>
      <c r="G414" s="7" t="s">
        <v>1684</v>
      </c>
      <c r="H414" s="7" t="s">
        <v>361</v>
      </c>
      <c r="I414" s="7" t="s">
        <v>2638</v>
      </c>
      <c r="J414" s="7" t="s">
        <v>3235</v>
      </c>
    </row>
    <row r="415" spans="1:10">
      <c r="A415" s="7" t="s">
        <v>1292</v>
      </c>
      <c r="B415" s="7">
        <f t="shared" si="5"/>
        <v>414</v>
      </c>
      <c r="C415" s="35">
        <v>5</v>
      </c>
      <c r="D415" s="7" t="s">
        <v>16</v>
      </c>
      <c r="E415" s="8" t="s">
        <v>362</v>
      </c>
      <c r="F415" s="7" t="s">
        <v>1007</v>
      </c>
      <c r="G415" s="7" t="s">
        <v>1685</v>
      </c>
      <c r="H415" s="7" t="s">
        <v>363</v>
      </c>
      <c r="I415" s="7" t="s">
        <v>2639</v>
      </c>
      <c r="J415" s="7" t="s">
        <v>3075</v>
      </c>
    </row>
    <row r="416" spans="1:10">
      <c r="A416" s="7" t="s">
        <v>1293</v>
      </c>
      <c r="B416" s="7">
        <f t="shared" si="5"/>
        <v>415</v>
      </c>
      <c r="C416" s="35">
        <v>5</v>
      </c>
      <c r="D416" s="7" t="s">
        <v>16</v>
      </c>
      <c r="E416" s="8" t="s">
        <v>364</v>
      </c>
      <c r="F416" s="7" t="s">
        <v>1063</v>
      </c>
      <c r="G416" s="7" t="s">
        <v>1686</v>
      </c>
      <c r="H416" s="7" t="s">
        <v>365</v>
      </c>
      <c r="I416" s="7" t="s">
        <v>2640</v>
      </c>
      <c r="J416" s="7" t="s">
        <v>3236</v>
      </c>
    </row>
    <row r="417" spans="1:10">
      <c r="A417" s="7" t="s">
        <v>1294</v>
      </c>
      <c r="B417" s="7">
        <f t="shared" si="5"/>
        <v>416</v>
      </c>
      <c r="C417" s="35">
        <v>5</v>
      </c>
      <c r="D417" s="7" t="s">
        <v>16</v>
      </c>
      <c r="E417" s="8" t="s">
        <v>366</v>
      </c>
      <c r="F417" s="7" t="s">
        <v>1008</v>
      </c>
      <c r="G417" s="7" t="s">
        <v>1687</v>
      </c>
      <c r="H417" s="7" t="s">
        <v>367</v>
      </c>
      <c r="I417" s="7" t="s">
        <v>2641</v>
      </c>
      <c r="J417" s="7" t="s">
        <v>3076</v>
      </c>
    </row>
    <row r="418" spans="1:10">
      <c r="A418" s="7" t="s">
        <v>1295</v>
      </c>
      <c r="B418" s="7">
        <f t="shared" si="5"/>
        <v>417</v>
      </c>
      <c r="C418" s="35">
        <v>5</v>
      </c>
      <c r="D418" s="7" t="s">
        <v>16</v>
      </c>
      <c r="E418" s="8" t="s">
        <v>368</v>
      </c>
      <c r="F418" s="7" t="s">
        <v>1064</v>
      </c>
      <c r="G418" s="7" t="s">
        <v>1688</v>
      </c>
      <c r="H418" s="7" t="s">
        <v>369</v>
      </c>
      <c r="I418" s="7" t="s">
        <v>2642</v>
      </c>
      <c r="J418" s="7" t="s">
        <v>3237</v>
      </c>
    </row>
    <row r="419" spans="1:10">
      <c r="A419" s="7" t="s">
        <v>820</v>
      </c>
      <c r="B419" s="7">
        <f t="shared" si="5"/>
        <v>418</v>
      </c>
      <c r="C419" s="35">
        <v>5</v>
      </c>
      <c r="D419" s="7" t="s">
        <v>0</v>
      </c>
      <c r="E419" s="8" t="s">
        <v>370</v>
      </c>
      <c r="F419" s="35" t="s">
        <v>3457</v>
      </c>
      <c r="G419" s="7" t="s">
        <v>2643</v>
      </c>
      <c r="H419" s="7" t="s">
        <v>371</v>
      </c>
      <c r="I419" s="7" t="s">
        <v>2644</v>
      </c>
      <c r="J419" s="7" t="s">
        <v>3238</v>
      </c>
    </row>
    <row r="420" spans="1:10">
      <c r="A420" s="7" t="s">
        <v>1296</v>
      </c>
      <c r="B420" s="7">
        <f t="shared" si="5"/>
        <v>419</v>
      </c>
      <c r="C420" s="35">
        <v>6</v>
      </c>
      <c r="D420" s="7" t="s">
        <v>0</v>
      </c>
      <c r="E420" s="8" t="s">
        <v>372</v>
      </c>
      <c r="F420" s="7" t="s">
        <v>853</v>
      </c>
      <c r="G420" s="7" t="s">
        <v>2645</v>
      </c>
      <c r="H420" s="7" t="s">
        <v>373</v>
      </c>
      <c r="I420" s="7" t="s">
        <v>2646</v>
      </c>
      <c r="J420" s="7" t="s">
        <v>3239</v>
      </c>
    </row>
    <row r="421" spans="1:10">
      <c r="A421" s="7" t="s">
        <v>1297</v>
      </c>
      <c r="B421" s="7">
        <f t="shared" si="5"/>
        <v>420</v>
      </c>
      <c r="C421" s="35">
        <v>6</v>
      </c>
      <c r="D421" s="7" t="s">
        <v>0</v>
      </c>
      <c r="E421" s="8" t="s">
        <v>374</v>
      </c>
      <c r="F421" s="7" t="s">
        <v>854</v>
      </c>
      <c r="G421" s="7" t="s">
        <v>2647</v>
      </c>
      <c r="H421" s="7" t="s">
        <v>375</v>
      </c>
      <c r="I421" s="7" t="s">
        <v>2648</v>
      </c>
      <c r="J421" s="7" t="s">
        <v>3240</v>
      </c>
    </row>
    <row r="422" spans="1:10">
      <c r="A422" s="7" t="s">
        <v>1298</v>
      </c>
      <c r="B422" s="7">
        <f t="shared" si="5"/>
        <v>421</v>
      </c>
      <c r="C422" s="35">
        <v>6</v>
      </c>
      <c r="D422" s="7" t="s">
        <v>0</v>
      </c>
      <c r="E422" s="8" t="s">
        <v>376</v>
      </c>
      <c r="F422" s="7" t="s">
        <v>855</v>
      </c>
      <c r="G422" s="7" t="s">
        <v>2649</v>
      </c>
      <c r="H422" s="7" t="s">
        <v>377</v>
      </c>
      <c r="I422" s="7" t="s">
        <v>2650</v>
      </c>
      <c r="J422" s="7" t="s">
        <v>3077</v>
      </c>
    </row>
    <row r="423" spans="1:10">
      <c r="A423" s="7" t="s">
        <v>821</v>
      </c>
      <c r="B423" s="7">
        <f t="shared" si="5"/>
        <v>422</v>
      </c>
      <c r="C423" s="35">
        <v>6</v>
      </c>
      <c r="D423" s="7" t="s">
        <v>0</v>
      </c>
      <c r="E423" s="8" t="s">
        <v>378</v>
      </c>
      <c r="F423" s="35" t="s">
        <v>3457</v>
      </c>
      <c r="G423" s="7" t="s">
        <v>2651</v>
      </c>
      <c r="H423" s="7" t="s">
        <v>379</v>
      </c>
      <c r="I423" s="7" t="s">
        <v>2652</v>
      </c>
      <c r="J423" s="7" t="s">
        <v>3241</v>
      </c>
    </row>
    <row r="424" spans="1:10">
      <c r="A424" s="7" t="s">
        <v>1299</v>
      </c>
      <c r="B424" s="7">
        <f t="shared" si="5"/>
        <v>423</v>
      </c>
      <c r="C424" s="35">
        <v>7</v>
      </c>
      <c r="D424" s="7" t="s">
        <v>0</v>
      </c>
      <c r="E424" s="8" t="s">
        <v>380</v>
      </c>
      <c r="F424" s="7" t="s">
        <v>896</v>
      </c>
      <c r="G424" s="7" t="s">
        <v>1694</v>
      </c>
      <c r="H424" s="7" t="s">
        <v>381</v>
      </c>
      <c r="I424" s="7" t="s">
        <v>2653</v>
      </c>
      <c r="J424" s="7" t="s">
        <v>3242</v>
      </c>
    </row>
    <row r="425" spans="1:10">
      <c r="A425" s="7" t="s">
        <v>1300</v>
      </c>
      <c r="B425" s="7">
        <f t="shared" si="5"/>
        <v>424</v>
      </c>
      <c r="C425" s="35">
        <v>7</v>
      </c>
      <c r="D425" s="7" t="s">
        <v>0</v>
      </c>
      <c r="E425" s="8" t="s">
        <v>382</v>
      </c>
      <c r="F425" s="7" t="s">
        <v>898</v>
      </c>
      <c r="G425" s="7" t="s">
        <v>1695</v>
      </c>
      <c r="H425" s="7" t="s">
        <v>383</v>
      </c>
      <c r="I425" s="7" t="s">
        <v>2654</v>
      </c>
      <c r="J425" s="7" t="s">
        <v>3243</v>
      </c>
    </row>
    <row r="426" spans="1:10">
      <c r="A426" s="7" t="s">
        <v>1301</v>
      </c>
      <c r="B426" s="7">
        <f t="shared" si="5"/>
        <v>425</v>
      </c>
      <c r="C426" s="35">
        <v>7</v>
      </c>
      <c r="D426" s="7" t="s">
        <v>0</v>
      </c>
      <c r="E426" s="8" t="s">
        <v>384</v>
      </c>
      <c r="F426" s="7" t="s">
        <v>905</v>
      </c>
      <c r="G426" s="7" t="s">
        <v>1696</v>
      </c>
      <c r="H426" s="7" t="s">
        <v>385</v>
      </c>
      <c r="I426" s="7" t="s">
        <v>2655</v>
      </c>
      <c r="J426" s="7" t="s">
        <v>3244</v>
      </c>
    </row>
    <row r="427" spans="1:10">
      <c r="A427" s="7" t="s">
        <v>1302</v>
      </c>
      <c r="B427" s="7">
        <f t="shared" si="5"/>
        <v>426</v>
      </c>
      <c r="C427" s="35">
        <v>7</v>
      </c>
      <c r="D427" s="7" t="s">
        <v>0</v>
      </c>
      <c r="E427" s="8" t="s">
        <v>386</v>
      </c>
      <c r="F427" s="7" t="s">
        <v>897</v>
      </c>
      <c r="G427" s="7" t="s">
        <v>2656</v>
      </c>
      <c r="H427" s="7" t="s">
        <v>387</v>
      </c>
      <c r="I427" s="7" t="s">
        <v>2657</v>
      </c>
      <c r="J427" s="7" t="s">
        <v>3245</v>
      </c>
    </row>
    <row r="428" spans="1:10">
      <c r="A428" s="7" t="s">
        <v>1303</v>
      </c>
      <c r="B428" s="7">
        <f t="shared" si="5"/>
        <v>427</v>
      </c>
      <c r="C428" s="35">
        <v>5</v>
      </c>
      <c r="D428" s="7" t="s">
        <v>0</v>
      </c>
      <c r="E428" s="8" t="s">
        <v>388</v>
      </c>
      <c r="F428" s="7" t="s">
        <v>852</v>
      </c>
      <c r="G428" s="7" t="s">
        <v>1698</v>
      </c>
      <c r="H428" s="7" t="s">
        <v>389</v>
      </c>
      <c r="I428" s="7" t="s">
        <v>2658</v>
      </c>
      <c r="J428" s="7" t="s">
        <v>3246</v>
      </c>
    </row>
    <row r="429" spans="1:10">
      <c r="A429" s="7" t="s">
        <v>1304</v>
      </c>
      <c r="B429" s="7">
        <f t="shared" si="5"/>
        <v>428</v>
      </c>
      <c r="C429" s="35">
        <v>4</v>
      </c>
      <c r="D429" s="7" t="s">
        <v>0</v>
      </c>
      <c r="E429" s="8" t="s">
        <v>390</v>
      </c>
      <c r="F429" s="7" t="s">
        <v>857</v>
      </c>
      <c r="G429" s="7" t="s">
        <v>2659</v>
      </c>
      <c r="H429" s="7" t="s">
        <v>2660</v>
      </c>
      <c r="I429" s="7" t="s">
        <v>2661</v>
      </c>
      <c r="J429" s="7" t="s">
        <v>3247</v>
      </c>
    </row>
    <row r="430" spans="1:10">
      <c r="A430" s="7" t="s">
        <v>1305</v>
      </c>
      <c r="B430" s="7">
        <f t="shared" si="5"/>
        <v>429</v>
      </c>
      <c r="C430" s="35">
        <v>4</v>
      </c>
      <c r="D430" s="7" t="s">
        <v>35</v>
      </c>
      <c r="E430" s="8" t="s">
        <v>391</v>
      </c>
      <c r="F430" s="7" t="s">
        <v>1088</v>
      </c>
      <c r="G430" s="7" t="s">
        <v>2662</v>
      </c>
      <c r="H430" s="7" t="s">
        <v>2663</v>
      </c>
      <c r="I430" s="7" t="s">
        <v>2664</v>
      </c>
      <c r="J430" s="7" t="s">
        <v>3248</v>
      </c>
    </row>
    <row r="431" spans="1:10">
      <c r="A431" s="7" t="s">
        <v>1309</v>
      </c>
      <c r="B431" s="7">
        <f t="shared" si="5"/>
        <v>430</v>
      </c>
      <c r="C431" s="35">
        <v>4</v>
      </c>
      <c r="D431" s="7" t="s">
        <v>35</v>
      </c>
      <c r="E431" s="8" t="s">
        <v>398</v>
      </c>
      <c r="F431" s="7" t="s">
        <v>1090</v>
      </c>
      <c r="G431" s="7" t="s">
        <v>2665</v>
      </c>
      <c r="H431" s="7" t="s">
        <v>399</v>
      </c>
      <c r="I431" s="7" t="s">
        <v>2666</v>
      </c>
      <c r="J431" s="7" t="s">
        <v>3249</v>
      </c>
    </row>
    <row r="432" spans="1:10">
      <c r="A432" s="7" t="s">
        <v>1306</v>
      </c>
      <c r="B432" s="7">
        <f t="shared" si="5"/>
        <v>431</v>
      </c>
      <c r="C432" s="35">
        <v>4</v>
      </c>
      <c r="D432" s="7" t="s">
        <v>35</v>
      </c>
      <c r="E432" s="8" t="s">
        <v>392</v>
      </c>
      <c r="F432" s="7" t="s">
        <v>857</v>
      </c>
      <c r="G432" s="7" t="s">
        <v>2667</v>
      </c>
      <c r="H432" s="7" t="s">
        <v>3469</v>
      </c>
      <c r="I432" s="7" t="s">
        <v>2668</v>
      </c>
      <c r="J432" s="7" t="s">
        <v>3250</v>
      </c>
    </row>
    <row r="433" spans="1:10">
      <c r="A433" s="7" t="s">
        <v>1307</v>
      </c>
      <c r="B433" s="7">
        <f t="shared" si="5"/>
        <v>432</v>
      </c>
      <c r="C433" s="35">
        <v>4</v>
      </c>
      <c r="D433" s="7" t="s">
        <v>35</v>
      </c>
      <c r="E433" s="8" t="s">
        <v>394</v>
      </c>
      <c r="F433" s="7" t="s">
        <v>1088</v>
      </c>
      <c r="G433" s="7" t="s">
        <v>2669</v>
      </c>
      <c r="H433" s="7" t="s">
        <v>395</v>
      </c>
      <c r="I433" s="7" t="s">
        <v>2670</v>
      </c>
      <c r="J433" s="7" t="s">
        <v>3251</v>
      </c>
    </row>
    <row r="434" spans="1:10">
      <c r="A434" s="7" t="s">
        <v>1308</v>
      </c>
      <c r="B434" s="7">
        <f t="shared" si="5"/>
        <v>433</v>
      </c>
      <c r="C434" s="35">
        <v>4</v>
      </c>
      <c r="D434" s="7" t="s">
        <v>35</v>
      </c>
      <c r="E434" s="8" t="s">
        <v>396</v>
      </c>
      <c r="F434" s="7" t="s">
        <v>1089</v>
      </c>
      <c r="G434" s="7" t="s">
        <v>2671</v>
      </c>
      <c r="H434" s="7" t="s">
        <v>397</v>
      </c>
      <c r="I434" s="7" t="s">
        <v>2672</v>
      </c>
      <c r="J434" s="7" t="s">
        <v>3429</v>
      </c>
    </row>
    <row r="435" spans="1:10">
      <c r="A435" s="7" t="s">
        <v>1310</v>
      </c>
      <c r="B435" s="7">
        <f t="shared" si="5"/>
        <v>434</v>
      </c>
      <c r="C435" s="35">
        <v>4</v>
      </c>
      <c r="D435" s="7" t="s">
        <v>35</v>
      </c>
      <c r="E435" s="8" t="s">
        <v>400</v>
      </c>
      <c r="F435" s="7" t="s">
        <v>1092</v>
      </c>
      <c r="G435" s="7" t="s">
        <v>2673</v>
      </c>
      <c r="H435" s="7" t="s">
        <v>401</v>
      </c>
      <c r="I435" s="7" t="s">
        <v>2674</v>
      </c>
      <c r="J435" s="7" t="s">
        <v>3252</v>
      </c>
    </row>
    <row r="436" spans="1:10">
      <c r="A436" s="7" t="s">
        <v>1311</v>
      </c>
      <c r="B436" s="7">
        <f t="shared" si="5"/>
        <v>435</v>
      </c>
      <c r="C436" s="35">
        <v>4</v>
      </c>
      <c r="D436" s="7" t="s">
        <v>35</v>
      </c>
      <c r="E436" s="8" t="s">
        <v>402</v>
      </c>
      <c r="F436" s="7" t="s">
        <v>1091</v>
      </c>
      <c r="G436" s="7" t="s">
        <v>2675</v>
      </c>
      <c r="H436" s="7" t="s">
        <v>403</v>
      </c>
      <c r="I436" s="7" t="s">
        <v>2676</v>
      </c>
      <c r="J436" s="7" t="s">
        <v>3253</v>
      </c>
    </row>
    <row r="437" spans="1:10">
      <c r="A437" s="7" t="s">
        <v>1312</v>
      </c>
      <c r="B437" s="7">
        <f t="shared" si="5"/>
        <v>436</v>
      </c>
      <c r="C437" s="35">
        <v>4</v>
      </c>
      <c r="D437" s="7" t="s">
        <v>35</v>
      </c>
      <c r="E437" s="8" t="s">
        <v>404</v>
      </c>
      <c r="F437" s="7" t="s">
        <v>857</v>
      </c>
      <c r="G437" s="7" t="s">
        <v>2677</v>
      </c>
      <c r="H437" s="7" t="s">
        <v>405</v>
      </c>
      <c r="I437" s="7" t="s">
        <v>2678</v>
      </c>
      <c r="J437" s="7" t="s">
        <v>3254</v>
      </c>
    </row>
    <row r="438" spans="1:10">
      <c r="A438" s="7" t="s">
        <v>1313</v>
      </c>
      <c r="B438" s="7">
        <f t="shared" si="5"/>
        <v>437</v>
      </c>
      <c r="C438" s="35">
        <v>4</v>
      </c>
      <c r="D438" s="7" t="s">
        <v>35</v>
      </c>
      <c r="E438" s="8" t="s">
        <v>406</v>
      </c>
      <c r="F438" s="7" t="s">
        <v>1088</v>
      </c>
      <c r="G438" s="7" t="s">
        <v>2679</v>
      </c>
      <c r="H438" s="7" t="s">
        <v>407</v>
      </c>
      <c r="I438" s="7" t="s">
        <v>2680</v>
      </c>
      <c r="J438" s="7" t="s">
        <v>3255</v>
      </c>
    </row>
    <row r="439" spans="1:10">
      <c r="A439" s="7" t="s">
        <v>1314</v>
      </c>
      <c r="B439" s="7">
        <f t="shared" si="5"/>
        <v>438</v>
      </c>
      <c r="C439" s="35">
        <v>4</v>
      </c>
      <c r="D439" s="7" t="s">
        <v>35</v>
      </c>
      <c r="E439" s="8" t="s">
        <v>408</v>
      </c>
      <c r="F439" s="7" t="s">
        <v>1089</v>
      </c>
      <c r="G439" s="7" t="s">
        <v>2681</v>
      </c>
      <c r="H439" s="7" t="s">
        <v>409</v>
      </c>
      <c r="I439" s="7" t="s">
        <v>2682</v>
      </c>
      <c r="J439" s="7" t="s">
        <v>3430</v>
      </c>
    </row>
    <row r="440" spans="1:10">
      <c r="A440" s="7" t="s">
        <v>1315</v>
      </c>
      <c r="B440" s="7">
        <f t="shared" si="5"/>
        <v>439</v>
      </c>
      <c r="C440" s="35">
        <v>4</v>
      </c>
      <c r="D440" s="7" t="s">
        <v>35</v>
      </c>
      <c r="E440" s="8" t="s">
        <v>410</v>
      </c>
      <c r="F440" s="7" t="s">
        <v>1092</v>
      </c>
      <c r="G440" s="7" t="s">
        <v>2683</v>
      </c>
      <c r="H440" s="7" t="s">
        <v>411</v>
      </c>
      <c r="I440" s="7" t="s">
        <v>2684</v>
      </c>
      <c r="J440" s="7" t="s">
        <v>3256</v>
      </c>
    </row>
    <row r="441" spans="1:10">
      <c r="A441" s="7" t="s">
        <v>1316</v>
      </c>
      <c r="B441" s="7">
        <f t="shared" si="5"/>
        <v>440</v>
      </c>
      <c r="C441" s="35">
        <v>4</v>
      </c>
      <c r="D441" s="7" t="s">
        <v>35</v>
      </c>
      <c r="E441" s="8" t="s">
        <v>412</v>
      </c>
      <c r="F441" s="7" t="s">
        <v>1093</v>
      </c>
      <c r="G441" s="7" t="s">
        <v>2685</v>
      </c>
      <c r="H441" s="7" t="s">
        <v>413</v>
      </c>
      <c r="I441" s="7" t="s">
        <v>2686</v>
      </c>
      <c r="J441" s="7" t="s">
        <v>3257</v>
      </c>
    </row>
    <row r="442" spans="1:10">
      <c r="A442" s="7" t="s">
        <v>1317</v>
      </c>
      <c r="B442" s="7">
        <f t="shared" si="5"/>
        <v>441</v>
      </c>
      <c r="C442" s="35">
        <v>4</v>
      </c>
      <c r="D442" s="7" t="s">
        <v>35</v>
      </c>
      <c r="E442" s="8" t="s">
        <v>414</v>
      </c>
      <c r="F442" s="7" t="s">
        <v>1089</v>
      </c>
      <c r="G442" s="7" t="s">
        <v>2687</v>
      </c>
      <c r="H442" s="7" t="s">
        <v>415</v>
      </c>
      <c r="I442" s="7" t="s">
        <v>2688</v>
      </c>
      <c r="J442" s="7" t="s">
        <v>3431</v>
      </c>
    </row>
    <row r="443" spans="1:10">
      <c r="A443" s="7" t="s">
        <v>1318</v>
      </c>
      <c r="B443" s="7">
        <f t="shared" si="5"/>
        <v>442</v>
      </c>
      <c r="C443" s="35">
        <v>4</v>
      </c>
      <c r="D443" s="7" t="s">
        <v>35</v>
      </c>
      <c r="E443" s="8" t="s">
        <v>416</v>
      </c>
      <c r="F443" s="7" t="s">
        <v>1092</v>
      </c>
      <c r="G443" s="7" t="s">
        <v>2689</v>
      </c>
      <c r="H443" s="7" t="s">
        <v>417</v>
      </c>
      <c r="I443" s="7" t="s">
        <v>2690</v>
      </c>
      <c r="J443" s="7" t="s">
        <v>3258</v>
      </c>
    </row>
    <row r="444" spans="1:10">
      <c r="A444" s="7" t="s">
        <v>1319</v>
      </c>
      <c r="B444" s="7">
        <f t="shared" si="5"/>
        <v>443</v>
      </c>
      <c r="C444" s="35">
        <v>4</v>
      </c>
      <c r="D444" s="7" t="s">
        <v>35</v>
      </c>
      <c r="E444" s="8" t="s">
        <v>418</v>
      </c>
      <c r="F444" s="7" t="s">
        <v>1093</v>
      </c>
      <c r="G444" s="7" t="s">
        <v>2691</v>
      </c>
      <c r="H444" s="7" t="s">
        <v>419</v>
      </c>
      <c r="I444" s="7" t="s">
        <v>2692</v>
      </c>
      <c r="J444" s="7" t="s">
        <v>3259</v>
      </c>
    </row>
    <row r="445" spans="1:10">
      <c r="A445" s="7" t="s">
        <v>1320</v>
      </c>
      <c r="B445" s="7">
        <f t="shared" si="5"/>
        <v>444</v>
      </c>
      <c r="C445" s="35">
        <v>4</v>
      </c>
      <c r="D445" s="7" t="s">
        <v>0</v>
      </c>
      <c r="E445" s="8" t="s">
        <v>420</v>
      </c>
      <c r="F445" s="7" t="s">
        <v>909</v>
      </c>
      <c r="G445" s="7" t="s">
        <v>2693</v>
      </c>
      <c r="H445" s="7" t="s">
        <v>421</v>
      </c>
      <c r="I445" s="7" t="s">
        <v>2694</v>
      </c>
      <c r="J445" s="7" t="s">
        <v>3260</v>
      </c>
    </row>
    <row r="446" spans="1:10">
      <c r="A446" s="7" t="s">
        <v>1321</v>
      </c>
      <c r="B446" s="7">
        <f t="shared" si="5"/>
        <v>445</v>
      </c>
      <c r="C446" s="35">
        <v>4</v>
      </c>
      <c r="D446" s="7" t="s">
        <v>0</v>
      </c>
      <c r="E446" s="8" t="s">
        <v>422</v>
      </c>
      <c r="F446" s="7" t="s">
        <v>862</v>
      </c>
      <c r="G446" s="7" t="s">
        <v>2695</v>
      </c>
      <c r="H446" s="7" t="s">
        <v>423</v>
      </c>
      <c r="I446" s="7" t="s">
        <v>2696</v>
      </c>
      <c r="J446" s="7" t="s">
        <v>3261</v>
      </c>
    </row>
    <row r="447" spans="1:10">
      <c r="A447" s="7" t="s">
        <v>1322</v>
      </c>
      <c r="B447" s="7">
        <f t="shared" si="5"/>
        <v>446</v>
      </c>
      <c r="C447" s="35">
        <v>4</v>
      </c>
      <c r="D447" s="7" t="s">
        <v>0</v>
      </c>
      <c r="E447" s="8" t="s">
        <v>424</v>
      </c>
      <c r="F447" s="7" t="s">
        <v>902</v>
      </c>
      <c r="G447" s="7" t="s">
        <v>1717</v>
      </c>
      <c r="H447" s="7" t="s">
        <v>425</v>
      </c>
      <c r="I447" s="7" t="s">
        <v>2697</v>
      </c>
      <c r="J447" s="7" t="s">
        <v>3262</v>
      </c>
    </row>
    <row r="448" spans="1:10">
      <c r="A448" s="7" t="s">
        <v>1323</v>
      </c>
      <c r="B448" s="7">
        <f t="shared" si="5"/>
        <v>447</v>
      </c>
      <c r="C448" s="35">
        <v>4</v>
      </c>
      <c r="D448" s="7" t="s">
        <v>16</v>
      </c>
      <c r="E448" s="8" t="s">
        <v>426</v>
      </c>
      <c r="F448" s="7" t="s">
        <v>954</v>
      </c>
      <c r="G448" s="7" t="s">
        <v>2698</v>
      </c>
      <c r="H448" s="7" t="s">
        <v>427</v>
      </c>
      <c r="I448" s="7" t="s">
        <v>2699</v>
      </c>
      <c r="J448" s="7" t="s">
        <v>3263</v>
      </c>
    </row>
    <row r="449" spans="1:10">
      <c r="A449" s="14" t="s">
        <v>3656</v>
      </c>
      <c r="B449" s="7">
        <f t="shared" si="5"/>
        <v>448</v>
      </c>
      <c r="C449" s="35">
        <v>4</v>
      </c>
      <c r="D449" s="7" t="s">
        <v>3528</v>
      </c>
      <c r="E449" s="8" t="s">
        <v>3581</v>
      </c>
      <c r="F449" s="35" t="s">
        <v>3641</v>
      </c>
      <c r="G449" s="7" t="s">
        <v>2264</v>
      </c>
      <c r="H449" s="7" t="str">
        <f>VLOOKUP(G449,Table2!D:F,2,FALSE)</f>
        <v>BG-27</v>
      </c>
      <c r="I449" s="7" t="s">
        <v>3641</v>
      </c>
      <c r="J449" s="7" t="s">
        <v>3641</v>
      </c>
    </row>
    <row r="450" spans="1:10">
      <c r="A450" s="14" t="s">
        <v>4374</v>
      </c>
      <c r="B450" s="7">
        <f t="shared" si="5"/>
        <v>449</v>
      </c>
      <c r="C450" s="35">
        <v>5</v>
      </c>
      <c r="D450" s="7" t="s">
        <v>3640</v>
      </c>
      <c r="E450" s="8" t="s">
        <v>4376</v>
      </c>
      <c r="F450" s="7" t="s">
        <v>4369</v>
      </c>
      <c r="G450" s="7" t="str">
        <f>VLOOKUP("BT-"&amp;MID(A450,5,LEN(A450)-4),Table2!A:F,4,FALSE)</f>
        <v>Invoice line allowance amount</v>
      </c>
      <c r="H450" s="7" t="str">
        <f>VLOOKUP("BT-"&amp;MID(A450,5,LEN(A450)-4),Table2!A:F,5,FALSE)</f>
        <v>BT-136</v>
      </c>
    </row>
    <row r="451" spans="1:10" ht="17" customHeight="1">
      <c r="A451" s="15" t="s">
        <v>3702</v>
      </c>
      <c r="B451" s="7">
        <f t="shared" si="5"/>
        <v>450</v>
      </c>
      <c r="C451" s="35">
        <v>5</v>
      </c>
      <c r="D451" s="7" t="s">
        <v>3528</v>
      </c>
      <c r="E451" s="8" t="s">
        <v>3582</v>
      </c>
      <c r="F451" s="7" t="s">
        <v>3598</v>
      </c>
      <c r="G451" s="7" t="s">
        <v>2268</v>
      </c>
      <c r="H451" s="7" t="str">
        <f>VLOOKUP(G451,Table2!D:F,2,FALSE)</f>
        <v>BT-137</v>
      </c>
      <c r="I451" s="7" t="s">
        <v>3641</v>
      </c>
      <c r="J451" s="7" t="s">
        <v>3641</v>
      </c>
    </row>
    <row r="452" spans="1:10">
      <c r="A452" s="15" t="s">
        <v>3703</v>
      </c>
      <c r="B452" s="7">
        <f t="shared" si="5"/>
        <v>451</v>
      </c>
      <c r="C452" s="35">
        <v>5</v>
      </c>
      <c r="D452" s="7" t="s">
        <v>3528</v>
      </c>
      <c r="E452" s="8" t="s">
        <v>3583</v>
      </c>
      <c r="F452" s="7" t="s">
        <v>3599</v>
      </c>
      <c r="G452" s="7" t="s">
        <v>2270</v>
      </c>
      <c r="H452" s="7" t="str">
        <f>VLOOKUP(G452,Table2!D:F,2,FALSE)</f>
        <v>BT-138</v>
      </c>
      <c r="I452" s="7" t="s">
        <v>3641</v>
      </c>
      <c r="J452" s="7" t="s">
        <v>3641</v>
      </c>
    </row>
    <row r="453" spans="1:10">
      <c r="A453" s="15" t="s">
        <v>3704</v>
      </c>
      <c r="B453" s="7">
        <f t="shared" ref="B453:B516" si="6">ROW()-1</f>
        <v>452</v>
      </c>
      <c r="C453" s="35">
        <v>5</v>
      </c>
      <c r="D453" s="7" t="s">
        <v>3528</v>
      </c>
      <c r="E453" s="8" t="s">
        <v>3584</v>
      </c>
      <c r="F453" s="7" t="s">
        <v>3597</v>
      </c>
      <c r="G453" s="7" t="s">
        <v>2272</v>
      </c>
      <c r="H453" s="7" t="str">
        <f>VLOOKUP(G453,Table2!D:F,2,FALSE)</f>
        <v>BT-139</v>
      </c>
      <c r="I453" s="7" t="s">
        <v>3641</v>
      </c>
      <c r="J453" s="7" t="s">
        <v>3641</v>
      </c>
    </row>
    <row r="454" spans="1:10">
      <c r="A454" s="15" t="s">
        <v>3705</v>
      </c>
      <c r="B454" s="7">
        <f t="shared" si="6"/>
        <v>453</v>
      </c>
      <c r="C454" s="35">
        <v>5</v>
      </c>
      <c r="D454" s="7" t="s">
        <v>3528</v>
      </c>
      <c r="E454" s="8" t="s">
        <v>3585</v>
      </c>
      <c r="F454" s="7" t="s">
        <v>3595</v>
      </c>
      <c r="G454" s="7" t="s">
        <v>2274</v>
      </c>
      <c r="H454" s="7" t="str">
        <f>VLOOKUP(G454,Table2!D:F,2,FALSE)</f>
        <v>BT-140</v>
      </c>
      <c r="I454" s="7" t="s">
        <v>3641</v>
      </c>
      <c r="J454" s="7" t="s">
        <v>3641</v>
      </c>
    </row>
    <row r="455" spans="1:10">
      <c r="A455" s="14" t="s">
        <v>3657</v>
      </c>
      <c r="B455" s="7">
        <f t="shared" si="6"/>
        <v>454</v>
      </c>
      <c r="C455" s="35">
        <v>4</v>
      </c>
      <c r="D455" s="7" t="s">
        <v>3528</v>
      </c>
      <c r="E455" s="8" t="s">
        <v>3586</v>
      </c>
      <c r="F455" s="35" t="s">
        <v>3641</v>
      </c>
      <c r="G455" s="7" t="s">
        <v>2276</v>
      </c>
      <c r="H455" s="7" t="str">
        <f>VLOOKUP(G455,Table2!D:F,2,FALSE)</f>
        <v>BG-28</v>
      </c>
      <c r="I455" s="7" t="s">
        <v>3641</v>
      </c>
      <c r="J455" s="7" t="s">
        <v>3641</v>
      </c>
    </row>
    <row r="456" spans="1:10">
      <c r="A456" s="14" t="s">
        <v>4375</v>
      </c>
      <c r="B456" s="7">
        <f t="shared" si="6"/>
        <v>455</v>
      </c>
      <c r="C456" s="35">
        <v>5</v>
      </c>
      <c r="D456" s="7" t="s">
        <v>3640</v>
      </c>
      <c r="E456" s="8" t="s">
        <v>4377</v>
      </c>
      <c r="F456" s="7" t="s">
        <v>4369</v>
      </c>
      <c r="G456" s="7" t="str">
        <f>VLOOKUP("BT-"&amp;MID(A456,5,LEN(A456)-4),Table2!A:F,4,FALSE)</f>
        <v>Invoice line charge amount</v>
      </c>
      <c r="H456" s="7" t="str">
        <f>VLOOKUP("BT-"&amp;MID(A456,5,LEN(A456)-4),Table2!A:F,5,FALSE)</f>
        <v>BT-141</v>
      </c>
    </row>
    <row r="457" spans="1:10">
      <c r="A457" s="15" t="s">
        <v>3706</v>
      </c>
      <c r="B457" s="7">
        <f t="shared" si="6"/>
        <v>456</v>
      </c>
      <c r="C457" s="35">
        <v>5</v>
      </c>
      <c r="D457" s="7" t="s">
        <v>3528</v>
      </c>
      <c r="E457" s="8" t="s">
        <v>3587</v>
      </c>
      <c r="F457" s="7" t="s">
        <v>3598</v>
      </c>
      <c r="G457" s="7" t="s">
        <v>2280</v>
      </c>
      <c r="H457" s="7" t="str">
        <f>VLOOKUP(G457,Table2!D:F,2,FALSE)</f>
        <v>BT-142</v>
      </c>
      <c r="I457" s="7" t="s">
        <v>3641</v>
      </c>
      <c r="J457" s="7" t="s">
        <v>3641</v>
      </c>
    </row>
    <row r="458" spans="1:10">
      <c r="A458" s="15" t="s">
        <v>3707</v>
      </c>
      <c r="B458" s="7">
        <f t="shared" si="6"/>
        <v>457</v>
      </c>
      <c r="C458" s="35">
        <v>5</v>
      </c>
      <c r="D458" s="7" t="s">
        <v>3528</v>
      </c>
      <c r="E458" s="8" t="s">
        <v>3588</v>
      </c>
      <c r="F458" s="7" t="s">
        <v>3599</v>
      </c>
      <c r="G458" s="7" t="s">
        <v>2282</v>
      </c>
      <c r="H458" s="7" t="str">
        <f>VLOOKUP(G458,Table2!D:F,2,FALSE)</f>
        <v>BT-143</v>
      </c>
      <c r="I458" s="7" t="s">
        <v>3641</v>
      </c>
      <c r="J458" s="7" t="s">
        <v>3641</v>
      </c>
    </row>
    <row r="459" spans="1:10">
      <c r="A459" s="15" t="s">
        <v>3708</v>
      </c>
      <c r="B459" s="7">
        <f t="shared" si="6"/>
        <v>458</v>
      </c>
      <c r="C459" s="35">
        <v>5</v>
      </c>
      <c r="D459" s="7" t="s">
        <v>3528</v>
      </c>
      <c r="E459" s="8" t="s">
        <v>3589</v>
      </c>
      <c r="F459" s="7" t="s">
        <v>3597</v>
      </c>
      <c r="G459" s="7" t="s">
        <v>2284</v>
      </c>
      <c r="H459" s="7" t="str">
        <f>VLOOKUP(G459,Table2!D:F,2,FALSE)</f>
        <v>BT-144</v>
      </c>
      <c r="I459" s="7" t="s">
        <v>3641</v>
      </c>
      <c r="J459" s="7" t="s">
        <v>3641</v>
      </c>
    </row>
    <row r="460" spans="1:10">
      <c r="A460" s="15" t="s">
        <v>3709</v>
      </c>
      <c r="B460" s="7">
        <f t="shared" si="6"/>
        <v>459</v>
      </c>
      <c r="C460" s="35">
        <v>5</v>
      </c>
      <c r="D460" s="7" t="s">
        <v>3528</v>
      </c>
      <c r="E460" s="8" t="s">
        <v>3590</v>
      </c>
      <c r="F460" s="7" t="s">
        <v>3595</v>
      </c>
      <c r="G460" s="7" t="s">
        <v>2286</v>
      </c>
      <c r="H460" s="7" t="str">
        <f>VLOOKUP(G460,Table2!D:F,2,FALSE)</f>
        <v>BT-145</v>
      </c>
      <c r="I460" s="7" t="s">
        <v>3641</v>
      </c>
      <c r="J460" s="7" t="s">
        <v>3641</v>
      </c>
    </row>
    <row r="461" spans="1:10">
      <c r="A461" s="15" t="s">
        <v>3710</v>
      </c>
      <c r="B461" s="7">
        <f t="shared" si="6"/>
        <v>460</v>
      </c>
      <c r="C461" s="35">
        <v>5</v>
      </c>
      <c r="D461" s="7" t="s">
        <v>3528</v>
      </c>
      <c r="E461" s="8" t="s">
        <v>3591</v>
      </c>
      <c r="F461" s="7" t="s">
        <v>3597</v>
      </c>
      <c r="G461" s="7" t="s">
        <v>2312</v>
      </c>
      <c r="H461" s="7" t="str">
        <f>VLOOKUP(G461,Table2!D:F,2,FALSE)</f>
        <v>BT-154</v>
      </c>
      <c r="I461" s="7" t="s">
        <v>3641</v>
      </c>
      <c r="J461" s="7" t="s">
        <v>3641</v>
      </c>
    </row>
    <row r="462" spans="1:10">
      <c r="A462" s="7" t="s">
        <v>1324</v>
      </c>
      <c r="B462" s="7">
        <f t="shared" si="6"/>
        <v>461</v>
      </c>
      <c r="C462" s="35">
        <v>4</v>
      </c>
      <c r="D462" s="7" t="s">
        <v>16</v>
      </c>
      <c r="E462" s="8" t="s">
        <v>428</v>
      </c>
      <c r="F462" s="7" t="s">
        <v>953</v>
      </c>
      <c r="G462" s="7" t="s">
        <v>1719</v>
      </c>
      <c r="H462" s="7" t="s">
        <v>313</v>
      </c>
      <c r="I462" s="7" t="s">
        <v>2700</v>
      </c>
      <c r="J462" s="7" t="s">
        <v>3264</v>
      </c>
    </row>
    <row r="463" spans="1:10">
      <c r="A463" s="7" t="s">
        <v>822</v>
      </c>
      <c r="B463" s="7">
        <f t="shared" si="6"/>
        <v>462</v>
      </c>
      <c r="C463" s="35">
        <v>4</v>
      </c>
      <c r="D463" s="7" t="s">
        <v>35</v>
      </c>
      <c r="E463" s="8" t="s">
        <v>430</v>
      </c>
      <c r="F463" s="35" t="s">
        <v>3457</v>
      </c>
      <c r="G463" s="7" t="s">
        <v>1720</v>
      </c>
      <c r="H463" s="7" t="s">
        <v>431</v>
      </c>
      <c r="I463" s="7" t="s">
        <v>2701</v>
      </c>
      <c r="J463" s="7" t="s">
        <v>3265</v>
      </c>
    </row>
    <row r="464" spans="1:10">
      <c r="A464" s="7" t="s">
        <v>1325</v>
      </c>
      <c r="B464" s="7">
        <f t="shared" si="6"/>
        <v>463</v>
      </c>
      <c r="C464" s="35">
        <v>5</v>
      </c>
      <c r="D464" s="7" t="s">
        <v>35</v>
      </c>
      <c r="E464" s="8" t="s">
        <v>432</v>
      </c>
      <c r="F464" s="7" t="s">
        <v>1090</v>
      </c>
      <c r="G464" s="7" t="s">
        <v>2702</v>
      </c>
      <c r="H464" s="7" t="s">
        <v>433</v>
      </c>
      <c r="I464" s="7" t="s">
        <v>2703</v>
      </c>
      <c r="J464" s="7" t="s">
        <v>3266</v>
      </c>
    </row>
    <row r="465" spans="1:10">
      <c r="A465" s="7" t="s">
        <v>1326</v>
      </c>
      <c r="B465" s="7">
        <f t="shared" si="6"/>
        <v>464</v>
      </c>
      <c r="C465" s="35">
        <v>5</v>
      </c>
      <c r="D465" s="7" t="s">
        <v>35</v>
      </c>
      <c r="E465" s="8" t="s">
        <v>434</v>
      </c>
      <c r="F465" s="7" t="s">
        <v>857</v>
      </c>
      <c r="G465" s="7" t="s">
        <v>2704</v>
      </c>
      <c r="H465" s="7" t="s">
        <v>435</v>
      </c>
      <c r="I465" s="7" t="s">
        <v>2705</v>
      </c>
      <c r="J465" s="7" t="s">
        <v>3267</v>
      </c>
    </row>
    <row r="466" spans="1:10">
      <c r="A466" s="7" t="s">
        <v>1327</v>
      </c>
      <c r="B466" s="7">
        <f t="shared" si="6"/>
        <v>465</v>
      </c>
      <c r="C466" s="35">
        <v>5</v>
      </c>
      <c r="D466" s="7" t="s">
        <v>35</v>
      </c>
      <c r="E466" s="8" t="s">
        <v>436</v>
      </c>
      <c r="F466" s="7" t="s">
        <v>1088</v>
      </c>
      <c r="G466" s="7" t="s">
        <v>2706</v>
      </c>
      <c r="H466" s="7" t="s">
        <v>437</v>
      </c>
      <c r="I466" s="7" t="s">
        <v>2707</v>
      </c>
      <c r="J466" s="7" t="s">
        <v>3268</v>
      </c>
    </row>
    <row r="467" spans="1:10">
      <c r="A467" s="7" t="s">
        <v>1328</v>
      </c>
      <c r="B467" s="7">
        <f t="shared" si="6"/>
        <v>466</v>
      </c>
      <c r="C467" s="35">
        <v>5</v>
      </c>
      <c r="D467" s="7" t="s">
        <v>35</v>
      </c>
      <c r="E467" s="8" t="s">
        <v>438</v>
      </c>
      <c r="F467" s="7" t="s">
        <v>1089</v>
      </c>
      <c r="G467" s="7" t="s">
        <v>2708</v>
      </c>
      <c r="H467" s="7" t="s">
        <v>439</v>
      </c>
      <c r="I467" s="7" t="s">
        <v>2709</v>
      </c>
      <c r="J467" s="7" t="s">
        <v>3078</v>
      </c>
    </row>
    <row r="468" spans="1:10">
      <c r="A468" s="7" t="s">
        <v>1329</v>
      </c>
      <c r="B468" s="7">
        <f t="shared" si="6"/>
        <v>467</v>
      </c>
      <c r="C468" s="35">
        <v>5</v>
      </c>
      <c r="D468" s="7" t="s">
        <v>35</v>
      </c>
      <c r="E468" s="8" t="s">
        <v>440</v>
      </c>
      <c r="F468" s="7" t="s">
        <v>1092</v>
      </c>
      <c r="G468" s="7" t="s">
        <v>2710</v>
      </c>
      <c r="H468" s="7" t="s">
        <v>441</v>
      </c>
      <c r="I468" s="7" t="s">
        <v>2711</v>
      </c>
      <c r="J468" s="7" t="s">
        <v>3269</v>
      </c>
    </row>
    <row r="469" spans="1:10">
      <c r="A469" s="7" t="s">
        <v>1330</v>
      </c>
      <c r="B469" s="7">
        <f t="shared" si="6"/>
        <v>468</v>
      </c>
      <c r="C469" s="35">
        <v>5</v>
      </c>
      <c r="D469" s="7" t="s">
        <v>35</v>
      </c>
      <c r="E469" s="8" t="s">
        <v>442</v>
      </c>
      <c r="F469" s="7" t="s">
        <v>1093</v>
      </c>
      <c r="G469" s="7" t="s">
        <v>2712</v>
      </c>
      <c r="H469" s="7" t="s">
        <v>443</v>
      </c>
      <c r="I469" s="7" t="s">
        <v>2713</v>
      </c>
      <c r="J469" s="7" t="s">
        <v>3270</v>
      </c>
    </row>
    <row r="470" spans="1:10">
      <c r="A470" s="7" t="s">
        <v>1331</v>
      </c>
      <c r="B470" s="7">
        <f t="shared" si="6"/>
        <v>469</v>
      </c>
      <c r="C470" s="35">
        <v>5</v>
      </c>
      <c r="D470" s="7" t="s">
        <v>35</v>
      </c>
      <c r="E470" s="8" t="s">
        <v>444</v>
      </c>
      <c r="F470" s="7" t="s">
        <v>857</v>
      </c>
      <c r="G470" s="7" t="s">
        <v>2714</v>
      </c>
      <c r="H470" s="7" t="s">
        <v>445</v>
      </c>
      <c r="I470" s="7" t="s">
        <v>2715</v>
      </c>
      <c r="J470" s="7" t="s">
        <v>3271</v>
      </c>
    </row>
    <row r="471" spans="1:10">
      <c r="A471" s="7" t="s">
        <v>1332</v>
      </c>
      <c r="B471" s="7">
        <f t="shared" si="6"/>
        <v>470</v>
      </c>
      <c r="C471" s="35">
        <v>5</v>
      </c>
      <c r="D471" s="7" t="s">
        <v>35</v>
      </c>
      <c r="E471" s="8" t="s">
        <v>446</v>
      </c>
      <c r="F471" s="7" t="s">
        <v>1088</v>
      </c>
      <c r="G471" s="7" t="s">
        <v>2716</v>
      </c>
      <c r="H471" s="7" t="s">
        <v>447</v>
      </c>
      <c r="I471" s="7" t="s">
        <v>2717</v>
      </c>
      <c r="J471" s="7" t="s">
        <v>3272</v>
      </c>
    </row>
    <row r="472" spans="1:10">
      <c r="A472" s="7" t="s">
        <v>1333</v>
      </c>
      <c r="B472" s="7">
        <f t="shared" si="6"/>
        <v>471</v>
      </c>
      <c r="C472" s="35">
        <v>5</v>
      </c>
      <c r="D472" s="7" t="s">
        <v>35</v>
      </c>
      <c r="E472" s="8" t="s">
        <v>448</v>
      </c>
      <c r="F472" s="7" t="s">
        <v>1089</v>
      </c>
      <c r="G472" s="7" t="s">
        <v>2718</v>
      </c>
      <c r="H472" s="7" t="s">
        <v>449</v>
      </c>
      <c r="I472" s="7" t="s">
        <v>2719</v>
      </c>
      <c r="J472" s="7" t="s">
        <v>3432</v>
      </c>
    </row>
    <row r="473" spans="1:10">
      <c r="A473" s="7" t="s">
        <v>1334</v>
      </c>
      <c r="B473" s="7">
        <f t="shared" si="6"/>
        <v>472</v>
      </c>
      <c r="C473" s="35">
        <v>5</v>
      </c>
      <c r="D473" s="7" t="s">
        <v>35</v>
      </c>
      <c r="E473" s="8" t="s">
        <v>450</v>
      </c>
      <c r="F473" s="7" t="s">
        <v>1092</v>
      </c>
      <c r="G473" s="7" t="s">
        <v>2720</v>
      </c>
      <c r="H473" s="7" t="s">
        <v>451</v>
      </c>
      <c r="I473" s="7" t="s">
        <v>2721</v>
      </c>
      <c r="J473" s="7" t="s">
        <v>3273</v>
      </c>
    </row>
    <row r="474" spans="1:10">
      <c r="A474" s="7" t="s">
        <v>1335</v>
      </c>
      <c r="B474" s="7">
        <f t="shared" si="6"/>
        <v>473</v>
      </c>
      <c r="C474" s="35">
        <v>5</v>
      </c>
      <c r="D474" s="7" t="s">
        <v>35</v>
      </c>
      <c r="E474" s="8" t="s">
        <v>452</v>
      </c>
      <c r="F474" s="7" t="s">
        <v>1093</v>
      </c>
      <c r="G474" s="7" t="s">
        <v>2722</v>
      </c>
      <c r="H474" s="7" t="s">
        <v>453</v>
      </c>
      <c r="I474" s="7" t="s">
        <v>2723</v>
      </c>
      <c r="J474" s="7" t="s">
        <v>3274</v>
      </c>
    </row>
    <row r="475" spans="1:10">
      <c r="A475" s="7" t="s">
        <v>1336</v>
      </c>
      <c r="B475" s="7">
        <f t="shared" si="6"/>
        <v>474</v>
      </c>
      <c r="C475" s="35">
        <v>5</v>
      </c>
      <c r="D475" s="7" t="s">
        <v>35</v>
      </c>
      <c r="E475" s="8" t="s">
        <v>454</v>
      </c>
      <c r="F475" s="7" t="s">
        <v>1089</v>
      </c>
      <c r="G475" s="7" t="s">
        <v>1732</v>
      </c>
      <c r="H475" s="7" t="s">
        <v>455</v>
      </c>
      <c r="I475" s="7" t="s">
        <v>2724</v>
      </c>
      <c r="J475" s="7" t="s">
        <v>3433</v>
      </c>
    </row>
    <row r="476" spans="1:10">
      <c r="A476" s="7" t="s">
        <v>1337</v>
      </c>
      <c r="B476" s="7">
        <f t="shared" si="6"/>
        <v>475</v>
      </c>
      <c r="C476" s="35">
        <v>5</v>
      </c>
      <c r="D476" s="7" t="s">
        <v>35</v>
      </c>
      <c r="E476" s="8" t="s">
        <v>456</v>
      </c>
      <c r="F476" s="7" t="s">
        <v>1092</v>
      </c>
      <c r="G476" s="7" t="s">
        <v>2725</v>
      </c>
      <c r="H476" s="7" t="s">
        <v>457</v>
      </c>
      <c r="I476" s="7" t="s">
        <v>2726</v>
      </c>
      <c r="J476" s="7" t="s">
        <v>3275</v>
      </c>
    </row>
    <row r="477" spans="1:10">
      <c r="A477" s="7" t="s">
        <v>1338</v>
      </c>
      <c r="B477" s="7">
        <f t="shared" si="6"/>
        <v>476</v>
      </c>
      <c r="C477" s="35">
        <v>5</v>
      </c>
      <c r="D477" s="7" t="s">
        <v>35</v>
      </c>
      <c r="E477" s="8" t="s">
        <v>458</v>
      </c>
      <c r="F477" s="7" t="s">
        <v>1093</v>
      </c>
      <c r="G477" s="7" t="s">
        <v>2727</v>
      </c>
      <c r="H477" s="7" t="s">
        <v>459</v>
      </c>
      <c r="I477" s="7" t="s">
        <v>2728</v>
      </c>
      <c r="J477" s="7" t="s">
        <v>3276</v>
      </c>
    </row>
    <row r="478" spans="1:10">
      <c r="A478" s="7" t="s">
        <v>1339</v>
      </c>
      <c r="B478" s="7">
        <f t="shared" si="6"/>
        <v>477</v>
      </c>
      <c r="C478" s="35">
        <v>5</v>
      </c>
      <c r="D478" s="7" t="s">
        <v>35</v>
      </c>
      <c r="E478" s="8" t="s">
        <v>460</v>
      </c>
      <c r="F478" s="7" t="s">
        <v>3639</v>
      </c>
      <c r="G478" s="7" t="s">
        <v>1735</v>
      </c>
      <c r="H478" s="7" t="s">
        <v>461</v>
      </c>
      <c r="I478" s="7" t="s">
        <v>2729</v>
      </c>
      <c r="J478" s="7" t="s">
        <v>3277</v>
      </c>
    </row>
    <row r="479" spans="1:10">
      <c r="A479" s="7" t="s">
        <v>1381</v>
      </c>
      <c r="B479" s="7">
        <f t="shared" si="6"/>
        <v>478</v>
      </c>
      <c r="C479" s="35">
        <v>4</v>
      </c>
      <c r="D479" s="7" t="s">
        <v>0</v>
      </c>
      <c r="E479" s="8" t="s">
        <v>559</v>
      </c>
      <c r="F479" s="7" t="s">
        <v>869</v>
      </c>
      <c r="G479" s="7" t="s">
        <v>1783</v>
      </c>
      <c r="H479" s="7" t="s">
        <v>2798</v>
      </c>
      <c r="I479" s="7" t="s">
        <v>2799</v>
      </c>
      <c r="J479" s="7" t="s">
        <v>3311</v>
      </c>
    </row>
    <row r="480" spans="1:10">
      <c r="A480" s="7" t="s">
        <v>1382</v>
      </c>
      <c r="B480" s="7">
        <f t="shared" si="6"/>
        <v>479</v>
      </c>
      <c r="C480" s="35">
        <v>4</v>
      </c>
      <c r="D480" s="7" t="s">
        <v>0</v>
      </c>
      <c r="E480" s="8" t="s">
        <v>561</v>
      </c>
      <c r="F480" s="7" t="s">
        <v>934</v>
      </c>
      <c r="G480" s="7" t="s">
        <v>1784</v>
      </c>
      <c r="H480" s="7" t="s">
        <v>562</v>
      </c>
      <c r="I480" s="7" t="s">
        <v>2800</v>
      </c>
      <c r="J480" s="7" t="s">
        <v>3312</v>
      </c>
    </row>
    <row r="481" spans="1:10">
      <c r="A481" s="7" t="s">
        <v>1383</v>
      </c>
      <c r="B481" s="7">
        <f t="shared" si="6"/>
        <v>480</v>
      </c>
      <c r="C481" s="35">
        <v>4</v>
      </c>
      <c r="D481" s="7" t="s">
        <v>0</v>
      </c>
      <c r="E481" s="8" t="s">
        <v>563</v>
      </c>
      <c r="F481" s="7" t="s">
        <v>867</v>
      </c>
      <c r="G481" s="7" t="s">
        <v>1785</v>
      </c>
      <c r="H481" s="7" t="s">
        <v>564</v>
      </c>
      <c r="I481" s="7" t="s">
        <v>2801</v>
      </c>
      <c r="J481" s="7" t="s">
        <v>3445</v>
      </c>
    </row>
    <row r="482" spans="1:10">
      <c r="A482" s="7" t="s">
        <v>1384</v>
      </c>
      <c r="B482" s="7">
        <f t="shared" si="6"/>
        <v>481</v>
      </c>
      <c r="C482" s="35">
        <v>4</v>
      </c>
      <c r="D482" s="7" t="s">
        <v>0</v>
      </c>
      <c r="E482" s="8" t="s">
        <v>4388</v>
      </c>
      <c r="F482" s="7" t="s">
        <v>866</v>
      </c>
      <c r="G482" s="7" t="s">
        <v>1786</v>
      </c>
      <c r="H482" s="7" t="s">
        <v>566</v>
      </c>
      <c r="I482" s="7" t="s">
        <v>2802</v>
      </c>
      <c r="J482" s="7" t="s">
        <v>3313</v>
      </c>
    </row>
    <row r="483" spans="1:10">
      <c r="A483" s="7" t="s">
        <v>1385</v>
      </c>
      <c r="B483" s="7">
        <f t="shared" si="6"/>
        <v>482</v>
      </c>
      <c r="C483" s="35">
        <v>4</v>
      </c>
      <c r="D483" s="7" t="s">
        <v>0</v>
      </c>
      <c r="E483" s="8" t="s">
        <v>567</v>
      </c>
      <c r="F483" s="7" t="s">
        <v>864</v>
      </c>
      <c r="G483" s="7" t="s">
        <v>2803</v>
      </c>
      <c r="H483" s="7" t="s">
        <v>568</v>
      </c>
      <c r="I483" s="7" t="s">
        <v>2804</v>
      </c>
      <c r="J483" s="7" t="s">
        <v>3314</v>
      </c>
    </row>
    <row r="484" spans="1:10">
      <c r="A484" s="7" t="s">
        <v>1386</v>
      </c>
      <c r="B484" s="7">
        <f t="shared" si="6"/>
        <v>483</v>
      </c>
      <c r="C484" s="35">
        <v>4</v>
      </c>
      <c r="D484" s="7" t="s">
        <v>0</v>
      </c>
      <c r="E484" s="8" t="s">
        <v>569</v>
      </c>
      <c r="F484" s="7" t="s">
        <v>868</v>
      </c>
      <c r="G484" s="7" t="s">
        <v>1788</v>
      </c>
      <c r="H484" s="7" t="s">
        <v>570</v>
      </c>
      <c r="I484" s="7" t="s">
        <v>2805</v>
      </c>
      <c r="J484" s="7" t="s">
        <v>3315</v>
      </c>
    </row>
    <row r="485" spans="1:10">
      <c r="A485" s="7" t="s">
        <v>1387</v>
      </c>
      <c r="B485" s="7">
        <f t="shared" si="6"/>
        <v>484</v>
      </c>
      <c r="C485" s="35">
        <v>4</v>
      </c>
      <c r="D485" s="7" t="s">
        <v>0</v>
      </c>
      <c r="E485" s="8" t="s">
        <v>571</v>
      </c>
      <c r="F485" s="7" t="s">
        <v>865</v>
      </c>
      <c r="G485" s="7" t="s">
        <v>1789</v>
      </c>
      <c r="H485" s="7" t="s">
        <v>572</v>
      </c>
      <c r="I485" s="7" t="s">
        <v>2806</v>
      </c>
      <c r="J485" s="7" t="s">
        <v>3316</v>
      </c>
    </row>
    <row r="486" spans="1:10">
      <c r="A486" s="7" t="s">
        <v>1388</v>
      </c>
      <c r="B486" s="7">
        <f t="shared" si="6"/>
        <v>485</v>
      </c>
      <c r="C486" s="35">
        <v>4</v>
      </c>
      <c r="D486" s="7" t="s">
        <v>16</v>
      </c>
      <c r="E486" s="8" t="s">
        <v>573</v>
      </c>
      <c r="F486" s="7" t="s">
        <v>978</v>
      </c>
      <c r="G486" s="7" t="s">
        <v>2807</v>
      </c>
      <c r="H486" s="7" t="s">
        <v>574</v>
      </c>
      <c r="I486" s="7" t="s">
        <v>2808</v>
      </c>
      <c r="J486" s="7" t="s">
        <v>3317</v>
      </c>
    </row>
    <row r="487" spans="1:10">
      <c r="A487" s="7" t="s">
        <v>1389</v>
      </c>
      <c r="B487" s="7">
        <f t="shared" si="6"/>
        <v>486</v>
      </c>
      <c r="C487" s="35">
        <v>4</v>
      </c>
      <c r="D487" s="7" t="s">
        <v>16</v>
      </c>
      <c r="E487" s="8" t="s">
        <v>575</v>
      </c>
      <c r="F487" s="7" t="s">
        <v>976</v>
      </c>
      <c r="G487" s="7" t="s">
        <v>2809</v>
      </c>
      <c r="H487" s="7" t="s">
        <v>576</v>
      </c>
      <c r="I487" s="7" t="s">
        <v>2810</v>
      </c>
      <c r="J487" s="7" t="s">
        <v>3318</v>
      </c>
    </row>
    <row r="488" spans="1:10">
      <c r="A488" s="7" t="s">
        <v>1390</v>
      </c>
      <c r="B488" s="7">
        <f t="shared" si="6"/>
        <v>487</v>
      </c>
      <c r="C488" s="35">
        <v>4</v>
      </c>
      <c r="D488" s="7" t="s">
        <v>16</v>
      </c>
      <c r="E488" s="8" t="s">
        <v>577</v>
      </c>
      <c r="F488" s="7" t="s">
        <v>977</v>
      </c>
      <c r="G488" s="7" t="s">
        <v>1792</v>
      </c>
      <c r="H488" s="7" t="s">
        <v>578</v>
      </c>
      <c r="I488" s="7" t="s">
        <v>2811</v>
      </c>
      <c r="J488" s="7" t="s">
        <v>3319</v>
      </c>
    </row>
    <row r="489" spans="1:10">
      <c r="A489" s="7" t="s">
        <v>1391</v>
      </c>
      <c r="B489" s="7">
        <f t="shared" si="6"/>
        <v>488</v>
      </c>
      <c r="C489" s="35">
        <v>4</v>
      </c>
      <c r="D489" s="7" t="s">
        <v>16</v>
      </c>
      <c r="E489" s="8" t="s">
        <v>579</v>
      </c>
      <c r="F489" s="7" t="s">
        <v>1023</v>
      </c>
      <c r="G489" s="7" t="s">
        <v>1793</v>
      </c>
      <c r="H489" s="7" t="s">
        <v>580</v>
      </c>
      <c r="I489" s="7" t="s">
        <v>2812</v>
      </c>
      <c r="J489" s="7" t="s">
        <v>3320</v>
      </c>
    </row>
    <row r="490" spans="1:10">
      <c r="A490" s="7" t="s">
        <v>1392</v>
      </c>
      <c r="B490" s="7">
        <f t="shared" si="6"/>
        <v>489</v>
      </c>
      <c r="C490" s="35">
        <v>4</v>
      </c>
      <c r="D490" s="7" t="s">
        <v>0</v>
      </c>
      <c r="E490" s="8" t="s">
        <v>581</v>
      </c>
      <c r="F490" s="7" t="s">
        <v>903</v>
      </c>
      <c r="G490" s="7" t="s">
        <v>1794</v>
      </c>
      <c r="H490" s="7" t="s">
        <v>3472</v>
      </c>
      <c r="I490" s="7" t="s">
        <v>2813</v>
      </c>
      <c r="J490" s="7" t="s">
        <v>3321</v>
      </c>
    </row>
    <row r="491" spans="1:10">
      <c r="A491" s="7" t="s">
        <v>1393</v>
      </c>
      <c r="B491" s="7">
        <f t="shared" si="6"/>
        <v>490</v>
      </c>
      <c r="C491" s="35">
        <v>4</v>
      </c>
      <c r="D491" s="7" t="s">
        <v>0</v>
      </c>
      <c r="E491" s="8" t="s">
        <v>582</v>
      </c>
      <c r="F491" s="7" t="s">
        <v>936</v>
      </c>
      <c r="G491" s="7" t="s">
        <v>1795</v>
      </c>
      <c r="H491" s="7" t="s">
        <v>583</v>
      </c>
      <c r="I491" s="7" t="s">
        <v>2814</v>
      </c>
      <c r="J491" s="7" t="s">
        <v>3322</v>
      </c>
    </row>
    <row r="492" spans="1:10">
      <c r="A492" s="7" t="s">
        <v>833</v>
      </c>
      <c r="B492" s="7">
        <f t="shared" si="6"/>
        <v>491</v>
      </c>
      <c r="C492" s="35">
        <v>4</v>
      </c>
      <c r="D492" s="7" t="s">
        <v>0</v>
      </c>
      <c r="E492" s="8" t="s">
        <v>584</v>
      </c>
      <c r="F492" s="35" t="s">
        <v>3457</v>
      </c>
      <c r="G492" s="7" t="s">
        <v>2815</v>
      </c>
      <c r="H492" s="7" t="s">
        <v>585</v>
      </c>
      <c r="I492" s="7" t="s">
        <v>2816</v>
      </c>
      <c r="J492" s="7" t="s">
        <v>2817</v>
      </c>
    </row>
    <row r="493" spans="1:10">
      <c r="A493" s="7" t="s">
        <v>1394</v>
      </c>
      <c r="B493" s="7">
        <f t="shared" si="6"/>
        <v>492</v>
      </c>
      <c r="C493" s="35">
        <v>5</v>
      </c>
      <c r="D493" s="7" t="s">
        <v>0</v>
      </c>
      <c r="E493" s="8" t="s">
        <v>586</v>
      </c>
      <c r="F493" s="7" t="s">
        <v>921</v>
      </c>
      <c r="G493" s="7" t="s">
        <v>2818</v>
      </c>
      <c r="H493" s="7" t="s">
        <v>587</v>
      </c>
      <c r="I493" s="7" t="s">
        <v>2819</v>
      </c>
      <c r="J493" s="7" t="s">
        <v>3323</v>
      </c>
    </row>
    <row r="494" spans="1:10">
      <c r="A494" s="7" t="s">
        <v>1395</v>
      </c>
      <c r="B494" s="7">
        <f t="shared" si="6"/>
        <v>493</v>
      </c>
      <c r="C494" s="35">
        <v>5</v>
      </c>
      <c r="D494" s="7" t="s">
        <v>0</v>
      </c>
      <c r="E494" s="8" t="s">
        <v>588</v>
      </c>
      <c r="F494" s="7" t="s">
        <v>922</v>
      </c>
      <c r="G494" s="7" t="s">
        <v>1798</v>
      </c>
      <c r="H494" s="7" t="s">
        <v>589</v>
      </c>
      <c r="I494" s="7" t="s">
        <v>2820</v>
      </c>
      <c r="J494" s="7" t="s">
        <v>3324</v>
      </c>
    </row>
    <row r="495" spans="1:10">
      <c r="A495" s="7" t="s">
        <v>1396</v>
      </c>
      <c r="B495" s="7">
        <f t="shared" si="6"/>
        <v>494</v>
      </c>
      <c r="C495" s="35">
        <v>5</v>
      </c>
      <c r="D495" s="7" t="s">
        <v>0</v>
      </c>
      <c r="E495" s="8" t="s">
        <v>590</v>
      </c>
      <c r="F495" s="7" t="s">
        <v>923</v>
      </c>
      <c r="G495" s="7" t="s">
        <v>1799</v>
      </c>
      <c r="H495" s="7" t="s">
        <v>591</v>
      </c>
      <c r="I495" s="7" t="s">
        <v>2821</v>
      </c>
      <c r="J495" s="7" t="s">
        <v>3325</v>
      </c>
    </row>
    <row r="496" spans="1:10">
      <c r="A496" s="7" t="s">
        <v>1400</v>
      </c>
      <c r="B496" s="7">
        <f t="shared" si="6"/>
        <v>495</v>
      </c>
      <c r="C496" s="35">
        <v>5</v>
      </c>
      <c r="D496" s="7" t="s">
        <v>38</v>
      </c>
      <c r="E496" s="8" t="s">
        <v>2822</v>
      </c>
      <c r="F496" s="7" t="s">
        <v>1134</v>
      </c>
      <c r="G496" s="7" t="s">
        <v>1800</v>
      </c>
      <c r="H496" s="7" t="s">
        <v>2823</v>
      </c>
      <c r="I496" s="7" t="s">
        <v>2824</v>
      </c>
      <c r="J496" s="7" t="s">
        <v>3326</v>
      </c>
    </row>
    <row r="497" spans="1:10">
      <c r="A497" s="7" t="s">
        <v>1401</v>
      </c>
      <c r="B497" s="7">
        <f t="shared" si="6"/>
        <v>496</v>
      </c>
      <c r="C497" s="35">
        <v>5</v>
      </c>
      <c r="D497" s="7" t="s">
        <v>38</v>
      </c>
      <c r="E497" s="8" t="s">
        <v>2825</v>
      </c>
      <c r="F497" s="7" t="s">
        <v>1115</v>
      </c>
      <c r="G497" s="7" t="s">
        <v>1801</v>
      </c>
      <c r="H497" s="7" t="s">
        <v>3473</v>
      </c>
      <c r="I497" s="7" t="s">
        <v>2826</v>
      </c>
      <c r="J497" s="7" t="s">
        <v>3327</v>
      </c>
    </row>
    <row r="498" spans="1:10">
      <c r="A498" s="7" t="s">
        <v>1402</v>
      </c>
      <c r="B498" s="7">
        <f t="shared" si="6"/>
        <v>497</v>
      </c>
      <c r="C498" s="35">
        <v>5</v>
      </c>
      <c r="D498" s="7" t="s">
        <v>38</v>
      </c>
      <c r="E498" s="8" t="s">
        <v>592</v>
      </c>
      <c r="F498" s="7" t="s">
        <v>1116</v>
      </c>
      <c r="G498" s="7" t="s">
        <v>1802</v>
      </c>
      <c r="H498" s="7" t="s">
        <v>2827</v>
      </c>
      <c r="I498" s="7" t="s">
        <v>2828</v>
      </c>
      <c r="J498" s="7" t="s">
        <v>3328</v>
      </c>
    </row>
    <row r="499" spans="1:10">
      <c r="A499" s="7" t="s">
        <v>846</v>
      </c>
      <c r="B499" s="7">
        <f t="shared" si="6"/>
        <v>498</v>
      </c>
      <c r="C499" s="35">
        <v>5</v>
      </c>
      <c r="D499" s="7" t="s">
        <v>38</v>
      </c>
      <c r="E499" s="8" t="s">
        <v>593</v>
      </c>
      <c r="F499" s="35" t="s">
        <v>3457</v>
      </c>
      <c r="G499" s="7" t="s">
        <v>1804</v>
      </c>
      <c r="H499" s="7" t="s">
        <v>2829</v>
      </c>
      <c r="I499" s="7" t="s">
        <v>2830</v>
      </c>
      <c r="J499" s="7" t="s">
        <v>3329</v>
      </c>
    </row>
    <row r="500" spans="1:10">
      <c r="A500" s="7" t="s">
        <v>1403</v>
      </c>
      <c r="B500" s="7">
        <f t="shared" si="6"/>
        <v>499</v>
      </c>
      <c r="C500" s="35">
        <v>6</v>
      </c>
      <c r="D500" s="7" t="s">
        <v>38</v>
      </c>
      <c r="E500" s="8" t="s">
        <v>2832</v>
      </c>
      <c r="F500" s="7" t="s">
        <v>2831</v>
      </c>
      <c r="G500" s="7" t="s">
        <v>2833</v>
      </c>
      <c r="H500" s="7" t="s">
        <v>2834</v>
      </c>
      <c r="I500" s="7" t="s">
        <v>2835</v>
      </c>
      <c r="J500" s="7" t="s">
        <v>3330</v>
      </c>
    </row>
    <row r="501" spans="1:10">
      <c r="A501" s="7" t="s">
        <v>1404</v>
      </c>
      <c r="B501" s="7">
        <f t="shared" si="6"/>
        <v>500</v>
      </c>
      <c r="C501" s="35">
        <v>6</v>
      </c>
      <c r="D501" s="7" t="s">
        <v>38</v>
      </c>
      <c r="E501" s="8" t="s">
        <v>2837</v>
      </c>
      <c r="F501" s="7" t="s">
        <v>2836</v>
      </c>
      <c r="G501" s="7" t="s">
        <v>2838</v>
      </c>
      <c r="H501" s="7" t="s">
        <v>2839</v>
      </c>
      <c r="I501" s="7" t="s">
        <v>2840</v>
      </c>
      <c r="J501" s="7" t="s">
        <v>3331</v>
      </c>
    </row>
    <row r="502" spans="1:10">
      <c r="A502" s="7" t="s">
        <v>1405</v>
      </c>
      <c r="B502" s="7">
        <f t="shared" si="6"/>
        <v>501</v>
      </c>
      <c r="C502" s="35">
        <v>6</v>
      </c>
      <c r="D502" s="7" t="s">
        <v>38</v>
      </c>
      <c r="E502" s="8" t="s">
        <v>2842</v>
      </c>
      <c r="F502" s="7" t="s">
        <v>2841</v>
      </c>
      <c r="G502" s="7" t="s">
        <v>2843</v>
      </c>
      <c r="H502" s="7" t="s">
        <v>2844</v>
      </c>
      <c r="I502" s="7" t="s">
        <v>2845</v>
      </c>
      <c r="J502" s="7" t="s">
        <v>3332</v>
      </c>
    </row>
    <row r="503" spans="1:10">
      <c r="A503" s="7" t="s">
        <v>1406</v>
      </c>
      <c r="B503" s="7">
        <f t="shared" si="6"/>
        <v>502</v>
      </c>
      <c r="C503" s="35">
        <v>6</v>
      </c>
      <c r="D503" s="7" t="s">
        <v>38</v>
      </c>
      <c r="E503" s="8" t="s">
        <v>2847</v>
      </c>
      <c r="F503" s="7" t="s">
        <v>2846</v>
      </c>
      <c r="G503" s="7" t="s">
        <v>2848</v>
      </c>
      <c r="H503" s="7" t="s">
        <v>2849</v>
      </c>
      <c r="I503" s="7" t="s">
        <v>2850</v>
      </c>
      <c r="J503" s="7" t="s">
        <v>3333</v>
      </c>
    </row>
    <row r="504" spans="1:10">
      <c r="A504" s="7" t="s">
        <v>847</v>
      </c>
      <c r="B504" s="7">
        <f t="shared" si="6"/>
        <v>503</v>
      </c>
      <c r="C504" s="35">
        <v>5</v>
      </c>
      <c r="D504" s="7" t="s">
        <v>38</v>
      </c>
      <c r="E504" s="8" t="s">
        <v>594</v>
      </c>
      <c r="F504" s="35" t="s">
        <v>3457</v>
      </c>
      <c r="G504" s="7" t="s">
        <v>1805</v>
      </c>
      <c r="H504" s="7" t="s">
        <v>2851</v>
      </c>
      <c r="I504" s="7" t="s">
        <v>2852</v>
      </c>
      <c r="J504" s="7" t="s">
        <v>3334</v>
      </c>
    </row>
    <row r="505" spans="1:10">
      <c r="A505" s="7" t="s">
        <v>3474</v>
      </c>
      <c r="B505" s="7">
        <f t="shared" si="6"/>
        <v>504</v>
      </c>
      <c r="C505" s="35">
        <v>6</v>
      </c>
      <c r="D505" s="7" t="s">
        <v>38</v>
      </c>
      <c r="E505" s="8" t="s">
        <v>595</v>
      </c>
      <c r="F505" s="35" t="s">
        <v>3457</v>
      </c>
      <c r="G505" s="7" t="s">
        <v>1806</v>
      </c>
      <c r="H505" s="7" t="s">
        <v>2853</v>
      </c>
      <c r="I505" s="7" t="s">
        <v>2854</v>
      </c>
      <c r="J505" s="7" t="s">
        <v>3335</v>
      </c>
    </row>
    <row r="506" spans="1:10">
      <c r="A506" s="7" t="s">
        <v>1407</v>
      </c>
      <c r="B506" s="7">
        <f t="shared" si="6"/>
        <v>505</v>
      </c>
      <c r="C506" s="35">
        <v>7</v>
      </c>
      <c r="D506" s="7" t="s">
        <v>38</v>
      </c>
      <c r="E506" s="8" t="s">
        <v>2855</v>
      </c>
      <c r="F506" s="7" t="s">
        <v>1123</v>
      </c>
      <c r="G506" s="7" t="s">
        <v>2856</v>
      </c>
      <c r="H506" s="7" t="s">
        <v>2857</v>
      </c>
      <c r="I506" s="7" t="s">
        <v>2858</v>
      </c>
      <c r="J506" s="7" t="s">
        <v>3336</v>
      </c>
    </row>
    <row r="507" spans="1:10">
      <c r="A507" s="7" t="s">
        <v>1408</v>
      </c>
      <c r="B507" s="7">
        <f t="shared" si="6"/>
        <v>506</v>
      </c>
      <c r="C507" s="35">
        <v>7</v>
      </c>
      <c r="D507" s="7" t="s">
        <v>38</v>
      </c>
      <c r="E507" s="8" t="s">
        <v>2859</v>
      </c>
      <c r="F507" s="7" t="s">
        <v>1131</v>
      </c>
      <c r="G507" s="7" t="s">
        <v>2860</v>
      </c>
      <c r="H507" s="7" t="s">
        <v>2861</v>
      </c>
      <c r="I507" s="7" t="s">
        <v>2862</v>
      </c>
      <c r="J507" s="7" t="s">
        <v>3337</v>
      </c>
    </row>
    <row r="508" spans="1:10">
      <c r="A508" s="7" t="s">
        <v>3475</v>
      </c>
      <c r="B508" s="7">
        <f t="shared" si="6"/>
        <v>507</v>
      </c>
      <c r="C508" s="35">
        <v>7</v>
      </c>
      <c r="D508" s="7" t="s">
        <v>38</v>
      </c>
      <c r="E508" s="8" t="s">
        <v>596</v>
      </c>
      <c r="F508" s="35" t="s">
        <v>3457</v>
      </c>
      <c r="G508" s="7" t="s">
        <v>2863</v>
      </c>
      <c r="H508" s="7" t="s">
        <v>2864</v>
      </c>
      <c r="I508" s="7" t="s">
        <v>2865</v>
      </c>
      <c r="J508" s="7" t="s">
        <v>3338</v>
      </c>
    </row>
    <row r="509" spans="1:10">
      <c r="A509" s="7" t="s">
        <v>3476</v>
      </c>
      <c r="B509" s="7">
        <f t="shared" si="6"/>
        <v>508</v>
      </c>
      <c r="C509" s="35">
        <v>8</v>
      </c>
      <c r="D509" s="7" t="s">
        <v>38</v>
      </c>
      <c r="E509" s="104" t="s">
        <v>3766</v>
      </c>
      <c r="F509" s="36" t="s">
        <v>3641</v>
      </c>
      <c r="G509" s="18" t="s">
        <v>3722</v>
      </c>
      <c r="H509" s="7" t="s">
        <v>2866</v>
      </c>
      <c r="I509" s="7" t="s">
        <v>2867</v>
      </c>
      <c r="J509" s="7" t="s">
        <v>3339</v>
      </c>
    </row>
    <row r="510" spans="1:10">
      <c r="A510" s="7" t="s">
        <v>1409</v>
      </c>
      <c r="B510" s="7">
        <f t="shared" si="6"/>
        <v>509</v>
      </c>
      <c r="C510" s="35">
        <v>9</v>
      </c>
      <c r="D510" s="7" t="s">
        <v>38</v>
      </c>
      <c r="E510" s="104" t="s">
        <v>3767</v>
      </c>
      <c r="F510" s="7" t="s">
        <v>3739</v>
      </c>
      <c r="G510" s="18" t="s">
        <v>3719</v>
      </c>
      <c r="H510" s="7" t="s">
        <v>2868</v>
      </c>
      <c r="I510" s="7" t="s">
        <v>2869</v>
      </c>
      <c r="J510" s="7" t="s">
        <v>3340</v>
      </c>
    </row>
    <row r="511" spans="1:10">
      <c r="A511" s="7" t="s">
        <v>1410</v>
      </c>
      <c r="B511" s="7">
        <f t="shared" si="6"/>
        <v>510</v>
      </c>
      <c r="C511" s="35">
        <v>9</v>
      </c>
      <c r="D511" s="7" t="s">
        <v>38</v>
      </c>
      <c r="E511" s="104" t="s">
        <v>3768</v>
      </c>
      <c r="F511" s="7" t="s">
        <v>3752</v>
      </c>
      <c r="G511" s="18" t="s">
        <v>3723</v>
      </c>
      <c r="H511" s="7" t="s">
        <v>2870</v>
      </c>
      <c r="I511" s="7" t="s">
        <v>2871</v>
      </c>
      <c r="J511" s="7" t="s">
        <v>3341</v>
      </c>
    </row>
    <row r="512" spans="1:10">
      <c r="A512" s="7" t="s">
        <v>3477</v>
      </c>
      <c r="B512" s="7">
        <f t="shared" si="6"/>
        <v>511</v>
      </c>
      <c r="C512" s="35">
        <v>8</v>
      </c>
      <c r="D512" s="7" t="s">
        <v>38</v>
      </c>
      <c r="E512" s="104" t="s">
        <v>3769</v>
      </c>
      <c r="F512" s="36" t="s">
        <v>3457</v>
      </c>
      <c r="G512" s="18" t="s">
        <v>3724</v>
      </c>
      <c r="H512" s="7" t="s">
        <v>2872</v>
      </c>
      <c r="I512" s="7" t="s">
        <v>2873</v>
      </c>
      <c r="J512" s="7" t="s">
        <v>3342</v>
      </c>
    </row>
    <row r="513" spans="1:10">
      <c r="A513" s="7" t="s">
        <v>3478</v>
      </c>
      <c r="B513" s="7">
        <f t="shared" si="6"/>
        <v>512</v>
      </c>
      <c r="C513" s="35">
        <v>9</v>
      </c>
      <c r="D513" s="7" t="s">
        <v>38</v>
      </c>
      <c r="E513" s="104" t="s">
        <v>3770</v>
      </c>
      <c r="F513" s="7" t="s">
        <v>3740</v>
      </c>
      <c r="G513" s="18" t="s">
        <v>3720</v>
      </c>
      <c r="H513" s="7" t="s">
        <v>2868</v>
      </c>
      <c r="I513" s="7" t="s">
        <v>2869</v>
      </c>
      <c r="J513" s="7" t="s">
        <v>3340</v>
      </c>
    </row>
    <row r="514" spans="1:10">
      <c r="A514" s="7" t="s">
        <v>2350</v>
      </c>
      <c r="B514" s="7">
        <f t="shared" si="6"/>
        <v>513</v>
      </c>
      <c r="C514" s="35">
        <v>9</v>
      </c>
      <c r="D514" s="7" t="s">
        <v>38</v>
      </c>
      <c r="E514" s="104" t="s">
        <v>3771</v>
      </c>
      <c r="F514" s="7" t="s">
        <v>3741</v>
      </c>
      <c r="G514" s="18" t="s">
        <v>3725</v>
      </c>
      <c r="H514" s="7" t="s">
        <v>2874</v>
      </c>
      <c r="I514" s="7" t="s">
        <v>2875</v>
      </c>
      <c r="J514" s="7" t="s">
        <v>3343</v>
      </c>
    </row>
    <row r="515" spans="1:10">
      <c r="A515" s="7" t="s">
        <v>3479</v>
      </c>
      <c r="B515" s="7">
        <f t="shared" si="6"/>
        <v>514</v>
      </c>
      <c r="C515" s="35">
        <v>8</v>
      </c>
      <c r="D515" s="7" t="s">
        <v>38</v>
      </c>
      <c r="E515" s="104" t="s">
        <v>3772</v>
      </c>
      <c r="F515" s="36" t="s">
        <v>3457</v>
      </c>
      <c r="G515" s="18" t="s">
        <v>3726</v>
      </c>
      <c r="H515" s="7" t="s">
        <v>2876</v>
      </c>
      <c r="I515" s="7" t="s">
        <v>2877</v>
      </c>
      <c r="J515" s="7" t="s">
        <v>3344</v>
      </c>
    </row>
    <row r="516" spans="1:10">
      <c r="A516" s="7" t="s">
        <v>2351</v>
      </c>
      <c r="B516" s="7">
        <f t="shared" si="6"/>
        <v>515</v>
      </c>
      <c r="C516" s="35">
        <v>9</v>
      </c>
      <c r="D516" s="7" t="s">
        <v>38</v>
      </c>
      <c r="E516" s="104" t="s">
        <v>3773</v>
      </c>
      <c r="F516" s="7" t="s">
        <v>3742</v>
      </c>
      <c r="G516" s="18" t="s">
        <v>3721</v>
      </c>
      <c r="H516" s="7" t="s">
        <v>2878</v>
      </c>
      <c r="I516" s="7" t="s">
        <v>2879</v>
      </c>
      <c r="J516" s="7" t="s">
        <v>2880</v>
      </c>
    </row>
    <row r="517" spans="1:10">
      <c r="A517" s="7" t="s">
        <v>2352</v>
      </c>
      <c r="B517" s="7">
        <f t="shared" ref="B517:B580" si="7">ROW()-1</f>
        <v>516</v>
      </c>
      <c r="C517" s="35">
        <v>9</v>
      </c>
      <c r="D517" s="7" t="s">
        <v>38</v>
      </c>
      <c r="E517" s="104" t="s">
        <v>3774</v>
      </c>
      <c r="F517" s="7" t="s">
        <v>3743</v>
      </c>
      <c r="G517" s="18" t="s">
        <v>3727</v>
      </c>
      <c r="H517" s="7" t="s">
        <v>2881</v>
      </c>
      <c r="I517" s="7" t="s">
        <v>2882</v>
      </c>
      <c r="J517" s="7" t="s">
        <v>3345</v>
      </c>
    </row>
    <row r="518" spans="1:10">
      <c r="A518" s="7" t="s">
        <v>3480</v>
      </c>
      <c r="B518" s="7">
        <f t="shared" si="7"/>
        <v>517</v>
      </c>
      <c r="C518" s="35">
        <v>8</v>
      </c>
      <c r="D518" s="7" t="s">
        <v>38</v>
      </c>
      <c r="E518" s="104" t="s">
        <v>3775</v>
      </c>
      <c r="F518" s="7" t="s">
        <v>3744</v>
      </c>
      <c r="G518" s="18" t="s">
        <v>3728</v>
      </c>
      <c r="H518" s="7" t="s">
        <v>2883</v>
      </c>
      <c r="I518" s="7" t="s">
        <v>2884</v>
      </c>
      <c r="J518" s="7" t="s">
        <v>3346</v>
      </c>
    </row>
    <row r="519" spans="1:10">
      <c r="A519" s="7" t="s">
        <v>3481</v>
      </c>
      <c r="B519" s="7">
        <f t="shared" si="7"/>
        <v>518</v>
      </c>
      <c r="C519" s="35">
        <v>6</v>
      </c>
      <c r="D519" s="7" t="s">
        <v>38</v>
      </c>
      <c r="E519" s="8" t="s">
        <v>597</v>
      </c>
      <c r="F519" s="35" t="s">
        <v>3457</v>
      </c>
      <c r="G519" s="20" t="s">
        <v>1810</v>
      </c>
      <c r="H519" s="7" t="s">
        <v>2885</v>
      </c>
      <c r="I519" s="7" t="s">
        <v>2886</v>
      </c>
      <c r="J519" s="7" t="s">
        <v>3347</v>
      </c>
    </row>
    <row r="520" spans="1:10">
      <c r="A520" s="7" t="s">
        <v>3482</v>
      </c>
      <c r="B520" s="7">
        <f t="shared" si="7"/>
        <v>519</v>
      </c>
      <c r="C520" s="35">
        <v>7</v>
      </c>
      <c r="D520" s="7" t="s">
        <v>38</v>
      </c>
      <c r="E520" s="8" t="s">
        <v>598</v>
      </c>
      <c r="F520" s="7" t="s">
        <v>1124</v>
      </c>
      <c r="G520" s="20" t="s">
        <v>2887</v>
      </c>
      <c r="H520" s="7" t="s">
        <v>2888</v>
      </c>
      <c r="I520" s="7" t="s">
        <v>2889</v>
      </c>
      <c r="J520" s="7" t="s">
        <v>3348</v>
      </c>
    </row>
    <row r="521" spans="1:10">
      <c r="A521" s="7" t="s">
        <v>3483</v>
      </c>
      <c r="B521" s="7">
        <f t="shared" si="7"/>
        <v>520</v>
      </c>
      <c r="C521" s="35">
        <v>7</v>
      </c>
      <c r="D521" s="7" t="s">
        <v>38</v>
      </c>
      <c r="E521" s="8" t="s">
        <v>599</v>
      </c>
      <c r="F521" s="7" t="s">
        <v>1133</v>
      </c>
      <c r="G521" s="20" t="s">
        <v>2890</v>
      </c>
      <c r="H521" s="7" t="s">
        <v>2891</v>
      </c>
      <c r="I521" s="7" t="s">
        <v>2892</v>
      </c>
      <c r="J521" s="7" t="s">
        <v>3349</v>
      </c>
    </row>
    <row r="522" spans="1:10">
      <c r="A522" s="7" t="s">
        <v>3484</v>
      </c>
      <c r="B522" s="7">
        <f t="shared" si="7"/>
        <v>521</v>
      </c>
      <c r="C522" s="35">
        <v>7</v>
      </c>
      <c r="D522" s="7" t="s">
        <v>38</v>
      </c>
      <c r="E522" s="8" t="s">
        <v>600</v>
      </c>
      <c r="F522" s="7" t="s">
        <v>1121</v>
      </c>
      <c r="G522" s="20" t="s">
        <v>2893</v>
      </c>
      <c r="H522" s="7" t="s">
        <v>2894</v>
      </c>
      <c r="I522" s="7" t="s">
        <v>2895</v>
      </c>
      <c r="J522" s="7" t="s">
        <v>3350</v>
      </c>
    </row>
    <row r="523" spans="1:10">
      <c r="A523" s="7" t="s">
        <v>3485</v>
      </c>
      <c r="B523" s="7">
        <f t="shared" si="7"/>
        <v>522</v>
      </c>
      <c r="C523" s="35">
        <v>7</v>
      </c>
      <c r="D523" s="7" t="s">
        <v>38</v>
      </c>
      <c r="E523" s="8" t="s">
        <v>2897</v>
      </c>
      <c r="F523" s="7" t="s">
        <v>2896</v>
      </c>
      <c r="G523" s="20" t="s">
        <v>2898</v>
      </c>
      <c r="H523" s="7" t="s">
        <v>2899</v>
      </c>
      <c r="I523" s="7" t="s">
        <v>2900</v>
      </c>
      <c r="J523" s="7" t="s">
        <v>3351</v>
      </c>
    </row>
    <row r="524" spans="1:10">
      <c r="A524" s="7" t="s">
        <v>3486</v>
      </c>
      <c r="B524" s="7">
        <f t="shared" si="7"/>
        <v>523</v>
      </c>
      <c r="C524" s="35">
        <v>6</v>
      </c>
      <c r="D524" s="7" t="s">
        <v>38</v>
      </c>
      <c r="E524" s="8" t="s">
        <v>601</v>
      </c>
      <c r="F524" s="35" t="s">
        <v>3457</v>
      </c>
      <c r="G524" s="20" t="s">
        <v>1814</v>
      </c>
      <c r="H524" s="7" t="s">
        <v>2901</v>
      </c>
      <c r="I524" s="7" t="s">
        <v>2902</v>
      </c>
      <c r="J524" s="7" t="s">
        <v>3352</v>
      </c>
    </row>
    <row r="525" spans="1:10">
      <c r="A525" s="7" t="s">
        <v>3487</v>
      </c>
      <c r="B525" s="7">
        <f t="shared" si="7"/>
        <v>524</v>
      </c>
      <c r="C525" s="35">
        <v>7</v>
      </c>
      <c r="D525" s="7" t="s">
        <v>38</v>
      </c>
      <c r="E525" s="104" t="s">
        <v>3776</v>
      </c>
      <c r="F525" s="36" t="s">
        <v>3457</v>
      </c>
      <c r="G525" s="18" t="s">
        <v>3736</v>
      </c>
      <c r="H525" s="7" t="s">
        <v>2866</v>
      </c>
      <c r="I525" s="7" t="s">
        <v>2867</v>
      </c>
      <c r="J525" s="7" t="s">
        <v>3339</v>
      </c>
    </row>
    <row r="526" spans="1:10">
      <c r="A526" s="7" t="s">
        <v>3488</v>
      </c>
      <c r="B526" s="7">
        <f t="shared" si="7"/>
        <v>525</v>
      </c>
      <c r="C526" s="35">
        <v>8</v>
      </c>
      <c r="D526" s="7" t="s">
        <v>38</v>
      </c>
      <c r="E526" s="104" t="s">
        <v>3777</v>
      </c>
      <c r="F526" s="7" t="s">
        <v>3745</v>
      </c>
      <c r="G526" s="18" t="s">
        <v>3729</v>
      </c>
      <c r="H526" s="7" t="s">
        <v>2868</v>
      </c>
      <c r="I526" s="7" t="s">
        <v>2869</v>
      </c>
      <c r="J526" s="7" t="s">
        <v>3340</v>
      </c>
    </row>
    <row r="527" spans="1:10">
      <c r="A527" s="7" t="s">
        <v>3489</v>
      </c>
      <c r="B527" s="7">
        <f t="shared" si="7"/>
        <v>526</v>
      </c>
      <c r="C527" s="35">
        <v>8</v>
      </c>
      <c r="D527" s="7" t="s">
        <v>38</v>
      </c>
      <c r="E527" s="104" t="s">
        <v>3778</v>
      </c>
      <c r="F527" s="7" t="s">
        <v>3746</v>
      </c>
      <c r="G527" s="18" t="s">
        <v>3730</v>
      </c>
      <c r="H527" s="7" t="s">
        <v>2870</v>
      </c>
      <c r="I527" s="7" t="s">
        <v>2871</v>
      </c>
      <c r="J527" s="7" t="s">
        <v>3341</v>
      </c>
    </row>
    <row r="528" spans="1:10">
      <c r="A528" s="7" t="s">
        <v>3490</v>
      </c>
      <c r="B528" s="7">
        <f t="shared" si="7"/>
        <v>527</v>
      </c>
      <c r="C528" s="35">
        <v>7</v>
      </c>
      <c r="D528" s="7" t="s">
        <v>38</v>
      </c>
      <c r="E528" s="104" t="s">
        <v>3779</v>
      </c>
      <c r="F528" s="36" t="s">
        <v>3457</v>
      </c>
      <c r="G528" s="18" t="s">
        <v>3735</v>
      </c>
      <c r="H528" s="7" t="s">
        <v>2872</v>
      </c>
      <c r="I528" s="7" t="s">
        <v>2873</v>
      </c>
      <c r="J528" s="7" t="s">
        <v>3342</v>
      </c>
    </row>
    <row r="529" spans="1:10">
      <c r="A529" s="7" t="s">
        <v>3491</v>
      </c>
      <c r="B529" s="7">
        <f t="shared" si="7"/>
        <v>528</v>
      </c>
      <c r="C529" s="35">
        <v>8</v>
      </c>
      <c r="D529" s="7" t="s">
        <v>38</v>
      </c>
      <c r="E529" s="104" t="s">
        <v>3780</v>
      </c>
      <c r="F529" s="7" t="s">
        <v>3747</v>
      </c>
      <c r="G529" s="18" t="s">
        <v>3733</v>
      </c>
      <c r="H529" s="7" t="s">
        <v>2868</v>
      </c>
      <c r="I529" s="7" t="s">
        <v>2869</v>
      </c>
      <c r="J529" s="7" t="s">
        <v>3340</v>
      </c>
    </row>
    <row r="530" spans="1:10">
      <c r="A530" s="7" t="s">
        <v>3492</v>
      </c>
      <c r="B530" s="7">
        <f t="shared" si="7"/>
        <v>529</v>
      </c>
      <c r="C530" s="35">
        <v>8</v>
      </c>
      <c r="D530" s="7" t="s">
        <v>38</v>
      </c>
      <c r="E530" s="104" t="s">
        <v>3781</v>
      </c>
      <c r="F530" s="7" t="s">
        <v>3748</v>
      </c>
      <c r="G530" s="18" t="s">
        <v>3734</v>
      </c>
      <c r="H530" s="7" t="s">
        <v>2874</v>
      </c>
      <c r="I530" s="7" t="s">
        <v>2875</v>
      </c>
      <c r="J530" s="7" t="s">
        <v>3343</v>
      </c>
    </row>
    <row r="531" spans="1:10">
      <c r="A531" s="7" t="s">
        <v>3493</v>
      </c>
      <c r="B531" s="7">
        <f t="shared" si="7"/>
        <v>530</v>
      </c>
      <c r="C531" s="35">
        <v>7</v>
      </c>
      <c r="D531" s="7" t="s">
        <v>38</v>
      </c>
      <c r="E531" s="104" t="s">
        <v>3782</v>
      </c>
      <c r="F531" s="36" t="s">
        <v>3457</v>
      </c>
      <c r="G531" s="18" t="s">
        <v>3737</v>
      </c>
      <c r="H531" s="7" t="s">
        <v>2876</v>
      </c>
      <c r="I531" s="7" t="s">
        <v>2877</v>
      </c>
      <c r="J531" s="7" t="s">
        <v>3344</v>
      </c>
    </row>
    <row r="532" spans="1:10">
      <c r="A532" s="7" t="s">
        <v>3494</v>
      </c>
      <c r="B532" s="7">
        <f t="shared" si="7"/>
        <v>531</v>
      </c>
      <c r="C532" s="35">
        <v>8</v>
      </c>
      <c r="D532" s="7" t="s">
        <v>38</v>
      </c>
      <c r="E532" s="104" t="s">
        <v>3783</v>
      </c>
      <c r="F532" s="7" t="s">
        <v>3749</v>
      </c>
      <c r="G532" s="18" t="s">
        <v>3738</v>
      </c>
      <c r="H532" s="7" t="s">
        <v>2878</v>
      </c>
      <c r="I532" s="7" t="s">
        <v>2879</v>
      </c>
      <c r="J532" s="7" t="s">
        <v>2880</v>
      </c>
    </row>
    <row r="533" spans="1:10">
      <c r="A533" s="7" t="s">
        <v>3495</v>
      </c>
      <c r="B533" s="7">
        <f t="shared" si="7"/>
        <v>532</v>
      </c>
      <c r="C533" s="35">
        <v>8</v>
      </c>
      <c r="D533" s="7" t="s">
        <v>38</v>
      </c>
      <c r="E533" s="104" t="s">
        <v>3784</v>
      </c>
      <c r="F533" s="7" t="s">
        <v>3750</v>
      </c>
      <c r="G533" s="18" t="s">
        <v>3731</v>
      </c>
      <c r="H533" s="7" t="s">
        <v>2881</v>
      </c>
      <c r="I533" s="7" t="s">
        <v>2882</v>
      </c>
      <c r="J533" s="7" t="s">
        <v>3345</v>
      </c>
    </row>
    <row r="534" spans="1:10">
      <c r="A534" s="7" t="s">
        <v>3496</v>
      </c>
      <c r="B534" s="7">
        <f t="shared" si="7"/>
        <v>533</v>
      </c>
      <c r="C534" s="35">
        <v>7</v>
      </c>
      <c r="D534" s="7" t="s">
        <v>38</v>
      </c>
      <c r="E534" s="104" t="s">
        <v>3785</v>
      </c>
      <c r="F534" s="7" t="s">
        <v>3751</v>
      </c>
      <c r="G534" s="18" t="s">
        <v>3732</v>
      </c>
      <c r="H534" s="7" t="s">
        <v>2883</v>
      </c>
      <c r="I534" s="7" t="s">
        <v>2884</v>
      </c>
      <c r="J534" s="7" t="s">
        <v>3346</v>
      </c>
    </row>
    <row r="535" spans="1:10">
      <c r="A535" s="7" t="s">
        <v>3497</v>
      </c>
      <c r="B535" s="7">
        <f t="shared" si="7"/>
        <v>534</v>
      </c>
      <c r="C535" s="35">
        <v>5</v>
      </c>
      <c r="D535" s="7" t="s">
        <v>38</v>
      </c>
      <c r="E535" s="8" t="s">
        <v>602</v>
      </c>
      <c r="F535" s="35" t="s">
        <v>3457</v>
      </c>
      <c r="G535" s="7" t="s">
        <v>1815</v>
      </c>
      <c r="H535" s="7" t="s">
        <v>2903</v>
      </c>
      <c r="I535" s="7" t="s">
        <v>2904</v>
      </c>
      <c r="J535" s="7" t="s">
        <v>3353</v>
      </c>
    </row>
    <row r="536" spans="1:10">
      <c r="A536" s="7" t="s">
        <v>3498</v>
      </c>
      <c r="B536" s="7">
        <f t="shared" si="7"/>
        <v>535</v>
      </c>
      <c r="C536" s="35">
        <v>6</v>
      </c>
      <c r="D536" s="7" t="s">
        <v>38</v>
      </c>
      <c r="E536" s="8" t="s">
        <v>2906</v>
      </c>
      <c r="F536" s="7" t="s">
        <v>2905</v>
      </c>
      <c r="G536" s="7" t="s">
        <v>2907</v>
      </c>
      <c r="H536" s="7" t="s">
        <v>2908</v>
      </c>
      <c r="I536" s="7" t="s">
        <v>2909</v>
      </c>
      <c r="J536" s="7" t="s">
        <v>3354</v>
      </c>
    </row>
    <row r="537" spans="1:10">
      <c r="A537" s="7" t="s">
        <v>3499</v>
      </c>
      <c r="B537" s="7">
        <f t="shared" si="7"/>
        <v>536</v>
      </c>
      <c r="C537" s="35">
        <v>6</v>
      </c>
      <c r="D537" s="7" t="s">
        <v>38</v>
      </c>
      <c r="E537" s="8" t="s">
        <v>2911</v>
      </c>
      <c r="F537" s="7" t="s">
        <v>2910</v>
      </c>
      <c r="G537" s="7" t="s">
        <v>2912</v>
      </c>
      <c r="H537" s="7" t="s">
        <v>2913</v>
      </c>
      <c r="I537" s="7" t="s">
        <v>2914</v>
      </c>
      <c r="J537" s="7" t="s">
        <v>3355</v>
      </c>
    </row>
    <row r="538" spans="1:10">
      <c r="A538" s="7" t="s">
        <v>3500</v>
      </c>
      <c r="B538" s="7">
        <f t="shared" si="7"/>
        <v>537</v>
      </c>
      <c r="C538" s="35">
        <v>5</v>
      </c>
      <c r="D538" s="7" t="s">
        <v>38</v>
      </c>
      <c r="E538" s="8" t="s">
        <v>603</v>
      </c>
      <c r="F538" s="7" t="s">
        <v>1129</v>
      </c>
      <c r="G538" s="7" t="s">
        <v>2915</v>
      </c>
      <c r="H538" s="7" t="s">
        <v>2916</v>
      </c>
      <c r="I538" s="7" t="s">
        <v>2917</v>
      </c>
      <c r="J538" s="7" t="s">
        <v>3356</v>
      </c>
    </row>
    <row r="539" spans="1:10">
      <c r="A539" s="7" t="s">
        <v>1411</v>
      </c>
      <c r="B539" s="7">
        <f t="shared" si="7"/>
        <v>538</v>
      </c>
      <c r="C539" s="35">
        <v>4</v>
      </c>
      <c r="D539" s="7" t="s">
        <v>0</v>
      </c>
      <c r="E539" s="8" t="s">
        <v>604</v>
      </c>
      <c r="F539" s="7" t="s">
        <v>863</v>
      </c>
      <c r="G539" s="7" t="s">
        <v>2356</v>
      </c>
      <c r="H539" s="7" t="s">
        <v>605</v>
      </c>
      <c r="I539" s="7" t="s">
        <v>2918</v>
      </c>
      <c r="J539" s="7" t="s">
        <v>3357</v>
      </c>
    </row>
    <row r="540" spans="1:10">
      <c r="A540" s="7" t="s">
        <v>1412</v>
      </c>
      <c r="B540" s="7">
        <f t="shared" si="7"/>
        <v>539</v>
      </c>
      <c r="C540" s="35">
        <v>4</v>
      </c>
      <c r="D540" s="7" t="s">
        <v>0</v>
      </c>
      <c r="E540" s="8" t="s">
        <v>606</v>
      </c>
      <c r="F540" s="7" t="s">
        <v>861</v>
      </c>
      <c r="G540" s="7" t="s">
        <v>2919</v>
      </c>
      <c r="H540" s="7" t="s">
        <v>607</v>
      </c>
      <c r="I540" s="7" t="s">
        <v>2920</v>
      </c>
      <c r="J540" s="7" t="s">
        <v>3358</v>
      </c>
    </row>
    <row r="541" spans="1:10">
      <c r="A541" s="7" t="s">
        <v>1413</v>
      </c>
      <c r="B541" s="7">
        <f t="shared" si="7"/>
        <v>540</v>
      </c>
      <c r="C541" s="35">
        <v>4</v>
      </c>
      <c r="D541" s="7" t="s">
        <v>0</v>
      </c>
      <c r="E541" s="8" t="s">
        <v>608</v>
      </c>
      <c r="F541" s="7" t="s">
        <v>859</v>
      </c>
      <c r="G541" s="7" t="s">
        <v>2921</v>
      </c>
      <c r="H541" s="7" t="s">
        <v>609</v>
      </c>
      <c r="I541" s="7" t="s">
        <v>2922</v>
      </c>
      <c r="J541" s="7" t="s">
        <v>3359</v>
      </c>
    </row>
    <row r="542" spans="1:10">
      <c r="A542" s="7" t="s">
        <v>1414</v>
      </c>
      <c r="B542" s="7">
        <f t="shared" si="7"/>
        <v>541</v>
      </c>
      <c r="C542" s="35">
        <v>4</v>
      </c>
      <c r="D542" s="7" t="s">
        <v>0</v>
      </c>
      <c r="E542" s="8" t="s">
        <v>610</v>
      </c>
      <c r="F542" s="7" t="s">
        <v>925</v>
      </c>
      <c r="G542" s="7" t="s">
        <v>1820</v>
      </c>
      <c r="H542" s="7" t="s">
        <v>611</v>
      </c>
      <c r="I542" s="7" t="s">
        <v>2923</v>
      </c>
      <c r="J542" s="7" t="s">
        <v>3360</v>
      </c>
    </row>
    <row r="543" spans="1:10">
      <c r="A543" s="7" t="s">
        <v>1415</v>
      </c>
      <c r="B543" s="7">
        <f t="shared" si="7"/>
        <v>542</v>
      </c>
      <c r="C543" s="35">
        <v>4</v>
      </c>
      <c r="D543" s="7" t="s">
        <v>0</v>
      </c>
      <c r="E543" s="8" t="s">
        <v>612</v>
      </c>
      <c r="F543" s="7" t="s">
        <v>908</v>
      </c>
      <c r="G543" s="7" t="s">
        <v>2924</v>
      </c>
      <c r="H543" s="7" t="s">
        <v>613</v>
      </c>
      <c r="I543" s="7" t="s">
        <v>2925</v>
      </c>
      <c r="J543" s="7" t="s">
        <v>3361</v>
      </c>
    </row>
    <row r="544" spans="1:10">
      <c r="A544" s="7" t="s">
        <v>1416</v>
      </c>
      <c r="B544" s="7">
        <f t="shared" si="7"/>
        <v>543</v>
      </c>
      <c r="C544" s="35">
        <v>4</v>
      </c>
      <c r="D544" s="7" t="s">
        <v>0</v>
      </c>
      <c r="E544" s="8" t="s">
        <v>614</v>
      </c>
      <c r="F544" s="7" t="s">
        <v>894</v>
      </c>
      <c r="G544" s="7" t="s">
        <v>2926</v>
      </c>
      <c r="H544" s="7" t="s">
        <v>615</v>
      </c>
      <c r="I544" s="7" t="s">
        <v>2927</v>
      </c>
      <c r="J544" s="7" t="s">
        <v>3362</v>
      </c>
    </row>
    <row r="545" spans="1:10">
      <c r="A545" s="7" t="s">
        <v>1417</v>
      </c>
      <c r="B545" s="7">
        <f t="shared" si="7"/>
        <v>544</v>
      </c>
      <c r="C545" s="35">
        <v>4</v>
      </c>
      <c r="D545" s="7" t="s">
        <v>0</v>
      </c>
      <c r="E545" s="8" t="s">
        <v>616</v>
      </c>
      <c r="F545" s="7" t="s">
        <v>924</v>
      </c>
      <c r="G545" s="7" t="s">
        <v>2928</v>
      </c>
      <c r="H545" s="7" t="s">
        <v>617</v>
      </c>
      <c r="I545" s="7" t="s">
        <v>2929</v>
      </c>
      <c r="J545" s="7" t="s">
        <v>3363</v>
      </c>
    </row>
    <row r="546" spans="1:10">
      <c r="A546" s="7" t="s">
        <v>834</v>
      </c>
      <c r="B546" s="7">
        <f t="shared" si="7"/>
        <v>545</v>
      </c>
      <c r="C546" s="35">
        <v>4</v>
      </c>
      <c r="D546" s="7" t="s">
        <v>16</v>
      </c>
      <c r="E546" s="8" t="s">
        <v>618</v>
      </c>
      <c r="F546" s="35" t="s">
        <v>3457</v>
      </c>
      <c r="G546" s="7" t="s">
        <v>1824</v>
      </c>
      <c r="H546" s="7" t="s">
        <v>619</v>
      </c>
      <c r="I546" s="7" t="s">
        <v>2930</v>
      </c>
      <c r="J546" s="7" t="s">
        <v>3364</v>
      </c>
    </row>
    <row r="547" spans="1:10">
      <c r="A547" s="7" t="s">
        <v>1418</v>
      </c>
      <c r="B547" s="7">
        <f t="shared" si="7"/>
        <v>546</v>
      </c>
      <c r="C547" s="35">
        <v>5</v>
      </c>
      <c r="D547" s="7" t="s">
        <v>16</v>
      </c>
      <c r="E547" s="8" t="s">
        <v>620</v>
      </c>
      <c r="F547" s="7" t="s">
        <v>994</v>
      </c>
      <c r="G547" s="7" t="s">
        <v>1825</v>
      </c>
      <c r="H547" s="7" t="s">
        <v>621</v>
      </c>
      <c r="I547" s="7" t="s">
        <v>2931</v>
      </c>
      <c r="J547" s="7" t="s">
        <v>3446</v>
      </c>
    </row>
    <row r="548" spans="1:10">
      <c r="A548" s="7" t="s">
        <v>1419</v>
      </c>
      <c r="B548" s="7">
        <f t="shared" si="7"/>
        <v>547</v>
      </c>
      <c r="C548" s="35">
        <v>5</v>
      </c>
      <c r="D548" s="7" t="s">
        <v>16</v>
      </c>
      <c r="E548" s="8" t="s">
        <v>622</v>
      </c>
      <c r="F548" s="7" t="s">
        <v>1060</v>
      </c>
      <c r="G548" s="7" t="s">
        <v>1826</v>
      </c>
      <c r="H548" s="7" t="s">
        <v>623</v>
      </c>
      <c r="I548" s="7" t="s">
        <v>2932</v>
      </c>
      <c r="J548" s="7" t="s">
        <v>3365</v>
      </c>
    </row>
    <row r="549" spans="1:10">
      <c r="A549" s="7" t="s">
        <v>1420</v>
      </c>
      <c r="B549" s="7">
        <f t="shared" si="7"/>
        <v>548</v>
      </c>
      <c r="C549" s="35">
        <v>5</v>
      </c>
      <c r="D549" s="7" t="s">
        <v>16</v>
      </c>
      <c r="E549" s="8" t="s">
        <v>624</v>
      </c>
      <c r="F549" s="7" t="s">
        <v>995</v>
      </c>
      <c r="G549" s="7" t="s">
        <v>1827</v>
      </c>
      <c r="H549" s="7" t="s">
        <v>625</v>
      </c>
      <c r="I549" s="7" t="s">
        <v>2933</v>
      </c>
      <c r="J549" s="7" t="s">
        <v>3366</v>
      </c>
    </row>
    <row r="550" spans="1:10">
      <c r="A550" s="7" t="s">
        <v>1421</v>
      </c>
      <c r="B550" s="7">
        <f t="shared" si="7"/>
        <v>549</v>
      </c>
      <c r="C550" s="35">
        <v>5</v>
      </c>
      <c r="D550" s="7" t="s">
        <v>16</v>
      </c>
      <c r="E550" s="8" t="s">
        <v>626</v>
      </c>
      <c r="F550" s="7" t="s">
        <v>998</v>
      </c>
      <c r="G550" s="7" t="s">
        <v>2934</v>
      </c>
      <c r="H550" s="7" t="s">
        <v>627</v>
      </c>
      <c r="I550" s="7" t="s">
        <v>2935</v>
      </c>
      <c r="J550" s="7" t="s">
        <v>3367</v>
      </c>
    </row>
    <row r="551" spans="1:10">
      <c r="A551" s="7" t="s">
        <v>1422</v>
      </c>
      <c r="B551" s="7">
        <f t="shared" si="7"/>
        <v>550</v>
      </c>
      <c r="C551" s="35">
        <v>5</v>
      </c>
      <c r="D551" s="7" t="s">
        <v>16</v>
      </c>
      <c r="E551" s="8" t="s">
        <v>628</v>
      </c>
      <c r="F551" s="7" t="s">
        <v>1001</v>
      </c>
      <c r="G551" s="7" t="s">
        <v>2936</v>
      </c>
      <c r="H551" s="7" t="s">
        <v>629</v>
      </c>
      <c r="I551" s="7" t="s">
        <v>2937</v>
      </c>
      <c r="J551" s="7" t="s">
        <v>3368</v>
      </c>
    </row>
    <row r="552" spans="1:10">
      <c r="A552" s="7" t="s">
        <v>1423</v>
      </c>
      <c r="B552" s="7">
        <f t="shared" si="7"/>
        <v>551</v>
      </c>
      <c r="C552" s="35">
        <v>5</v>
      </c>
      <c r="D552" s="7" t="s">
        <v>16</v>
      </c>
      <c r="E552" s="8" t="s">
        <v>630</v>
      </c>
      <c r="F552" s="7" t="s">
        <v>999</v>
      </c>
      <c r="G552" s="7" t="s">
        <v>2938</v>
      </c>
      <c r="H552" s="7" t="s">
        <v>631</v>
      </c>
      <c r="I552" s="7" t="s">
        <v>2939</v>
      </c>
      <c r="J552" s="7" t="s">
        <v>3369</v>
      </c>
    </row>
    <row r="553" spans="1:10">
      <c r="A553" s="7" t="s">
        <v>1424</v>
      </c>
      <c r="B553" s="7">
        <f t="shared" si="7"/>
        <v>552</v>
      </c>
      <c r="C553" s="35">
        <v>5</v>
      </c>
      <c r="D553" s="7" t="s">
        <v>16</v>
      </c>
      <c r="E553" s="8" t="s">
        <v>632</v>
      </c>
      <c r="F553" s="7" t="s">
        <v>1000</v>
      </c>
      <c r="G553" s="7" t="s">
        <v>2940</v>
      </c>
      <c r="H553" s="7" t="s">
        <v>633</v>
      </c>
      <c r="I553" s="7" t="s">
        <v>2941</v>
      </c>
      <c r="J553" s="7" t="s">
        <v>3370</v>
      </c>
    </row>
    <row r="554" spans="1:10">
      <c r="A554" s="7" t="s">
        <v>1425</v>
      </c>
      <c r="B554" s="7">
        <f t="shared" si="7"/>
        <v>553</v>
      </c>
      <c r="C554" s="35">
        <v>5</v>
      </c>
      <c r="D554" s="7" t="s">
        <v>16</v>
      </c>
      <c r="E554" s="8" t="s">
        <v>634</v>
      </c>
      <c r="F554" s="7" t="s">
        <v>997</v>
      </c>
      <c r="G554" s="7" t="s">
        <v>1829</v>
      </c>
      <c r="H554" s="7" t="s">
        <v>635</v>
      </c>
      <c r="I554" s="7" t="s">
        <v>2942</v>
      </c>
      <c r="J554" s="7" t="s">
        <v>3080</v>
      </c>
    </row>
    <row r="555" spans="1:10">
      <c r="A555" s="7" t="s">
        <v>1426</v>
      </c>
      <c r="B555" s="7">
        <f t="shared" si="7"/>
        <v>554</v>
      </c>
      <c r="C555" s="35">
        <v>5</v>
      </c>
      <c r="D555" s="7" t="s">
        <v>16</v>
      </c>
      <c r="E555" s="8" t="s">
        <v>636</v>
      </c>
      <c r="F555" s="7" t="s">
        <v>1003</v>
      </c>
      <c r="G555" s="7" t="s">
        <v>2247</v>
      </c>
      <c r="H555" s="7" t="s">
        <v>637</v>
      </c>
      <c r="I555" s="7" t="s">
        <v>2943</v>
      </c>
      <c r="J555" s="7" t="s">
        <v>3371</v>
      </c>
    </row>
    <row r="556" spans="1:10">
      <c r="A556" s="7" t="s">
        <v>1427</v>
      </c>
      <c r="B556" s="7">
        <f t="shared" si="7"/>
        <v>555</v>
      </c>
      <c r="C556" s="35">
        <v>5</v>
      </c>
      <c r="D556" s="7" t="s">
        <v>16</v>
      </c>
      <c r="E556" s="8" t="s">
        <v>638</v>
      </c>
      <c r="F556" s="7" t="s">
        <v>1002</v>
      </c>
      <c r="G556" s="7" t="s">
        <v>2944</v>
      </c>
      <c r="H556" s="7" t="s">
        <v>639</v>
      </c>
      <c r="I556" s="7" t="s">
        <v>2945</v>
      </c>
      <c r="J556" s="7" t="s">
        <v>3372</v>
      </c>
    </row>
    <row r="557" spans="1:10">
      <c r="A557" s="7" t="s">
        <v>4382</v>
      </c>
      <c r="B557" s="7">
        <f t="shared" si="7"/>
        <v>556</v>
      </c>
      <c r="C557" s="35">
        <v>5</v>
      </c>
      <c r="D557" s="7" t="s">
        <v>3640</v>
      </c>
      <c r="E557" s="8" t="s">
        <v>4385</v>
      </c>
      <c r="F557" s="7" t="s">
        <v>4368</v>
      </c>
      <c r="G557" s="7" t="str">
        <f>VLOOKUP("BT-"&amp;MID(A557,5,LEN(A557)-4),Table2!A:F,4,FALSE)</f>
        <v>Item Seller's identifier</v>
      </c>
      <c r="H557" s="7" t="str">
        <f>VLOOKUP("BT-"&amp;MID(A557,5,LEN(A557)-4),Table2!A:F,5,FALSE)</f>
        <v>BT-155</v>
      </c>
    </row>
    <row r="558" spans="1:10">
      <c r="A558" s="7" t="s">
        <v>4381</v>
      </c>
      <c r="B558" s="7">
        <f t="shared" si="7"/>
        <v>557</v>
      </c>
      <c r="C558" s="35">
        <v>5</v>
      </c>
      <c r="D558" s="7" t="s">
        <v>3640</v>
      </c>
      <c r="E558" s="8" t="s">
        <v>4386</v>
      </c>
      <c r="F558" s="7" t="s">
        <v>4368</v>
      </c>
      <c r="G558" s="7" t="str">
        <f>VLOOKUP("BT-"&amp;MID(A558,5,LEN(A558)-4),Table2!A:F,4,FALSE)</f>
        <v>Item Buyer's identifier</v>
      </c>
      <c r="H558" s="7" t="str">
        <f>VLOOKUP("BT-"&amp;MID(A558,5,LEN(A558)-4),Table2!A:F,5,FALSE)</f>
        <v>BT-156</v>
      </c>
    </row>
    <row r="559" spans="1:10">
      <c r="A559" s="7" t="s">
        <v>4359</v>
      </c>
      <c r="B559" s="7">
        <f t="shared" si="7"/>
        <v>558</v>
      </c>
      <c r="C559" s="35">
        <v>5</v>
      </c>
      <c r="D559" s="7" t="s">
        <v>3640</v>
      </c>
      <c r="E559" s="8" t="s">
        <v>3760</v>
      </c>
      <c r="F559" s="7" t="s">
        <v>3758</v>
      </c>
      <c r="G559" s="3" t="s">
        <v>3759</v>
      </c>
      <c r="H559" s="7" t="str">
        <f>VLOOKUP(G559,Table2!D:F,2,FALSE)</f>
        <v>BT-159</v>
      </c>
    </row>
    <row r="560" spans="1:10">
      <c r="A560" s="7" t="s">
        <v>1428</v>
      </c>
      <c r="B560" s="7">
        <f t="shared" si="7"/>
        <v>559</v>
      </c>
      <c r="C560" s="35">
        <v>5</v>
      </c>
      <c r="D560" s="7" t="s">
        <v>16</v>
      </c>
      <c r="E560" s="8" t="s">
        <v>640</v>
      </c>
      <c r="F560" s="7" t="s">
        <v>1006</v>
      </c>
      <c r="G560" s="7" t="s">
        <v>2946</v>
      </c>
      <c r="H560" s="7" t="s">
        <v>641</v>
      </c>
      <c r="I560" s="7" t="s">
        <v>2947</v>
      </c>
      <c r="J560" s="7" t="s">
        <v>3373</v>
      </c>
    </row>
    <row r="561" spans="1:10">
      <c r="A561" s="7" t="s">
        <v>1429</v>
      </c>
      <c r="B561" s="7">
        <f t="shared" si="7"/>
        <v>560</v>
      </c>
      <c r="C561" s="35">
        <v>5</v>
      </c>
      <c r="D561" s="7" t="s">
        <v>16</v>
      </c>
      <c r="E561" s="8" t="s">
        <v>642</v>
      </c>
      <c r="F561" s="7" t="s">
        <v>996</v>
      </c>
      <c r="G561" s="7" t="s">
        <v>2948</v>
      </c>
      <c r="H561" s="7" t="s">
        <v>643</v>
      </c>
      <c r="I561" s="7" t="s">
        <v>2949</v>
      </c>
      <c r="J561" s="7" t="s">
        <v>3374</v>
      </c>
    </row>
    <row r="562" spans="1:10">
      <c r="A562" s="7" t="s">
        <v>1430</v>
      </c>
      <c r="B562" s="7">
        <f t="shared" si="7"/>
        <v>561</v>
      </c>
      <c r="C562" s="35">
        <v>5</v>
      </c>
      <c r="D562" s="7" t="s">
        <v>16</v>
      </c>
      <c r="E562" s="8" t="s">
        <v>644</v>
      </c>
      <c r="F562" s="7" t="s">
        <v>1004</v>
      </c>
      <c r="G562" s="7" t="s">
        <v>2950</v>
      </c>
      <c r="H562" s="7" t="s">
        <v>645</v>
      </c>
      <c r="I562" s="7" t="s">
        <v>2951</v>
      </c>
      <c r="J562" s="7" t="s">
        <v>3375</v>
      </c>
    </row>
    <row r="563" spans="1:10">
      <c r="A563" s="7" t="s">
        <v>1431</v>
      </c>
      <c r="B563" s="7">
        <f t="shared" si="7"/>
        <v>562</v>
      </c>
      <c r="C563" s="35">
        <v>5</v>
      </c>
      <c r="D563" s="7" t="s">
        <v>16</v>
      </c>
      <c r="E563" s="8" t="s">
        <v>646</v>
      </c>
      <c r="F563" s="7" t="s">
        <v>1005</v>
      </c>
      <c r="G563" s="7" t="s">
        <v>2952</v>
      </c>
      <c r="H563" s="7" t="s">
        <v>647</v>
      </c>
      <c r="I563" s="7" t="s">
        <v>2953</v>
      </c>
      <c r="J563" s="7" t="s">
        <v>3376</v>
      </c>
    </row>
    <row r="564" spans="1:10">
      <c r="A564" s="7" t="s">
        <v>1432</v>
      </c>
      <c r="B564" s="7">
        <f t="shared" si="7"/>
        <v>563</v>
      </c>
      <c r="C564" s="35">
        <v>5</v>
      </c>
      <c r="D564" s="7" t="s">
        <v>16</v>
      </c>
      <c r="E564" s="8" t="s">
        <v>648</v>
      </c>
      <c r="F564" s="7" t="s">
        <v>852</v>
      </c>
      <c r="G564" s="7" t="s">
        <v>1836</v>
      </c>
      <c r="H564" s="7" t="s">
        <v>649</v>
      </c>
      <c r="I564" s="7" t="s">
        <v>2954</v>
      </c>
      <c r="J564" s="7" t="s">
        <v>3377</v>
      </c>
    </row>
    <row r="565" spans="1:10">
      <c r="A565" s="7" t="s">
        <v>1445</v>
      </c>
      <c r="B565" s="7">
        <f t="shared" si="7"/>
        <v>564</v>
      </c>
      <c r="C565" s="35">
        <v>5</v>
      </c>
      <c r="D565" s="7" t="s">
        <v>679</v>
      </c>
      <c r="E565" s="8" t="s">
        <v>678</v>
      </c>
      <c r="F565" s="7" t="s">
        <v>1065</v>
      </c>
      <c r="G565" s="7" t="s">
        <v>1851</v>
      </c>
      <c r="H565" s="7" t="s">
        <v>680</v>
      </c>
    </row>
    <row r="566" spans="1:10">
      <c r="A566" s="7" t="s">
        <v>1446</v>
      </c>
      <c r="B566" s="7">
        <f t="shared" si="7"/>
        <v>565</v>
      </c>
      <c r="C566" s="35">
        <v>5</v>
      </c>
      <c r="D566" s="7" t="s">
        <v>679</v>
      </c>
      <c r="E566" s="8" t="s">
        <v>681</v>
      </c>
      <c r="F566" s="7" t="s">
        <v>1066</v>
      </c>
      <c r="G566" s="7" t="s">
        <v>1852</v>
      </c>
      <c r="H566" s="7" t="s">
        <v>682</v>
      </c>
    </row>
    <row r="567" spans="1:10">
      <c r="A567" s="7" t="s">
        <v>1447</v>
      </c>
      <c r="B567" s="7">
        <f t="shared" si="7"/>
        <v>566</v>
      </c>
      <c r="C567" s="35">
        <v>5</v>
      </c>
      <c r="D567" s="7" t="s">
        <v>679</v>
      </c>
      <c r="E567" s="8" t="s">
        <v>683</v>
      </c>
      <c r="F567" s="7" t="s">
        <v>1067</v>
      </c>
      <c r="G567" s="7" t="s">
        <v>1853</v>
      </c>
      <c r="H567" s="7" t="s">
        <v>684</v>
      </c>
    </row>
    <row r="568" spans="1:10">
      <c r="A568" s="7" t="s">
        <v>1448</v>
      </c>
      <c r="B568" s="7">
        <f t="shared" si="7"/>
        <v>567</v>
      </c>
      <c r="C568" s="35">
        <v>5</v>
      </c>
      <c r="D568" s="7" t="s">
        <v>679</v>
      </c>
      <c r="E568" s="8" t="s">
        <v>685</v>
      </c>
      <c r="F568" s="7" t="s">
        <v>1068</v>
      </c>
      <c r="G568" s="7" t="s">
        <v>1854</v>
      </c>
      <c r="H568" s="7" t="s">
        <v>686</v>
      </c>
    </row>
    <row r="569" spans="1:10">
      <c r="A569" s="7" t="s">
        <v>1449</v>
      </c>
      <c r="B569" s="7">
        <f t="shared" si="7"/>
        <v>568</v>
      </c>
      <c r="C569" s="35">
        <v>5</v>
      </c>
      <c r="D569" s="7" t="s">
        <v>679</v>
      </c>
      <c r="E569" s="8" t="s">
        <v>687</v>
      </c>
      <c r="F569" s="7" t="s">
        <v>1069</v>
      </c>
      <c r="G569" s="7" t="s">
        <v>1855</v>
      </c>
      <c r="H569" s="7" t="s">
        <v>2978</v>
      </c>
    </row>
    <row r="570" spans="1:10">
      <c r="A570" s="7" t="s">
        <v>837</v>
      </c>
      <c r="B570" s="7">
        <f t="shared" si="7"/>
        <v>569</v>
      </c>
      <c r="C570" s="35">
        <v>5</v>
      </c>
      <c r="D570" s="7" t="s">
        <v>679</v>
      </c>
      <c r="E570" s="8" t="s">
        <v>688</v>
      </c>
      <c r="F570" s="35" t="s">
        <v>3457</v>
      </c>
      <c r="G570" s="7" t="s">
        <v>1856</v>
      </c>
      <c r="H570" s="7" t="s">
        <v>689</v>
      </c>
    </row>
    <row r="571" spans="1:10">
      <c r="A571" s="7" t="s">
        <v>1450</v>
      </c>
      <c r="B571" s="7">
        <f t="shared" si="7"/>
        <v>570</v>
      </c>
      <c r="C571" s="35">
        <v>6</v>
      </c>
      <c r="D571" s="7" t="s">
        <v>679</v>
      </c>
      <c r="E571" s="8" t="s">
        <v>690</v>
      </c>
      <c r="F571" s="7" t="s">
        <v>1070</v>
      </c>
      <c r="G571" s="7" t="s">
        <v>1857</v>
      </c>
      <c r="H571" s="7" t="s">
        <v>691</v>
      </c>
    </row>
    <row r="572" spans="1:10">
      <c r="A572" s="7" t="s">
        <v>1451</v>
      </c>
      <c r="B572" s="7">
        <f t="shared" si="7"/>
        <v>571</v>
      </c>
      <c r="C572" s="35">
        <v>6</v>
      </c>
      <c r="D572" s="7" t="s">
        <v>679</v>
      </c>
      <c r="E572" s="8" t="s">
        <v>692</v>
      </c>
      <c r="F572" s="7" t="s">
        <v>1071</v>
      </c>
      <c r="G572" s="7" t="s">
        <v>1858</v>
      </c>
      <c r="H572" s="7" t="s">
        <v>693</v>
      </c>
    </row>
    <row r="573" spans="1:10">
      <c r="A573" s="7" t="s">
        <v>1452</v>
      </c>
      <c r="B573" s="7">
        <f t="shared" si="7"/>
        <v>572</v>
      </c>
      <c r="C573" s="35">
        <v>6</v>
      </c>
      <c r="D573" s="7" t="s">
        <v>679</v>
      </c>
      <c r="E573" s="8" t="s">
        <v>694</v>
      </c>
      <c r="F573" s="7" t="s">
        <v>1072</v>
      </c>
      <c r="G573" s="7" t="s">
        <v>1859</v>
      </c>
      <c r="H573" s="7" t="s">
        <v>695</v>
      </c>
    </row>
    <row r="574" spans="1:10">
      <c r="A574" s="7" t="s">
        <v>1453</v>
      </c>
      <c r="B574" s="7">
        <f t="shared" si="7"/>
        <v>573</v>
      </c>
      <c r="C574" s="35">
        <v>6</v>
      </c>
      <c r="D574" s="7" t="s">
        <v>679</v>
      </c>
      <c r="E574" s="8" t="s">
        <v>696</v>
      </c>
      <c r="F574" s="7" t="s">
        <v>1073</v>
      </c>
      <c r="G574" s="7" t="s">
        <v>1860</v>
      </c>
      <c r="H574" s="7" t="s">
        <v>697</v>
      </c>
    </row>
    <row r="575" spans="1:10">
      <c r="A575" s="7" t="s">
        <v>1454</v>
      </c>
      <c r="B575" s="7">
        <f t="shared" si="7"/>
        <v>574</v>
      </c>
      <c r="C575" s="35">
        <v>6</v>
      </c>
      <c r="D575" s="7" t="s">
        <v>679</v>
      </c>
      <c r="E575" s="8" t="s">
        <v>698</v>
      </c>
      <c r="F575" s="7" t="s">
        <v>1074</v>
      </c>
      <c r="G575" s="7" t="s">
        <v>1861</v>
      </c>
      <c r="H575" s="7" t="s">
        <v>699</v>
      </c>
    </row>
    <row r="576" spans="1:10">
      <c r="A576" s="7" t="s">
        <v>1455</v>
      </c>
      <c r="B576" s="7">
        <f t="shared" si="7"/>
        <v>575</v>
      </c>
      <c r="C576" s="35">
        <v>6</v>
      </c>
      <c r="D576" s="7" t="s">
        <v>679</v>
      </c>
      <c r="E576" s="8" t="s">
        <v>700</v>
      </c>
      <c r="F576" s="7" t="s">
        <v>1075</v>
      </c>
      <c r="G576" s="7" t="s">
        <v>1862</v>
      </c>
      <c r="H576" s="7" t="s">
        <v>701</v>
      </c>
    </row>
    <row r="577" spans="1:10">
      <c r="A577" s="7" t="s">
        <v>1456</v>
      </c>
      <c r="B577" s="7">
        <f t="shared" si="7"/>
        <v>576</v>
      </c>
      <c r="C577" s="35">
        <v>6</v>
      </c>
      <c r="D577" s="7" t="s">
        <v>679</v>
      </c>
      <c r="E577" s="8" t="s">
        <v>702</v>
      </c>
      <c r="F577" s="7" t="s">
        <v>1076</v>
      </c>
      <c r="G577" s="7" t="s">
        <v>1863</v>
      </c>
      <c r="H577" s="7" t="s">
        <v>703</v>
      </c>
    </row>
    <row r="578" spans="1:10">
      <c r="A578" s="7" t="s">
        <v>1457</v>
      </c>
      <c r="B578" s="7">
        <f t="shared" si="7"/>
        <v>577</v>
      </c>
      <c r="C578" s="35">
        <v>6</v>
      </c>
      <c r="D578" s="7" t="s">
        <v>679</v>
      </c>
      <c r="E578" s="8" t="s">
        <v>704</v>
      </c>
      <c r="F578" s="7" t="s">
        <v>1077</v>
      </c>
      <c r="G578" s="7" t="s">
        <v>1864</v>
      </c>
      <c r="H578" s="7" t="s">
        <v>705</v>
      </c>
    </row>
    <row r="579" spans="1:10">
      <c r="A579" s="7" t="s">
        <v>1458</v>
      </c>
      <c r="B579" s="7">
        <f t="shared" si="7"/>
        <v>578</v>
      </c>
      <c r="C579" s="35">
        <v>6</v>
      </c>
      <c r="D579" s="7" t="s">
        <v>679</v>
      </c>
      <c r="E579" s="8" t="s">
        <v>706</v>
      </c>
      <c r="F579" s="7" t="s">
        <v>1078</v>
      </c>
      <c r="G579" s="7" t="s">
        <v>1865</v>
      </c>
      <c r="H579" s="7" t="s">
        <v>707</v>
      </c>
    </row>
    <row r="580" spans="1:10">
      <c r="A580" s="7" t="s">
        <v>1459</v>
      </c>
      <c r="B580" s="7">
        <f t="shared" si="7"/>
        <v>579</v>
      </c>
      <c r="C580" s="35">
        <v>6</v>
      </c>
      <c r="D580" s="7" t="s">
        <v>679</v>
      </c>
      <c r="E580" s="8" t="s">
        <v>708</v>
      </c>
      <c r="F580" s="7" t="s">
        <v>1079</v>
      </c>
      <c r="G580" s="7" t="s">
        <v>1866</v>
      </c>
      <c r="H580" s="7" t="s">
        <v>709</v>
      </c>
    </row>
    <row r="581" spans="1:10">
      <c r="A581" s="7" t="s">
        <v>1460</v>
      </c>
      <c r="B581" s="7">
        <f t="shared" ref="B581:B594" si="8">ROW()-1</f>
        <v>580</v>
      </c>
      <c r="C581" s="35">
        <v>6</v>
      </c>
      <c r="D581" s="7" t="s">
        <v>679</v>
      </c>
      <c r="E581" s="8" t="s">
        <v>710</v>
      </c>
      <c r="F581" s="7" t="s">
        <v>1080</v>
      </c>
      <c r="G581" s="7" t="s">
        <v>1867</v>
      </c>
      <c r="H581" s="7" t="s">
        <v>711</v>
      </c>
    </row>
    <row r="582" spans="1:10">
      <c r="A582" s="7" t="s">
        <v>1461</v>
      </c>
      <c r="B582" s="7">
        <f t="shared" si="8"/>
        <v>581</v>
      </c>
      <c r="C582" s="35">
        <v>6</v>
      </c>
      <c r="D582" s="7" t="s">
        <v>679</v>
      </c>
      <c r="E582" s="8" t="s">
        <v>712</v>
      </c>
      <c r="F582" s="7" t="s">
        <v>1081</v>
      </c>
      <c r="G582" s="7" t="s">
        <v>1868</v>
      </c>
      <c r="H582" s="7" t="s">
        <v>713</v>
      </c>
    </row>
    <row r="583" spans="1:10">
      <c r="A583" s="7" t="s">
        <v>1462</v>
      </c>
      <c r="B583" s="7">
        <f t="shared" si="8"/>
        <v>582</v>
      </c>
      <c r="C583" s="35">
        <v>6</v>
      </c>
      <c r="D583" s="7" t="s">
        <v>679</v>
      </c>
      <c r="E583" s="8" t="s">
        <v>714</v>
      </c>
      <c r="F583" s="7" t="s">
        <v>1082</v>
      </c>
      <c r="G583" s="7" t="s">
        <v>1869</v>
      </c>
      <c r="H583" s="7" t="s">
        <v>715</v>
      </c>
    </row>
    <row r="584" spans="1:10">
      <c r="A584" s="7" t="s">
        <v>1463</v>
      </c>
      <c r="B584" s="7">
        <f t="shared" si="8"/>
        <v>583</v>
      </c>
      <c r="C584" s="35">
        <v>6</v>
      </c>
      <c r="D584" s="7" t="s">
        <v>679</v>
      </c>
      <c r="E584" s="8" t="s">
        <v>716</v>
      </c>
      <c r="F584" s="7" t="s">
        <v>1083</v>
      </c>
      <c r="G584" s="7" t="s">
        <v>1870</v>
      </c>
      <c r="H584" s="7" t="s">
        <v>717</v>
      </c>
    </row>
    <row r="585" spans="1:10">
      <c r="A585" s="7" t="s">
        <v>1464</v>
      </c>
      <c r="B585" s="7">
        <f t="shared" si="8"/>
        <v>584</v>
      </c>
      <c r="C585" s="35">
        <v>6</v>
      </c>
      <c r="D585" s="7" t="s">
        <v>679</v>
      </c>
      <c r="E585" s="8" t="s">
        <v>718</v>
      </c>
      <c r="F585" s="7" t="s">
        <v>1084</v>
      </c>
      <c r="G585" s="7" t="s">
        <v>1871</v>
      </c>
      <c r="H585" s="7" t="s">
        <v>719</v>
      </c>
    </row>
    <row r="586" spans="1:10">
      <c r="A586" s="7" t="s">
        <v>1465</v>
      </c>
      <c r="B586" s="7">
        <f t="shared" si="8"/>
        <v>585</v>
      </c>
      <c r="C586" s="35">
        <v>6</v>
      </c>
      <c r="D586" s="7" t="s">
        <v>679</v>
      </c>
      <c r="E586" s="8" t="s">
        <v>720</v>
      </c>
      <c r="F586" s="7" t="s">
        <v>1085</v>
      </c>
      <c r="G586" s="7" t="s">
        <v>1872</v>
      </c>
      <c r="H586" s="7" t="s">
        <v>721</v>
      </c>
    </row>
    <row r="587" spans="1:10">
      <c r="A587" s="7" t="s">
        <v>1466</v>
      </c>
      <c r="B587" s="7">
        <f t="shared" si="8"/>
        <v>586</v>
      </c>
      <c r="C587" s="35">
        <v>6</v>
      </c>
      <c r="D587" s="7" t="s">
        <v>679</v>
      </c>
      <c r="E587" s="8" t="s">
        <v>722</v>
      </c>
      <c r="F587" s="7" t="s">
        <v>1086</v>
      </c>
      <c r="G587" s="7" t="s">
        <v>1873</v>
      </c>
      <c r="H587" s="7" t="s">
        <v>723</v>
      </c>
    </row>
    <row r="588" spans="1:10">
      <c r="A588" s="7" t="s">
        <v>1467</v>
      </c>
      <c r="B588" s="7">
        <f t="shared" si="8"/>
        <v>587</v>
      </c>
      <c r="C588" s="35">
        <v>6</v>
      </c>
      <c r="D588" s="7" t="s">
        <v>679</v>
      </c>
      <c r="E588" s="8" t="s">
        <v>724</v>
      </c>
      <c r="F588" s="7" t="s">
        <v>1087</v>
      </c>
      <c r="G588" s="7" t="s">
        <v>1874</v>
      </c>
      <c r="H588" s="7" t="s">
        <v>725</v>
      </c>
    </row>
    <row r="589" spans="1:10">
      <c r="A589" s="14" t="s">
        <v>3658</v>
      </c>
      <c r="B589" s="7">
        <f t="shared" si="8"/>
        <v>588</v>
      </c>
      <c r="C589" s="35">
        <v>5</v>
      </c>
      <c r="D589" s="7" t="s">
        <v>3528</v>
      </c>
      <c r="E589" s="8" t="s">
        <v>3592</v>
      </c>
      <c r="F589" s="35" t="s">
        <v>3641</v>
      </c>
      <c r="G589" s="7" t="s">
        <v>2328</v>
      </c>
      <c r="H589" s="7" t="str">
        <f>VLOOKUP(G589,Table2!D:F,2,FALSE)</f>
        <v>BG-32</v>
      </c>
      <c r="I589" s="7" t="s">
        <v>3641</v>
      </c>
      <c r="J589" s="7" t="s">
        <v>3641</v>
      </c>
    </row>
    <row r="590" spans="1:10">
      <c r="A590" s="15" t="s">
        <v>3711</v>
      </c>
      <c r="B590" s="7">
        <f t="shared" si="8"/>
        <v>589</v>
      </c>
      <c r="C590" s="35">
        <v>6</v>
      </c>
      <c r="D590" s="7" t="s">
        <v>3528</v>
      </c>
      <c r="E590" s="8" t="s">
        <v>3593</v>
      </c>
      <c r="F590" s="7" t="s">
        <v>3597</v>
      </c>
      <c r="G590" s="7" t="s">
        <v>2331</v>
      </c>
      <c r="H590" s="7" t="str">
        <f>VLOOKUP(G590,Table2!D:F,2,FALSE)</f>
        <v>BT-160</v>
      </c>
      <c r="I590" s="7" t="s">
        <v>3641</v>
      </c>
      <c r="J590" s="7" t="s">
        <v>3641</v>
      </c>
    </row>
    <row r="591" spans="1:10">
      <c r="A591" s="15" t="s">
        <v>3712</v>
      </c>
      <c r="B591" s="7">
        <f t="shared" si="8"/>
        <v>590</v>
      </c>
      <c r="C591" s="35">
        <v>6</v>
      </c>
      <c r="D591" s="7" t="s">
        <v>3528</v>
      </c>
      <c r="E591" s="8" t="s">
        <v>3594</v>
      </c>
      <c r="F591" s="7" t="s">
        <v>3597</v>
      </c>
      <c r="G591" s="7" t="s">
        <v>2333</v>
      </c>
      <c r="H591" s="7" t="str">
        <f>VLOOKUP(G591,Table2!D:F,2,FALSE)</f>
        <v>BT-161</v>
      </c>
      <c r="I591" s="7" t="s">
        <v>3641</v>
      </c>
      <c r="J591" s="7" t="s">
        <v>3641</v>
      </c>
    </row>
    <row r="592" spans="1:10">
      <c r="A592" s="15" t="s">
        <v>3713</v>
      </c>
      <c r="B592" s="7">
        <f t="shared" si="8"/>
        <v>591</v>
      </c>
      <c r="C592" s="35">
        <v>5</v>
      </c>
      <c r="D592" s="7" t="s">
        <v>3528</v>
      </c>
      <c r="E592" s="8" t="s">
        <v>3601</v>
      </c>
      <c r="F592" s="7" t="s">
        <v>3602</v>
      </c>
      <c r="G592" s="7" t="s">
        <v>2291</v>
      </c>
      <c r="H592" s="7" t="str">
        <f>VLOOKUP(G592,Table2!D:F,2,FALSE)</f>
        <v>BT-146</v>
      </c>
      <c r="I592" s="7" t="s">
        <v>3641</v>
      </c>
      <c r="J592" s="7" t="s">
        <v>3641</v>
      </c>
    </row>
    <row r="593" spans="1:10">
      <c r="A593" s="15" t="s">
        <v>3714</v>
      </c>
      <c r="B593" s="7">
        <f t="shared" si="8"/>
        <v>592</v>
      </c>
      <c r="C593" s="35">
        <v>5</v>
      </c>
      <c r="D593" s="7" t="s">
        <v>3528</v>
      </c>
      <c r="E593" s="8" t="s">
        <v>3603</v>
      </c>
      <c r="F593" s="7" t="s">
        <v>3602</v>
      </c>
      <c r="G593" s="7" t="s">
        <v>2293</v>
      </c>
      <c r="H593" s="7" t="str">
        <f>VLOOKUP(G593,Table2!D:F,2,FALSE)</f>
        <v>BT-147</v>
      </c>
      <c r="I593" s="7" t="s">
        <v>3641</v>
      </c>
      <c r="J593" s="7" t="s">
        <v>3641</v>
      </c>
    </row>
    <row r="594" spans="1:10">
      <c r="A594" s="15" t="s">
        <v>3715</v>
      </c>
      <c r="B594" s="7">
        <f t="shared" si="8"/>
        <v>593</v>
      </c>
      <c r="C594" s="35">
        <v>5</v>
      </c>
      <c r="D594" s="7" t="s">
        <v>3528</v>
      </c>
      <c r="E594" s="8" t="s">
        <v>3604</v>
      </c>
      <c r="F594" s="7" t="s">
        <v>3602</v>
      </c>
      <c r="G594" s="7" t="s">
        <v>2295</v>
      </c>
      <c r="H594" s="7" t="str">
        <f>VLOOKUP(G594,Table2!D:F,2,FALSE)</f>
        <v>BT-148</v>
      </c>
      <c r="I594" s="7" t="s">
        <v>3641</v>
      </c>
      <c r="J594" s="7" t="s">
        <v>3641</v>
      </c>
    </row>
    <row r="595" spans="1:10">
      <c r="A595" s="7" t="s">
        <v>835</v>
      </c>
      <c r="B595" s="7">
        <f t="shared" ref="B595:B621" si="9">ROW()-1</f>
        <v>594</v>
      </c>
      <c r="C595" s="35">
        <v>4</v>
      </c>
      <c r="D595" s="7" t="s">
        <v>16</v>
      </c>
      <c r="E595" s="8" t="s">
        <v>650</v>
      </c>
      <c r="F595" s="35" t="s">
        <v>3457</v>
      </c>
      <c r="G595" s="7" t="s">
        <v>2955</v>
      </c>
      <c r="H595" s="7" t="s">
        <v>651</v>
      </c>
      <c r="I595" s="7" t="s">
        <v>2956</v>
      </c>
      <c r="J595" s="7" t="s">
        <v>3378</v>
      </c>
    </row>
    <row r="596" spans="1:10">
      <c r="A596" s="7" t="s">
        <v>1433</v>
      </c>
      <c r="B596" s="7">
        <f t="shared" si="9"/>
        <v>595</v>
      </c>
      <c r="C596" s="35">
        <v>5</v>
      </c>
      <c r="D596" s="7" t="s">
        <v>314</v>
      </c>
      <c r="E596" s="8" t="s">
        <v>652</v>
      </c>
      <c r="F596" s="7" t="s">
        <v>1103</v>
      </c>
      <c r="G596" s="7" t="s">
        <v>2957</v>
      </c>
      <c r="H596" s="7" t="s">
        <v>653</v>
      </c>
      <c r="I596" s="7" t="s">
        <v>2958</v>
      </c>
      <c r="J596" s="7" t="s">
        <v>3379</v>
      </c>
    </row>
    <row r="597" spans="1:10">
      <c r="A597" s="7" t="s">
        <v>1434</v>
      </c>
      <c r="B597" s="7">
        <f t="shared" si="9"/>
        <v>596</v>
      </c>
      <c r="C597" s="35">
        <v>5</v>
      </c>
      <c r="D597" s="7" t="s">
        <v>314</v>
      </c>
      <c r="E597" s="8" t="s">
        <v>654</v>
      </c>
      <c r="F597" s="7" t="s">
        <v>1104</v>
      </c>
      <c r="G597" s="7" t="s">
        <v>1839</v>
      </c>
      <c r="H597" s="7" t="s">
        <v>655</v>
      </c>
      <c r="I597" s="7" t="s">
        <v>2959</v>
      </c>
      <c r="J597" s="7" t="s">
        <v>3380</v>
      </c>
    </row>
    <row r="598" spans="1:10">
      <c r="A598" s="7" t="s">
        <v>1435</v>
      </c>
      <c r="B598" s="7">
        <f t="shared" si="9"/>
        <v>597</v>
      </c>
      <c r="C598" s="35">
        <v>5</v>
      </c>
      <c r="D598" s="7" t="s">
        <v>314</v>
      </c>
      <c r="E598" s="8" t="s">
        <v>656</v>
      </c>
      <c r="F598" s="7" t="s">
        <v>1105</v>
      </c>
      <c r="G598" s="7" t="s">
        <v>2960</v>
      </c>
      <c r="H598" s="7" t="s">
        <v>657</v>
      </c>
      <c r="I598" s="7" t="s">
        <v>2961</v>
      </c>
      <c r="J598" s="7" t="s">
        <v>3381</v>
      </c>
    </row>
    <row r="599" spans="1:10">
      <c r="A599" s="7" t="s">
        <v>1436</v>
      </c>
      <c r="B599" s="7">
        <f t="shared" si="9"/>
        <v>598</v>
      </c>
      <c r="C599" s="35">
        <v>5</v>
      </c>
      <c r="D599" s="7" t="s">
        <v>314</v>
      </c>
      <c r="E599" s="8" t="s">
        <v>658</v>
      </c>
      <c r="F599" s="7" t="s">
        <v>1106</v>
      </c>
      <c r="G599" s="7" t="s">
        <v>1841</v>
      </c>
      <c r="H599" s="7" t="s">
        <v>659</v>
      </c>
      <c r="I599" s="7" t="s">
        <v>2962</v>
      </c>
      <c r="J599" s="7" t="s">
        <v>3382</v>
      </c>
    </row>
    <row r="600" spans="1:10">
      <c r="A600" s="7" t="s">
        <v>1437</v>
      </c>
      <c r="B600" s="7">
        <f t="shared" si="9"/>
        <v>599</v>
      </c>
      <c r="C600" s="35">
        <v>5</v>
      </c>
      <c r="D600" s="7" t="s">
        <v>314</v>
      </c>
      <c r="E600" s="8" t="s">
        <v>660</v>
      </c>
      <c r="F600" s="7" t="s">
        <v>852</v>
      </c>
      <c r="G600" s="7" t="s">
        <v>1842</v>
      </c>
      <c r="H600" s="7" t="s">
        <v>661</v>
      </c>
      <c r="I600" s="7" t="s">
        <v>2963</v>
      </c>
      <c r="J600" s="7" t="s">
        <v>3383</v>
      </c>
    </row>
    <row r="601" spans="1:10">
      <c r="A601" s="7" t="s">
        <v>836</v>
      </c>
      <c r="B601" s="7">
        <f t="shared" si="9"/>
        <v>600</v>
      </c>
      <c r="C601" s="35">
        <v>4</v>
      </c>
      <c r="D601" s="7" t="s">
        <v>16</v>
      </c>
      <c r="E601" s="8" t="s">
        <v>2964</v>
      </c>
      <c r="F601" s="35" t="s">
        <v>3457</v>
      </c>
      <c r="G601" s="7" t="s">
        <v>1843</v>
      </c>
      <c r="H601" s="7" t="s">
        <v>663</v>
      </c>
      <c r="I601" s="7" t="s">
        <v>2965</v>
      </c>
      <c r="J601" s="7" t="s">
        <v>3384</v>
      </c>
    </row>
    <row r="602" spans="1:10">
      <c r="A602" s="7" t="s">
        <v>1438</v>
      </c>
      <c r="B602" s="7">
        <f t="shared" si="9"/>
        <v>601</v>
      </c>
      <c r="C602" s="35">
        <v>5</v>
      </c>
      <c r="D602" s="7" t="s">
        <v>16</v>
      </c>
      <c r="E602" s="8" t="s">
        <v>664</v>
      </c>
      <c r="F602" s="7" t="s">
        <v>970</v>
      </c>
      <c r="G602" s="7" t="s">
        <v>2966</v>
      </c>
      <c r="H602" s="7" t="s">
        <v>3501</v>
      </c>
      <c r="I602" s="7" t="s">
        <v>2967</v>
      </c>
      <c r="J602" s="7" t="s">
        <v>3385</v>
      </c>
    </row>
    <row r="603" spans="1:10">
      <c r="A603" s="7" t="s">
        <v>1439</v>
      </c>
      <c r="B603" s="7">
        <f t="shared" si="9"/>
        <v>602</v>
      </c>
      <c r="C603" s="35">
        <v>5</v>
      </c>
      <c r="D603" s="7" t="s">
        <v>16</v>
      </c>
      <c r="E603" s="8" t="s">
        <v>666</v>
      </c>
      <c r="F603" s="7" t="s">
        <v>972</v>
      </c>
      <c r="G603" s="7" t="s">
        <v>2968</v>
      </c>
      <c r="H603" s="7" t="s">
        <v>667</v>
      </c>
      <c r="I603" s="7" t="s">
        <v>2969</v>
      </c>
      <c r="J603" s="7" t="s">
        <v>3386</v>
      </c>
    </row>
    <row r="604" spans="1:10">
      <c r="A604" s="7" t="s">
        <v>1440</v>
      </c>
      <c r="B604" s="7">
        <f t="shared" si="9"/>
        <v>603</v>
      </c>
      <c r="C604" s="35">
        <v>5</v>
      </c>
      <c r="D604" s="7" t="s">
        <v>16</v>
      </c>
      <c r="E604" s="8" t="s">
        <v>668</v>
      </c>
      <c r="F604" s="7" t="s">
        <v>971</v>
      </c>
      <c r="G604" s="7" t="s">
        <v>2970</v>
      </c>
      <c r="H604" s="7" t="s">
        <v>669</v>
      </c>
      <c r="I604" s="7" t="s">
        <v>2971</v>
      </c>
      <c r="J604" s="7" t="s">
        <v>3387</v>
      </c>
    </row>
    <row r="605" spans="1:10">
      <c r="A605" s="7" t="s">
        <v>1441</v>
      </c>
      <c r="B605" s="7">
        <f t="shared" si="9"/>
        <v>604</v>
      </c>
      <c r="C605" s="35">
        <v>5</v>
      </c>
      <c r="D605" s="7" t="s">
        <v>16</v>
      </c>
      <c r="E605" s="8" t="s">
        <v>670</v>
      </c>
      <c r="F605" s="7" t="s">
        <v>973</v>
      </c>
      <c r="G605" s="7" t="s">
        <v>2356</v>
      </c>
      <c r="H605" s="7" t="s">
        <v>671</v>
      </c>
      <c r="I605" s="7" t="s">
        <v>2972</v>
      </c>
      <c r="J605" s="7" t="s">
        <v>3388</v>
      </c>
    </row>
    <row r="606" spans="1:10">
      <c r="A606" s="7" t="s">
        <v>1442</v>
      </c>
      <c r="B606" s="7">
        <f t="shared" si="9"/>
        <v>605</v>
      </c>
      <c r="C606" s="35">
        <v>5</v>
      </c>
      <c r="D606" s="7" t="s">
        <v>16</v>
      </c>
      <c r="E606" s="8" t="s">
        <v>672</v>
      </c>
      <c r="F606" s="7" t="s">
        <v>974</v>
      </c>
      <c r="G606" s="7" t="s">
        <v>2973</v>
      </c>
      <c r="H606" s="7" t="s">
        <v>673</v>
      </c>
      <c r="I606" s="7" t="s">
        <v>2974</v>
      </c>
      <c r="J606" s="7" t="s">
        <v>3389</v>
      </c>
    </row>
    <row r="607" spans="1:10">
      <c r="A607" s="7" t="s">
        <v>1443</v>
      </c>
      <c r="B607" s="7">
        <f t="shared" si="9"/>
        <v>606</v>
      </c>
      <c r="C607" s="35">
        <v>5</v>
      </c>
      <c r="D607" s="7" t="s">
        <v>16</v>
      </c>
      <c r="E607" s="8" t="s">
        <v>674</v>
      </c>
      <c r="F607" s="7" t="s">
        <v>974</v>
      </c>
      <c r="G607" s="7" t="s">
        <v>2975</v>
      </c>
      <c r="H607" s="7" t="s">
        <v>675</v>
      </c>
      <c r="I607" s="7" t="s">
        <v>2976</v>
      </c>
      <c r="J607" s="7" t="s">
        <v>3390</v>
      </c>
    </row>
    <row r="608" spans="1:10">
      <c r="A608" s="7" t="s">
        <v>1444</v>
      </c>
      <c r="B608" s="7">
        <f t="shared" si="9"/>
        <v>607</v>
      </c>
      <c r="C608" s="35">
        <v>5</v>
      </c>
      <c r="D608" s="7" t="s">
        <v>16</v>
      </c>
      <c r="E608" s="8" t="s">
        <v>676</v>
      </c>
      <c r="F608" s="7" t="s">
        <v>975</v>
      </c>
      <c r="G608" s="7" t="s">
        <v>1699</v>
      </c>
      <c r="H608" s="7" t="s">
        <v>677</v>
      </c>
      <c r="I608" s="7" t="s">
        <v>2977</v>
      </c>
      <c r="J608" s="7" t="s">
        <v>3391</v>
      </c>
    </row>
    <row r="609" spans="1:10">
      <c r="A609" s="7" t="s">
        <v>838</v>
      </c>
      <c r="B609" s="7">
        <f t="shared" si="9"/>
        <v>608</v>
      </c>
      <c r="C609" s="35">
        <v>4</v>
      </c>
      <c r="D609" s="7" t="s">
        <v>0</v>
      </c>
      <c r="E609" s="8" t="s">
        <v>726</v>
      </c>
      <c r="F609" s="35" t="s">
        <v>3457</v>
      </c>
      <c r="G609" s="7" t="s">
        <v>2979</v>
      </c>
      <c r="H609" s="7" t="s">
        <v>727</v>
      </c>
      <c r="I609" s="7" t="s">
        <v>2980</v>
      </c>
      <c r="J609" s="7" t="s">
        <v>3392</v>
      </c>
    </row>
    <row r="610" spans="1:10">
      <c r="A610" s="7" t="s">
        <v>1468</v>
      </c>
      <c r="B610" s="7">
        <f t="shared" si="9"/>
        <v>609</v>
      </c>
      <c r="C610" s="35">
        <v>5</v>
      </c>
      <c r="D610" s="7" t="s">
        <v>0</v>
      </c>
      <c r="E610" s="8" t="s">
        <v>728</v>
      </c>
      <c r="F610" s="7" t="s">
        <v>910</v>
      </c>
      <c r="G610" s="7" t="s">
        <v>1876</v>
      </c>
      <c r="H610" s="7" t="s">
        <v>729</v>
      </c>
      <c r="I610" s="7" t="s">
        <v>2981</v>
      </c>
      <c r="J610" s="7" t="s">
        <v>3393</v>
      </c>
    </row>
    <row r="611" spans="1:10">
      <c r="A611" s="7" t="s">
        <v>1469</v>
      </c>
      <c r="B611" s="7">
        <f t="shared" si="9"/>
        <v>610</v>
      </c>
      <c r="C611" s="35">
        <v>5</v>
      </c>
      <c r="D611" s="7" t="s">
        <v>0</v>
      </c>
      <c r="E611" s="8" t="s">
        <v>730</v>
      </c>
      <c r="F611" s="7" t="s">
        <v>911</v>
      </c>
      <c r="G611" s="7" t="s">
        <v>1877</v>
      </c>
      <c r="H611" s="7" t="s">
        <v>731</v>
      </c>
      <c r="I611" s="7" t="s">
        <v>2982</v>
      </c>
      <c r="J611" s="7" t="s">
        <v>3394</v>
      </c>
    </row>
    <row r="612" spans="1:10">
      <c r="A612" s="7" t="s">
        <v>1470</v>
      </c>
      <c r="B612" s="7">
        <f t="shared" si="9"/>
        <v>611</v>
      </c>
      <c r="C612" s="35">
        <v>5</v>
      </c>
      <c r="D612" s="7" t="s">
        <v>0</v>
      </c>
      <c r="E612" s="8" t="s">
        <v>732</v>
      </c>
      <c r="F612" s="7" t="s">
        <v>916</v>
      </c>
      <c r="G612" s="7" t="s">
        <v>1878</v>
      </c>
      <c r="H612" s="7" t="s">
        <v>733</v>
      </c>
      <c r="I612" s="7" t="s">
        <v>2983</v>
      </c>
      <c r="J612" s="7" t="s">
        <v>3395</v>
      </c>
    </row>
    <row r="613" spans="1:10">
      <c r="A613" s="7" t="s">
        <v>1471</v>
      </c>
      <c r="B613" s="7">
        <f t="shared" si="9"/>
        <v>612</v>
      </c>
      <c r="C613" s="35">
        <v>5</v>
      </c>
      <c r="D613" s="7" t="s">
        <v>0</v>
      </c>
      <c r="E613" s="8" t="s">
        <v>734</v>
      </c>
      <c r="F613" s="7" t="s">
        <v>912</v>
      </c>
      <c r="G613" s="7" t="s">
        <v>2984</v>
      </c>
      <c r="H613" s="7" t="s">
        <v>735</v>
      </c>
      <c r="I613" s="7" t="s">
        <v>2985</v>
      </c>
      <c r="J613" s="7" t="s">
        <v>3396</v>
      </c>
    </row>
    <row r="614" spans="1:10">
      <c r="A614" s="7" t="s">
        <v>1472</v>
      </c>
      <c r="B614" s="7">
        <f t="shared" si="9"/>
        <v>613</v>
      </c>
      <c r="C614" s="35">
        <v>5</v>
      </c>
      <c r="D614" s="7" t="s">
        <v>0</v>
      </c>
      <c r="E614" s="8" t="s">
        <v>736</v>
      </c>
      <c r="F614" s="7" t="s">
        <v>913</v>
      </c>
      <c r="G614" s="7" t="s">
        <v>2986</v>
      </c>
      <c r="H614" s="7" t="s">
        <v>737</v>
      </c>
      <c r="I614" s="7" t="s">
        <v>2987</v>
      </c>
      <c r="J614" s="7" t="s">
        <v>3397</v>
      </c>
    </row>
    <row r="615" spans="1:10">
      <c r="A615" s="7" t="s">
        <v>1473</v>
      </c>
      <c r="B615" s="7">
        <f t="shared" si="9"/>
        <v>614</v>
      </c>
      <c r="C615" s="35">
        <v>5</v>
      </c>
      <c r="D615" s="7" t="s">
        <v>0</v>
      </c>
      <c r="E615" s="8" t="s">
        <v>738</v>
      </c>
      <c r="F615" s="7" t="s">
        <v>918</v>
      </c>
      <c r="G615" s="7" t="s">
        <v>752</v>
      </c>
      <c r="H615" s="7" t="s">
        <v>3755</v>
      </c>
      <c r="I615" s="7" t="s">
        <v>2988</v>
      </c>
      <c r="J615" s="7" t="s">
        <v>3756</v>
      </c>
    </row>
    <row r="616" spans="1:10">
      <c r="A616" s="7" t="s">
        <v>1474</v>
      </c>
      <c r="B616" s="7">
        <f t="shared" si="9"/>
        <v>615</v>
      </c>
      <c r="C616" s="35">
        <v>5</v>
      </c>
      <c r="D616" s="7" t="s">
        <v>0</v>
      </c>
      <c r="E616" s="8" t="s">
        <v>740</v>
      </c>
      <c r="F616" s="7" t="s">
        <v>919</v>
      </c>
      <c r="G616" s="7" t="s">
        <v>1882</v>
      </c>
      <c r="H616" s="7" t="s">
        <v>741</v>
      </c>
      <c r="I616" s="7" t="s">
        <v>2989</v>
      </c>
      <c r="J616" s="7" t="s">
        <v>3398</v>
      </c>
    </row>
    <row r="617" spans="1:10">
      <c r="A617" s="7" t="s">
        <v>1475</v>
      </c>
      <c r="B617" s="7">
        <f t="shared" si="9"/>
        <v>616</v>
      </c>
      <c r="C617" s="35">
        <v>5</v>
      </c>
      <c r="D617" s="7" t="s">
        <v>0</v>
      </c>
      <c r="E617" s="8" t="s">
        <v>742</v>
      </c>
      <c r="F617" s="7" t="s">
        <v>914</v>
      </c>
      <c r="G617" s="7" t="s">
        <v>2990</v>
      </c>
      <c r="H617" s="7" t="s">
        <v>743</v>
      </c>
      <c r="I617" s="7" t="s">
        <v>2991</v>
      </c>
      <c r="J617" s="7" t="s">
        <v>3399</v>
      </c>
    </row>
    <row r="618" spans="1:10">
      <c r="A618" s="7" t="s">
        <v>1476</v>
      </c>
      <c r="B618" s="7">
        <f t="shared" si="9"/>
        <v>617</v>
      </c>
      <c r="C618" s="35">
        <v>5</v>
      </c>
      <c r="D618" s="7" t="s">
        <v>0</v>
      </c>
      <c r="E618" s="8" t="s">
        <v>744</v>
      </c>
      <c r="F618" s="7" t="s">
        <v>915</v>
      </c>
      <c r="G618" s="7" t="s">
        <v>2992</v>
      </c>
      <c r="H618" s="7" t="s">
        <v>745</v>
      </c>
      <c r="I618" s="7" t="s">
        <v>2993</v>
      </c>
      <c r="J618" s="7" t="s">
        <v>3400</v>
      </c>
    </row>
    <row r="619" spans="1:10">
      <c r="A619" s="7" t="s">
        <v>1477</v>
      </c>
      <c r="B619" s="7">
        <f t="shared" si="9"/>
        <v>618</v>
      </c>
      <c r="C619" s="35">
        <v>5</v>
      </c>
      <c r="D619" s="7" t="s">
        <v>35</v>
      </c>
      <c r="E619" s="8" t="s">
        <v>746</v>
      </c>
      <c r="F619" s="7" t="s">
        <v>857</v>
      </c>
      <c r="G619" s="7" t="s">
        <v>2994</v>
      </c>
      <c r="H619" s="7" t="s">
        <v>747</v>
      </c>
      <c r="I619" s="7" t="s">
        <v>2995</v>
      </c>
      <c r="J619" s="7" t="s">
        <v>3401</v>
      </c>
    </row>
    <row r="620" spans="1:10">
      <c r="A620" s="7" t="s">
        <v>1478</v>
      </c>
      <c r="B620" s="7">
        <f t="shared" si="9"/>
        <v>619</v>
      </c>
      <c r="C620" s="35">
        <v>5</v>
      </c>
      <c r="D620" s="7" t="s">
        <v>35</v>
      </c>
      <c r="E620" s="8" t="s">
        <v>748</v>
      </c>
      <c r="F620" s="7" t="s">
        <v>1088</v>
      </c>
      <c r="G620" s="7" t="s">
        <v>2996</v>
      </c>
      <c r="H620" s="7" t="s">
        <v>749</v>
      </c>
      <c r="I620" s="7" t="s">
        <v>2997</v>
      </c>
      <c r="J620" s="7" t="s">
        <v>3402</v>
      </c>
    </row>
    <row r="621" spans="1:10">
      <c r="A621" s="7" t="s">
        <v>1479</v>
      </c>
      <c r="B621" s="7">
        <f t="shared" si="9"/>
        <v>620</v>
      </c>
      <c r="C621" s="35">
        <v>5</v>
      </c>
      <c r="D621" s="7" t="s">
        <v>35</v>
      </c>
      <c r="E621" s="8" t="s">
        <v>750</v>
      </c>
      <c r="F621" s="7" t="s">
        <v>4393</v>
      </c>
      <c r="G621" s="7" t="s">
        <v>1887</v>
      </c>
      <c r="H621" s="7" t="s">
        <v>751</v>
      </c>
      <c r="I621" s="7" t="s">
        <v>2998</v>
      </c>
      <c r="J621" s="7" t="s">
        <v>3403</v>
      </c>
    </row>
    <row r="622" spans="1:10">
      <c r="A622" s="7" t="s">
        <v>3753</v>
      </c>
      <c r="B622" s="7">
        <f t="shared" ref="B622:B648" si="10">ROW()-1</f>
        <v>621</v>
      </c>
      <c r="C622" s="35">
        <v>5</v>
      </c>
      <c r="D622" s="7" t="s">
        <v>35</v>
      </c>
      <c r="E622" s="8" t="s">
        <v>738</v>
      </c>
      <c r="F622" s="7" t="s">
        <v>3754</v>
      </c>
      <c r="G622" s="7" t="s">
        <v>4392</v>
      </c>
      <c r="H622" s="7" t="s">
        <v>3755</v>
      </c>
      <c r="I622" s="7" t="s">
        <v>2999</v>
      </c>
      <c r="J622" s="7" t="s">
        <v>3756</v>
      </c>
    </row>
    <row r="623" spans="1:10">
      <c r="A623" s="7" t="s">
        <v>1481</v>
      </c>
      <c r="B623" s="7">
        <f t="shared" si="10"/>
        <v>622</v>
      </c>
      <c r="C623" s="35">
        <v>5</v>
      </c>
      <c r="D623" s="7" t="s">
        <v>35</v>
      </c>
      <c r="E623" s="8" t="s">
        <v>753</v>
      </c>
      <c r="F623" s="7" t="s">
        <v>1092</v>
      </c>
      <c r="G623" s="7" t="s">
        <v>1888</v>
      </c>
      <c r="H623" s="7" t="s">
        <v>754</v>
      </c>
      <c r="I623" s="7" t="s">
        <v>3000</v>
      </c>
      <c r="J623" s="7" t="s">
        <v>3447</v>
      </c>
    </row>
    <row r="624" spans="1:10">
      <c r="A624" s="7" t="s">
        <v>1482</v>
      </c>
      <c r="B624" s="7">
        <f t="shared" si="10"/>
        <v>623</v>
      </c>
      <c r="C624" s="35">
        <v>5</v>
      </c>
      <c r="D624" s="7" t="s">
        <v>35</v>
      </c>
      <c r="E624" s="8" t="s">
        <v>755</v>
      </c>
      <c r="F624" s="7" t="s">
        <v>1093</v>
      </c>
      <c r="G624" s="7" t="s">
        <v>1889</v>
      </c>
      <c r="H624" s="7" t="s">
        <v>756</v>
      </c>
      <c r="I624" s="7" t="s">
        <v>3001</v>
      </c>
      <c r="J624" s="7" t="s">
        <v>3404</v>
      </c>
    </row>
    <row r="625" spans="1:10">
      <c r="A625" s="7" t="s">
        <v>1483</v>
      </c>
      <c r="B625" s="7">
        <f t="shared" si="10"/>
        <v>624</v>
      </c>
      <c r="C625" s="35">
        <v>5</v>
      </c>
      <c r="D625" s="7" t="s">
        <v>35</v>
      </c>
      <c r="E625" s="8" t="s">
        <v>757</v>
      </c>
      <c r="F625" s="7" t="s">
        <v>1091</v>
      </c>
      <c r="G625" s="7" t="s">
        <v>1890</v>
      </c>
      <c r="H625" s="7" t="s">
        <v>3502</v>
      </c>
      <c r="I625" s="7" t="s">
        <v>3002</v>
      </c>
      <c r="J625" s="7" t="s">
        <v>3405</v>
      </c>
    </row>
    <row r="626" spans="1:10">
      <c r="A626" s="7" t="s">
        <v>1484</v>
      </c>
      <c r="B626" s="7">
        <f t="shared" si="10"/>
        <v>625</v>
      </c>
      <c r="C626" s="35">
        <v>5</v>
      </c>
      <c r="D626" s="7" t="s">
        <v>35</v>
      </c>
      <c r="E626" s="8" t="s">
        <v>759</v>
      </c>
      <c r="F626" s="7" t="s">
        <v>857</v>
      </c>
      <c r="G626" s="7" t="s">
        <v>3003</v>
      </c>
      <c r="H626" s="7" t="s">
        <v>760</v>
      </c>
      <c r="I626" s="7" t="s">
        <v>3004</v>
      </c>
      <c r="J626" s="7" t="s">
        <v>3406</v>
      </c>
    </row>
    <row r="627" spans="1:10">
      <c r="A627" s="7" t="s">
        <v>1485</v>
      </c>
      <c r="B627" s="7">
        <f t="shared" si="10"/>
        <v>626</v>
      </c>
      <c r="C627" s="35">
        <v>5</v>
      </c>
      <c r="D627" s="7" t="s">
        <v>35</v>
      </c>
      <c r="E627" s="8" t="s">
        <v>761</v>
      </c>
      <c r="F627" s="7" t="s">
        <v>1088</v>
      </c>
      <c r="G627" s="7" t="s">
        <v>1892</v>
      </c>
      <c r="H627" s="7" t="s">
        <v>762</v>
      </c>
      <c r="I627" s="7" t="s">
        <v>3005</v>
      </c>
      <c r="J627" s="7" t="s">
        <v>3407</v>
      </c>
    </row>
    <row r="628" spans="1:10">
      <c r="A628" s="7" t="s">
        <v>1486</v>
      </c>
      <c r="B628" s="7">
        <f t="shared" si="10"/>
        <v>627</v>
      </c>
      <c r="C628" s="35">
        <v>5</v>
      </c>
      <c r="D628" s="7" t="s">
        <v>35</v>
      </c>
      <c r="E628" s="8" t="s">
        <v>763</v>
      </c>
      <c r="F628" s="7" t="s">
        <v>1089</v>
      </c>
      <c r="G628" s="7" t="s">
        <v>3006</v>
      </c>
      <c r="H628" s="7" t="s">
        <v>764</v>
      </c>
      <c r="I628" s="7" t="s">
        <v>3007</v>
      </c>
      <c r="J628" s="7" t="s">
        <v>3408</v>
      </c>
    </row>
    <row r="629" spans="1:10">
      <c r="A629" s="7" t="s">
        <v>1487</v>
      </c>
      <c r="B629" s="7">
        <f t="shared" si="10"/>
        <v>628</v>
      </c>
      <c r="C629" s="35">
        <v>5</v>
      </c>
      <c r="D629" s="7" t="s">
        <v>35</v>
      </c>
      <c r="E629" s="8" t="s">
        <v>765</v>
      </c>
      <c r="F629" s="7" t="s">
        <v>1092</v>
      </c>
      <c r="G629" s="7" t="s">
        <v>3008</v>
      </c>
      <c r="H629" s="7" t="s">
        <v>766</v>
      </c>
      <c r="I629" s="7" t="s">
        <v>3009</v>
      </c>
      <c r="J629" s="7" t="s">
        <v>3081</v>
      </c>
    </row>
    <row r="630" spans="1:10">
      <c r="A630" s="7" t="s">
        <v>1488</v>
      </c>
      <c r="B630" s="7">
        <f t="shared" si="10"/>
        <v>629</v>
      </c>
      <c r="C630" s="35">
        <v>5</v>
      </c>
      <c r="D630" s="7" t="s">
        <v>35</v>
      </c>
      <c r="E630" s="8" t="s">
        <v>767</v>
      </c>
      <c r="F630" s="7" t="s">
        <v>1093</v>
      </c>
      <c r="G630" s="7" t="s">
        <v>3010</v>
      </c>
      <c r="H630" s="7" t="s">
        <v>768</v>
      </c>
      <c r="I630" s="7" t="s">
        <v>3011</v>
      </c>
      <c r="J630" s="7" t="s">
        <v>3082</v>
      </c>
    </row>
    <row r="631" spans="1:10">
      <c r="A631" s="7" t="s">
        <v>1489</v>
      </c>
      <c r="B631" s="7">
        <f t="shared" si="10"/>
        <v>630</v>
      </c>
      <c r="C631" s="35">
        <v>5</v>
      </c>
      <c r="D631" s="7" t="s">
        <v>35</v>
      </c>
      <c r="E631" s="8" t="s">
        <v>769</v>
      </c>
      <c r="F631" s="7" t="s">
        <v>1089</v>
      </c>
      <c r="G631" s="7" t="s">
        <v>3012</v>
      </c>
      <c r="H631" s="7" t="s">
        <v>770</v>
      </c>
      <c r="I631" s="7" t="s">
        <v>3013</v>
      </c>
      <c r="J631" s="7" t="s">
        <v>3409</v>
      </c>
    </row>
    <row r="632" spans="1:10">
      <c r="A632" s="7" t="s">
        <v>1490</v>
      </c>
      <c r="B632" s="7">
        <f t="shared" si="10"/>
        <v>631</v>
      </c>
      <c r="C632" s="35">
        <v>5</v>
      </c>
      <c r="D632" s="7" t="s">
        <v>35</v>
      </c>
      <c r="E632" s="8" t="s">
        <v>771</v>
      </c>
      <c r="F632" s="7" t="s">
        <v>1092</v>
      </c>
      <c r="G632" s="7" t="s">
        <v>3014</v>
      </c>
      <c r="H632" s="7" t="s">
        <v>766</v>
      </c>
      <c r="I632" s="7" t="s">
        <v>3015</v>
      </c>
      <c r="J632" s="7" t="s">
        <v>3448</v>
      </c>
    </row>
    <row r="633" spans="1:10">
      <c r="A633" s="7" t="s">
        <v>1491</v>
      </c>
      <c r="B633" s="7">
        <f t="shared" si="10"/>
        <v>632</v>
      </c>
      <c r="C633" s="35">
        <v>5</v>
      </c>
      <c r="D633" s="7" t="s">
        <v>35</v>
      </c>
      <c r="E633" s="8" t="s">
        <v>772</v>
      </c>
      <c r="F633" s="7" t="s">
        <v>1093</v>
      </c>
      <c r="G633" s="7" t="s">
        <v>3016</v>
      </c>
      <c r="H633" s="7" t="s">
        <v>768</v>
      </c>
      <c r="I633" s="7" t="s">
        <v>3017</v>
      </c>
      <c r="J633" s="7" t="s">
        <v>3410</v>
      </c>
    </row>
    <row r="634" spans="1:10">
      <c r="A634" s="7" t="s">
        <v>1492</v>
      </c>
      <c r="B634" s="7">
        <f t="shared" si="10"/>
        <v>633</v>
      </c>
      <c r="C634" s="35">
        <v>4</v>
      </c>
      <c r="D634" s="7" t="s">
        <v>773</v>
      </c>
      <c r="E634" s="8" t="s">
        <v>774</v>
      </c>
      <c r="F634" s="7" t="s">
        <v>1099</v>
      </c>
      <c r="G634" s="7" t="s">
        <v>1899</v>
      </c>
      <c r="H634" s="7" t="s">
        <v>3503</v>
      </c>
      <c r="I634" s="7" t="s">
        <v>3018</v>
      </c>
      <c r="J634" s="7" t="s">
        <v>3411</v>
      </c>
    </row>
    <row r="635" spans="1:10">
      <c r="A635" s="7" t="s">
        <v>1493</v>
      </c>
      <c r="B635" s="7">
        <f t="shared" si="10"/>
        <v>634</v>
      </c>
      <c r="C635" s="35">
        <v>4</v>
      </c>
      <c r="D635" s="7" t="s">
        <v>773</v>
      </c>
      <c r="E635" s="8" t="s">
        <v>776</v>
      </c>
      <c r="F635" s="7" t="s">
        <v>1100</v>
      </c>
      <c r="G635" s="7" t="s">
        <v>1900</v>
      </c>
      <c r="H635" s="7" t="s">
        <v>777</v>
      </c>
      <c r="I635" s="7" t="s">
        <v>3019</v>
      </c>
      <c r="J635" s="7" t="s">
        <v>3412</v>
      </c>
    </row>
    <row r="636" spans="1:10">
      <c r="A636" s="7" t="s">
        <v>1494</v>
      </c>
      <c r="B636" s="7">
        <f t="shared" si="10"/>
        <v>635</v>
      </c>
      <c r="C636" s="35">
        <v>4</v>
      </c>
      <c r="D636" s="7" t="s">
        <v>773</v>
      </c>
      <c r="E636" s="8" t="s">
        <v>778</v>
      </c>
      <c r="F636" s="7" t="s">
        <v>1094</v>
      </c>
      <c r="G636" s="7" t="s">
        <v>3020</v>
      </c>
      <c r="H636" s="7" t="s">
        <v>779</v>
      </c>
      <c r="I636" s="7" t="s">
        <v>3021</v>
      </c>
      <c r="J636" s="7" t="s">
        <v>3413</v>
      </c>
    </row>
    <row r="637" spans="1:10">
      <c r="A637" s="7" t="s">
        <v>839</v>
      </c>
      <c r="B637" s="7">
        <f t="shared" si="10"/>
        <v>636</v>
      </c>
      <c r="C637" s="35">
        <v>4</v>
      </c>
      <c r="D637" s="7" t="s">
        <v>773</v>
      </c>
      <c r="E637" s="8" t="s">
        <v>780</v>
      </c>
      <c r="F637" s="35" t="s">
        <v>3457</v>
      </c>
      <c r="G637" s="7" t="s">
        <v>3022</v>
      </c>
      <c r="H637" s="7" t="s">
        <v>781</v>
      </c>
      <c r="I637" s="7" t="s">
        <v>3023</v>
      </c>
      <c r="J637" s="7" t="s">
        <v>3414</v>
      </c>
    </row>
    <row r="638" spans="1:10">
      <c r="A638" s="7" t="s">
        <v>1495</v>
      </c>
      <c r="B638" s="7">
        <f t="shared" si="10"/>
        <v>637</v>
      </c>
      <c r="C638" s="35">
        <v>5</v>
      </c>
      <c r="D638" s="7" t="s">
        <v>773</v>
      </c>
      <c r="E638" s="8" t="s">
        <v>782</v>
      </c>
      <c r="F638" s="7" t="s">
        <v>869</v>
      </c>
      <c r="G638" s="7" t="s">
        <v>1903</v>
      </c>
      <c r="H638" s="7" t="s">
        <v>3024</v>
      </c>
      <c r="I638" s="7" t="s">
        <v>3025</v>
      </c>
      <c r="J638" s="7" t="s">
        <v>3415</v>
      </c>
    </row>
    <row r="639" spans="1:10">
      <c r="A639" s="7" t="s">
        <v>1496</v>
      </c>
      <c r="B639" s="7">
        <f t="shared" si="10"/>
        <v>638</v>
      </c>
      <c r="C639" s="35">
        <v>5</v>
      </c>
      <c r="D639" s="7" t="s">
        <v>773</v>
      </c>
      <c r="E639" s="8" t="s">
        <v>784</v>
      </c>
      <c r="F639" s="7" t="s">
        <v>1095</v>
      </c>
      <c r="G639" s="7" t="s">
        <v>1904</v>
      </c>
      <c r="H639" s="7" t="s">
        <v>785</v>
      </c>
      <c r="I639" s="7" t="s">
        <v>3026</v>
      </c>
      <c r="J639" s="7" t="s">
        <v>3416</v>
      </c>
    </row>
    <row r="640" spans="1:10">
      <c r="A640" s="7" t="s">
        <v>1497</v>
      </c>
      <c r="B640" s="7">
        <f t="shared" si="10"/>
        <v>639</v>
      </c>
      <c r="C640" s="35">
        <v>5</v>
      </c>
      <c r="D640" s="7" t="s">
        <v>773</v>
      </c>
      <c r="E640" s="8" t="s">
        <v>786</v>
      </c>
      <c r="F640" s="7" t="s">
        <v>1096</v>
      </c>
      <c r="G640" s="7" t="s">
        <v>1905</v>
      </c>
      <c r="H640" s="7" t="s">
        <v>787</v>
      </c>
      <c r="I640" s="7" t="s">
        <v>3027</v>
      </c>
      <c r="J640" s="7" t="s">
        <v>3417</v>
      </c>
    </row>
    <row r="641" spans="1:10">
      <c r="A641" s="7" t="s">
        <v>1498</v>
      </c>
      <c r="B641" s="7">
        <f t="shared" si="10"/>
        <v>640</v>
      </c>
      <c r="C641" s="35">
        <v>5</v>
      </c>
      <c r="D641" s="7" t="s">
        <v>773</v>
      </c>
      <c r="E641" s="8" t="s">
        <v>788</v>
      </c>
      <c r="F641" s="7" t="s">
        <v>890</v>
      </c>
      <c r="G641" s="7" t="s">
        <v>1906</v>
      </c>
      <c r="H641" s="7" t="s">
        <v>3028</v>
      </c>
      <c r="I641" s="7" t="s">
        <v>3029</v>
      </c>
      <c r="J641" s="7" t="s">
        <v>3418</v>
      </c>
    </row>
    <row r="642" spans="1:10">
      <c r="A642" s="7" t="s">
        <v>1499</v>
      </c>
      <c r="B642" s="7">
        <f t="shared" si="10"/>
        <v>641</v>
      </c>
      <c r="C642" s="35">
        <v>5</v>
      </c>
      <c r="D642" s="7" t="s">
        <v>773</v>
      </c>
      <c r="E642" s="8" t="s">
        <v>790</v>
      </c>
      <c r="F642" s="7" t="s">
        <v>1097</v>
      </c>
      <c r="G642" s="7" t="s">
        <v>1907</v>
      </c>
      <c r="H642" s="7" t="s">
        <v>791</v>
      </c>
      <c r="I642" s="7" t="s">
        <v>3030</v>
      </c>
      <c r="J642" s="7" t="s">
        <v>3419</v>
      </c>
    </row>
    <row r="643" spans="1:10">
      <c r="A643" s="7" t="s">
        <v>1500</v>
      </c>
      <c r="B643" s="7">
        <f t="shared" si="10"/>
        <v>642</v>
      </c>
      <c r="C643" s="35">
        <v>5</v>
      </c>
      <c r="D643" s="7" t="s">
        <v>773</v>
      </c>
      <c r="E643" s="8" t="s">
        <v>792</v>
      </c>
      <c r="F643" s="7" t="s">
        <v>1098</v>
      </c>
      <c r="G643" s="7" t="s">
        <v>1908</v>
      </c>
      <c r="H643" s="7" t="s">
        <v>793</v>
      </c>
      <c r="I643" s="7" t="s">
        <v>3031</v>
      </c>
      <c r="J643" s="7" t="s">
        <v>3420</v>
      </c>
    </row>
    <row r="644" spans="1:10">
      <c r="A644" s="7" t="s">
        <v>3504</v>
      </c>
      <c r="B644" s="7">
        <f t="shared" si="10"/>
        <v>643</v>
      </c>
      <c r="C644" s="35">
        <v>4</v>
      </c>
      <c r="D644" s="7" t="s">
        <v>38</v>
      </c>
      <c r="E644" s="8" t="s">
        <v>794</v>
      </c>
      <c r="F644" s="35" t="s">
        <v>3457</v>
      </c>
      <c r="G644" s="7" t="s">
        <v>1909</v>
      </c>
      <c r="H644" s="7" t="s">
        <v>3032</v>
      </c>
      <c r="I644" s="7" t="s">
        <v>3033</v>
      </c>
      <c r="J644" s="7" t="s">
        <v>3421</v>
      </c>
    </row>
    <row r="645" spans="1:10">
      <c r="A645" s="7" t="s">
        <v>3505</v>
      </c>
      <c r="B645" s="7">
        <f t="shared" si="10"/>
        <v>644</v>
      </c>
      <c r="C645" s="35">
        <v>5</v>
      </c>
      <c r="D645" s="7" t="s">
        <v>38</v>
      </c>
      <c r="E645" s="8" t="s">
        <v>3035</v>
      </c>
      <c r="F645" s="7" t="s">
        <v>3034</v>
      </c>
      <c r="G645" s="7" t="s">
        <v>3036</v>
      </c>
      <c r="H645" s="7" t="s">
        <v>3037</v>
      </c>
      <c r="I645" s="7" t="s">
        <v>3038</v>
      </c>
      <c r="J645" s="7" t="s">
        <v>3449</v>
      </c>
    </row>
    <row r="646" spans="1:10">
      <c r="A646" s="7" t="s">
        <v>3506</v>
      </c>
      <c r="B646" s="7">
        <f t="shared" si="10"/>
        <v>645</v>
      </c>
      <c r="C646" s="35">
        <v>5</v>
      </c>
      <c r="D646" s="7" t="s">
        <v>38</v>
      </c>
      <c r="E646" s="8" t="s">
        <v>1119</v>
      </c>
      <c r="F646" s="7" t="s">
        <v>3039</v>
      </c>
      <c r="G646" s="7" t="s">
        <v>3040</v>
      </c>
      <c r="H646" s="7" t="s">
        <v>3041</v>
      </c>
      <c r="I646" s="7" t="s">
        <v>3042</v>
      </c>
      <c r="J646" s="7" t="s">
        <v>3422</v>
      </c>
    </row>
    <row r="647" spans="1:10">
      <c r="A647" s="7" t="s">
        <v>3507</v>
      </c>
      <c r="B647" s="7">
        <f t="shared" si="10"/>
        <v>646</v>
      </c>
      <c r="C647" s="35">
        <v>5</v>
      </c>
      <c r="D647" s="7" t="s">
        <v>38</v>
      </c>
      <c r="E647" s="8" t="s">
        <v>1118</v>
      </c>
      <c r="F647" s="7" t="s">
        <v>3043</v>
      </c>
      <c r="G647" s="7" t="s">
        <v>3044</v>
      </c>
      <c r="H647" s="7" t="s">
        <v>3045</v>
      </c>
      <c r="I647" s="7" t="s">
        <v>3046</v>
      </c>
      <c r="J647" s="7" t="s">
        <v>3423</v>
      </c>
    </row>
    <row r="648" spans="1:10">
      <c r="A648" s="7" t="s">
        <v>3508</v>
      </c>
      <c r="B648" s="7">
        <f t="shared" si="10"/>
        <v>647</v>
      </c>
      <c r="C648" s="35">
        <v>5</v>
      </c>
      <c r="D648" s="7" t="s">
        <v>38</v>
      </c>
      <c r="E648" s="8" t="s">
        <v>1120</v>
      </c>
      <c r="F648" s="7" t="s">
        <v>3047</v>
      </c>
      <c r="G648" s="7" t="s">
        <v>3048</v>
      </c>
      <c r="H648" s="7" t="s">
        <v>3049</v>
      </c>
      <c r="I648" s="7" t="s">
        <v>3050</v>
      </c>
      <c r="J648" s="7" t="s">
        <v>3424</v>
      </c>
    </row>
    <row r="651" spans="1:10">
      <c r="A651" s="24"/>
      <c r="B651" s="24"/>
      <c r="C651" s="106"/>
      <c r="D651" s="24"/>
      <c r="E651" s="25"/>
      <c r="F651" s="25"/>
      <c r="G651" s="25"/>
      <c r="H651" s="25"/>
    </row>
    <row r="652" spans="1:10">
      <c r="A652" s="24" t="s">
        <v>3646</v>
      </c>
      <c r="B652" s="24"/>
      <c r="C652" s="106">
        <v>1</v>
      </c>
      <c r="D652" s="25" t="s">
        <v>3528</v>
      </c>
      <c r="E652" s="25" t="s">
        <v>4946</v>
      </c>
      <c r="F652" s="25" t="s">
        <v>40</v>
      </c>
      <c r="G652" s="25" t="s">
        <v>2125</v>
      </c>
      <c r="H652" s="25" t="s">
        <v>4058</v>
      </c>
    </row>
    <row r="653" spans="1:10">
      <c r="A653" s="24" t="s">
        <v>5081</v>
      </c>
      <c r="B653" s="24"/>
      <c r="C653" s="106">
        <v>2</v>
      </c>
      <c r="D653" s="25" t="s">
        <v>3528</v>
      </c>
      <c r="E653" s="25" t="s">
        <v>4947</v>
      </c>
      <c r="F653" s="25" t="s">
        <v>3595</v>
      </c>
      <c r="G653" s="25" t="s">
        <v>2127</v>
      </c>
      <c r="H653" s="25" t="s">
        <v>4783</v>
      </c>
    </row>
    <row r="654" spans="1:10">
      <c r="A654" s="24" t="s">
        <v>3666</v>
      </c>
      <c r="B654" s="24"/>
      <c r="C654" s="106">
        <v>2</v>
      </c>
      <c r="D654" s="25" t="s">
        <v>3528</v>
      </c>
      <c r="E654" s="25" t="s">
        <v>4948</v>
      </c>
      <c r="F654" s="25" t="s">
        <v>3597</v>
      </c>
      <c r="G654" s="25" t="s">
        <v>2129</v>
      </c>
      <c r="H654" s="25" t="s">
        <v>4784</v>
      </c>
    </row>
    <row r="655" spans="1:10">
      <c r="A655" s="24" t="s">
        <v>3667</v>
      </c>
      <c r="B655" s="24"/>
      <c r="C655" s="106">
        <v>2</v>
      </c>
      <c r="D655" s="25" t="s">
        <v>3528</v>
      </c>
      <c r="E655" s="25" t="s">
        <v>4949</v>
      </c>
      <c r="F655" s="25" t="s">
        <v>3597</v>
      </c>
      <c r="G655" s="25" t="s">
        <v>2131</v>
      </c>
      <c r="H655" s="25" t="s">
        <v>4785</v>
      </c>
    </row>
    <row r="656" spans="1:10">
      <c r="A656" s="24" t="s">
        <v>3647</v>
      </c>
      <c r="B656" s="24"/>
      <c r="C656" s="106">
        <v>2</v>
      </c>
      <c r="D656" s="25" t="s">
        <v>3528</v>
      </c>
      <c r="E656" s="25" t="s">
        <v>4950</v>
      </c>
      <c r="F656" s="25" t="s">
        <v>40</v>
      </c>
      <c r="G656" s="25" t="s">
        <v>2133</v>
      </c>
      <c r="H656" s="25" t="s">
        <v>4070</v>
      </c>
    </row>
    <row r="657" spans="1:8">
      <c r="A657" s="24" t="s">
        <v>3668</v>
      </c>
      <c r="B657" s="24"/>
      <c r="C657" s="106">
        <v>3</v>
      </c>
      <c r="D657" s="25" t="s">
        <v>3528</v>
      </c>
      <c r="E657" s="25" t="s">
        <v>4951</v>
      </c>
      <c r="F657" s="25" t="s">
        <v>3596</v>
      </c>
      <c r="G657" s="25" t="s">
        <v>2135</v>
      </c>
      <c r="H657" s="25" t="s">
        <v>4786</v>
      </c>
    </row>
    <row r="658" spans="1:8">
      <c r="A658" s="24" t="s">
        <v>3669</v>
      </c>
      <c r="B658" s="24"/>
      <c r="C658" s="106">
        <v>3</v>
      </c>
      <c r="D658" s="25" t="s">
        <v>3528</v>
      </c>
      <c r="E658" s="25" t="s">
        <v>4952</v>
      </c>
      <c r="F658" s="25" t="s">
        <v>3597</v>
      </c>
      <c r="G658" s="25" t="s">
        <v>2137</v>
      </c>
      <c r="H658" s="25" t="s">
        <v>4075</v>
      </c>
    </row>
    <row r="659" spans="1:8">
      <c r="A659" s="24" t="s">
        <v>3670</v>
      </c>
      <c r="B659" s="24"/>
      <c r="C659" s="106">
        <v>3</v>
      </c>
      <c r="D659" s="25" t="s">
        <v>3528</v>
      </c>
      <c r="E659" s="25" t="s">
        <v>4953</v>
      </c>
      <c r="F659" s="25" t="s">
        <v>3596</v>
      </c>
      <c r="G659" s="25" t="s">
        <v>2139</v>
      </c>
      <c r="H659" s="25" t="s">
        <v>4787</v>
      </c>
    </row>
    <row r="660" spans="1:8">
      <c r="A660" s="24" t="s">
        <v>3648</v>
      </c>
      <c r="B660" s="24"/>
      <c r="C660" s="106">
        <v>2</v>
      </c>
      <c r="D660" s="25" t="s">
        <v>3528</v>
      </c>
      <c r="E660" s="25" t="s">
        <v>4954</v>
      </c>
      <c r="F660" s="25" t="s">
        <v>40</v>
      </c>
      <c r="G660" s="25" t="s">
        <v>2141</v>
      </c>
      <c r="H660" s="25" t="s">
        <v>4788</v>
      </c>
    </row>
    <row r="661" spans="1:8">
      <c r="A661" s="24" t="s">
        <v>3671</v>
      </c>
      <c r="B661" s="24"/>
      <c r="C661" s="106">
        <v>3</v>
      </c>
      <c r="D661" s="25" t="s">
        <v>3528</v>
      </c>
      <c r="E661" s="25" t="s">
        <v>4955</v>
      </c>
      <c r="F661" s="25" t="s">
        <v>3597</v>
      </c>
      <c r="G661" s="25" t="s">
        <v>2143</v>
      </c>
      <c r="H661" s="25" t="s">
        <v>4789</v>
      </c>
    </row>
    <row r="662" spans="1:8">
      <c r="A662" s="24" t="s">
        <v>3672</v>
      </c>
      <c r="B662" s="24"/>
      <c r="C662" s="106">
        <v>3</v>
      </c>
      <c r="D662" s="25" t="s">
        <v>3528</v>
      </c>
      <c r="E662" s="25" t="s">
        <v>4956</v>
      </c>
      <c r="F662" s="25" t="s">
        <v>3597</v>
      </c>
      <c r="G662" s="25" t="s">
        <v>2145</v>
      </c>
      <c r="H662" s="25" t="s">
        <v>4086</v>
      </c>
    </row>
    <row r="663" spans="1:8">
      <c r="A663" s="24" t="s">
        <v>3649</v>
      </c>
      <c r="B663" s="24"/>
      <c r="C663" s="106">
        <v>2</v>
      </c>
      <c r="D663" s="25" t="s">
        <v>3528</v>
      </c>
      <c r="E663" s="25" t="s">
        <v>4957</v>
      </c>
      <c r="F663" s="25" t="s">
        <v>40</v>
      </c>
      <c r="G663" s="25" t="s">
        <v>2147</v>
      </c>
      <c r="H663" s="25" t="s">
        <v>4790</v>
      </c>
    </row>
    <row r="664" spans="1:8">
      <c r="A664" s="24" t="s">
        <v>3673</v>
      </c>
      <c r="B664" s="24"/>
      <c r="C664" s="106">
        <v>3</v>
      </c>
      <c r="D664" s="25" t="s">
        <v>3528</v>
      </c>
      <c r="E664" s="25" t="s">
        <v>4958</v>
      </c>
      <c r="F664" s="25" t="s">
        <v>3596</v>
      </c>
      <c r="G664" s="25" t="s">
        <v>2149</v>
      </c>
      <c r="H664" s="25" t="s">
        <v>4791</v>
      </c>
    </row>
    <row r="665" spans="1:8">
      <c r="A665" s="24" t="s">
        <v>3674</v>
      </c>
      <c r="B665" s="24"/>
      <c r="C665" s="106">
        <v>3</v>
      </c>
      <c r="D665" s="25" t="s">
        <v>3528</v>
      </c>
      <c r="E665" s="25" t="s">
        <v>4959</v>
      </c>
      <c r="F665" s="25" t="s">
        <v>3596</v>
      </c>
      <c r="G665" s="25" t="s">
        <v>2151</v>
      </c>
      <c r="H665" s="25" t="s">
        <v>4792</v>
      </c>
    </row>
    <row r="666" spans="1:8">
      <c r="A666" s="24" t="s">
        <v>3675</v>
      </c>
      <c r="B666" s="24"/>
      <c r="C666" s="106">
        <v>3</v>
      </c>
      <c r="D666" s="25" t="s">
        <v>3528</v>
      </c>
      <c r="E666" s="25" t="s">
        <v>4960</v>
      </c>
      <c r="F666" s="25" t="s">
        <v>3596</v>
      </c>
      <c r="G666" s="25" t="s">
        <v>2153</v>
      </c>
      <c r="H666" s="25" t="s">
        <v>4096</v>
      </c>
    </row>
    <row r="667" spans="1:8">
      <c r="A667" s="24" t="s">
        <v>3650</v>
      </c>
      <c r="B667" s="24"/>
      <c r="C667" s="106">
        <v>1</v>
      </c>
      <c r="D667" s="25" t="s">
        <v>3528</v>
      </c>
      <c r="E667" s="25" t="s">
        <v>4961</v>
      </c>
      <c r="F667" s="25" t="s">
        <v>40</v>
      </c>
      <c r="G667" s="25" t="s">
        <v>2155</v>
      </c>
      <c r="H667" s="25" t="s">
        <v>4793</v>
      </c>
    </row>
    <row r="668" spans="1:8">
      <c r="A668" s="24" t="s">
        <v>4698</v>
      </c>
      <c r="B668" s="24"/>
      <c r="C668" s="106">
        <v>2</v>
      </c>
      <c r="D668" s="25" t="s">
        <v>3528</v>
      </c>
      <c r="E668" s="25" t="s">
        <v>4962</v>
      </c>
      <c r="F668" s="25" t="s">
        <v>3598</v>
      </c>
      <c r="G668" s="25" t="s">
        <v>2157</v>
      </c>
      <c r="H668" s="25" t="s">
        <v>4100</v>
      </c>
    </row>
    <row r="669" spans="1:8">
      <c r="A669" s="24" t="s">
        <v>3676</v>
      </c>
      <c r="B669" s="24"/>
      <c r="C669" s="106">
        <v>2</v>
      </c>
      <c r="D669" s="25" t="s">
        <v>3528</v>
      </c>
      <c r="E669" s="25" t="s">
        <v>4963</v>
      </c>
      <c r="F669" s="25" t="s">
        <v>3598</v>
      </c>
      <c r="G669" s="25" t="s">
        <v>2158</v>
      </c>
      <c r="H669" s="25" t="s">
        <v>4104</v>
      </c>
    </row>
    <row r="670" spans="1:8">
      <c r="A670" s="24" t="s">
        <v>3677</v>
      </c>
      <c r="B670" s="24"/>
      <c r="C670" s="106">
        <v>2</v>
      </c>
      <c r="D670" s="25" t="s">
        <v>3528</v>
      </c>
      <c r="E670" s="25" t="s">
        <v>4964</v>
      </c>
      <c r="F670" s="25" t="s">
        <v>3599</v>
      </c>
      <c r="G670" s="25" t="s">
        <v>2161</v>
      </c>
      <c r="H670" s="25" t="s">
        <v>4107</v>
      </c>
    </row>
    <row r="671" spans="1:8">
      <c r="A671" s="24" t="s">
        <v>4699</v>
      </c>
      <c r="B671" s="24"/>
      <c r="C671" s="106">
        <v>2</v>
      </c>
      <c r="D671" s="25" t="s">
        <v>3528</v>
      </c>
      <c r="E671" s="25" t="s">
        <v>4965</v>
      </c>
      <c r="F671" s="25" t="s">
        <v>3595</v>
      </c>
      <c r="G671" s="25" t="s">
        <v>2163</v>
      </c>
      <c r="H671" s="25" t="s">
        <v>4794</v>
      </c>
    </row>
    <row r="672" spans="1:8">
      <c r="A672" s="24" t="s">
        <v>4700</v>
      </c>
      <c r="B672" s="24"/>
      <c r="C672" s="106">
        <v>2</v>
      </c>
      <c r="D672" s="25" t="s">
        <v>3528</v>
      </c>
      <c r="E672" s="25" t="s">
        <v>4966</v>
      </c>
      <c r="F672" s="25" t="s">
        <v>3599</v>
      </c>
      <c r="G672" s="25" t="s">
        <v>2165</v>
      </c>
      <c r="H672" s="25" t="s">
        <v>4795</v>
      </c>
    </row>
    <row r="673" spans="1:8">
      <c r="A673" s="24" t="s">
        <v>3678</v>
      </c>
      <c r="B673" s="24"/>
      <c r="C673" s="106">
        <v>2</v>
      </c>
      <c r="D673" s="25" t="s">
        <v>3528</v>
      </c>
      <c r="E673" s="25" t="s">
        <v>4967</v>
      </c>
      <c r="F673" s="25" t="s">
        <v>3597</v>
      </c>
      <c r="G673" s="25" t="s">
        <v>2167</v>
      </c>
      <c r="H673" s="25" t="s">
        <v>4114</v>
      </c>
    </row>
    <row r="674" spans="1:8">
      <c r="A674" s="24" t="s">
        <v>3679</v>
      </c>
      <c r="B674" s="24"/>
      <c r="C674" s="106">
        <v>2</v>
      </c>
      <c r="D674" s="25" t="s">
        <v>3528</v>
      </c>
      <c r="E674" s="25" t="s">
        <v>4968</v>
      </c>
      <c r="F674" s="25" t="s">
        <v>3595</v>
      </c>
      <c r="G674" s="25" t="s">
        <v>2169</v>
      </c>
      <c r="H674" s="25" t="s">
        <v>4796</v>
      </c>
    </row>
    <row r="675" spans="1:8">
      <c r="A675" s="24" t="s">
        <v>3651</v>
      </c>
      <c r="B675" s="24"/>
      <c r="C675" s="106">
        <v>1</v>
      </c>
      <c r="D675" s="25" t="s">
        <v>3528</v>
      </c>
      <c r="E675" s="25" t="s">
        <v>4969</v>
      </c>
      <c r="F675" s="25" t="s">
        <v>40</v>
      </c>
      <c r="G675" s="25" t="s">
        <v>2171</v>
      </c>
      <c r="H675" s="25" t="s">
        <v>4119</v>
      </c>
    </row>
    <row r="676" spans="1:8">
      <c r="A676" s="24" t="s">
        <v>4701</v>
      </c>
      <c r="B676" s="24"/>
      <c r="C676" s="106">
        <v>2</v>
      </c>
      <c r="D676" s="25" t="s">
        <v>3528</v>
      </c>
      <c r="E676" s="25" t="s">
        <v>4970</v>
      </c>
      <c r="F676" s="25" t="s">
        <v>3598</v>
      </c>
      <c r="G676" s="25" t="s">
        <v>2173</v>
      </c>
      <c r="H676" s="25" t="s">
        <v>4273</v>
      </c>
    </row>
    <row r="677" spans="1:8">
      <c r="A677" s="24" t="s">
        <v>3680</v>
      </c>
      <c r="B677" s="24"/>
      <c r="C677" s="106">
        <v>2</v>
      </c>
      <c r="D677" s="25" t="s">
        <v>3528</v>
      </c>
      <c r="E677" s="25" t="s">
        <v>4971</v>
      </c>
      <c r="F677" s="25" t="s">
        <v>3598</v>
      </c>
      <c r="G677" s="25" t="s">
        <v>2175</v>
      </c>
      <c r="H677" s="25" t="s">
        <v>4124</v>
      </c>
    </row>
    <row r="678" spans="1:8">
      <c r="A678" s="24" t="s">
        <v>3681</v>
      </c>
      <c r="B678" s="24"/>
      <c r="C678" s="106">
        <v>2</v>
      </c>
      <c r="D678" s="25" t="s">
        <v>3528</v>
      </c>
      <c r="E678" s="25" t="s">
        <v>4972</v>
      </c>
      <c r="F678" s="25" t="s">
        <v>3599</v>
      </c>
      <c r="G678" s="25" t="s">
        <v>2177</v>
      </c>
      <c r="H678" s="25" t="s">
        <v>4126</v>
      </c>
    </row>
    <row r="679" spans="1:8">
      <c r="A679" s="24" t="s">
        <v>4702</v>
      </c>
      <c r="B679" s="24"/>
      <c r="C679" s="106">
        <v>2</v>
      </c>
      <c r="D679" s="25" t="s">
        <v>3528</v>
      </c>
      <c r="E679" s="25" t="s">
        <v>4973</v>
      </c>
      <c r="F679" s="25" t="s">
        <v>3595</v>
      </c>
      <c r="G679" s="25" t="s">
        <v>2179</v>
      </c>
      <c r="H679" s="25" t="s">
        <v>4797</v>
      </c>
    </row>
    <row r="680" spans="1:8">
      <c r="A680" s="24" t="s">
        <v>4703</v>
      </c>
      <c r="B680" s="24"/>
      <c r="C680" s="106">
        <v>2</v>
      </c>
      <c r="D680" s="25" t="s">
        <v>3528</v>
      </c>
      <c r="E680" s="25" t="s">
        <v>4974</v>
      </c>
      <c r="F680" s="25" t="s">
        <v>3599</v>
      </c>
      <c r="G680" s="25" t="s">
        <v>2181</v>
      </c>
      <c r="H680" s="25" t="s">
        <v>4132</v>
      </c>
    </row>
    <row r="681" spans="1:8">
      <c r="A681" s="24" t="s">
        <v>3682</v>
      </c>
      <c r="B681" s="24"/>
      <c r="C681" s="106">
        <v>2</v>
      </c>
      <c r="D681" s="25" t="s">
        <v>3528</v>
      </c>
      <c r="E681" s="25" t="s">
        <v>4975</v>
      </c>
      <c r="F681" s="25" t="s">
        <v>3597</v>
      </c>
      <c r="G681" s="25" t="s">
        <v>2183</v>
      </c>
      <c r="H681" s="25" t="s">
        <v>4133</v>
      </c>
    </row>
    <row r="682" spans="1:8">
      <c r="A682" s="24" t="s">
        <v>3683</v>
      </c>
      <c r="B682" s="24"/>
      <c r="C682" s="106">
        <v>2</v>
      </c>
      <c r="D682" s="25" t="s">
        <v>3528</v>
      </c>
      <c r="E682" s="25" t="s">
        <v>4976</v>
      </c>
      <c r="F682" s="25" t="s">
        <v>3595</v>
      </c>
      <c r="G682" s="25" t="s">
        <v>2185</v>
      </c>
      <c r="H682" s="25" t="s">
        <v>4798</v>
      </c>
    </row>
    <row r="683" spans="1:8">
      <c r="A683" s="24" t="s">
        <v>3652</v>
      </c>
      <c r="B683" s="24"/>
      <c r="C683" s="106">
        <v>1</v>
      </c>
      <c r="D683" s="25" t="s">
        <v>3528</v>
      </c>
      <c r="E683" s="25" t="s">
        <v>4977</v>
      </c>
      <c r="F683" s="25" t="s">
        <v>40</v>
      </c>
      <c r="G683" s="25" t="s">
        <v>2187</v>
      </c>
      <c r="H683" s="25" t="s">
        <v>4138</v>
      </c>
    </row>
    <row r="684" spans="1:8">
      <c r="A684" s="24" t="s">
        <v>4599</v>
      </c>
      <c r="B684" s="24"/>
      <c r="C684" s="106">
        <v>2</v>
      </c>
      <c r="D684" s="25" t="s">
        <v>3528</v>
      </c>
      <c r="E684" s="25" t="s">
        <v>4978</v>
      </c>
      <c r="F684" s="25" t="s">
        <v>3598</v>
      </c>
      <c r="G684" s="25" t="s">
        <v>2189</v>
      </c>
      <c r="H684" s="25" t="s">
        <v>4140</v>
      </c>
    </row>
    <row r="685" spans="1:8">
      <c r="A685" s="24" t="s">
        <v>3684</v>
      </c>
      <c r="B685" s="24"/>
      <c r="C685" s="106">
        <v>2</v>
      </c>
      <c r="D685" s="25" t="s">
        <v>3528</v>
      </c>
      <c r="E685" s="25" t="s">
        <v>4979</v>
      </c>
      <c r="F685" s="25" t="s">
        <v>3598</v>
      </c>
      <c r="G685" s="25" t="s">
        <v>2191</v>
      </c>
      <c r="H685" s="25" t="s">
        <v>4799</v>
      </c>
    </row>
    <row r="686" spans="1:8">
      <c r="A686" s="24" t="s">
        <v>3685</v>
      </c>
      <c r="B686" s="24"/>
      <c r="C686" s="106">
        <v>2</v>
      </c>
      <c r="D686" s="25" t="s">
        <v>3528</v>
      </c>
      <c r="E686" s="25" t="s">
        <v>4980</v>
      </c>
      <c r="F686" s="25" t="s">
        <v>3598</v>
      </c>
      <c r="G686" s="25" t="s">
        <v>2193</v>
      </c>
      <c r="H686" s="25" t="s">
        <v>4800</v>
      </c>
    </row>
    <row r="687" spans="1:8">
      <c r="A687" s="24" t="s">
        <v>3686</v>
      </c>
      <c r="B687" s="24"/>
      <c r="C687" s="106">
        <v>2</v>
      </c>
      <c r="D687" s="25" t="s">
        <v>3528</v>
      </c>
      <c r="E687" s="25" t="s">
        <v>4981</v>
      </c>
      <c r="F687" s="25" t="s">
        <v>3598</v>
      </c>
      <c r="G687" s="25" t="s">
        <v>2195</v>
      </c>
      <c r="H687" s="25" t="s">
        <v>4801</v>
      </c>
    </row>
    <row r="688" spans="1:8">
      <c r="A688" s="24" t="s">
        <v>4710</v>
      </c>
      <c r="B688" s="24"/>
      <c r="C688" s="106">
        <v>2</v>
      </c>
      <c r="D688" s="25" t="s">
        <v>3528</v>
      </c>
      <c r="E688" s="25" t="s">
        <v>4982</v>
      </c>
      <c r="F688" s="25" t="s">
        <v>3598</v>
      </c>
      <c r="G688" s="25" t="s">
        <v>2197</v>
      </c>
      <c r="H688" s="25" t="s">
        <v>4802</v>
      </c>
    </row>
    <row r="689" spans="1:8">
      <c r="A689" s="24" t="s">
        <v>3687</v>
      </c>
      <c r="B689" s="24"/>
      <c r="C689" s="106">
        <v>2</v>
      </c>
      <c r="D689" s="25" t="s">
        <v>3528</v>
      </c>
      <c r="E689" s="25" t="s">
        <v>4983</v>
      </c>
      <c r="F689" s="25" t="s">
        <v>3598</v>
      </c>
      <c r="G689" s="25" t="s">
        <v>2198</v>
      </c>
      <c r="H689" s="25" t="s">
        <v>4803</v>
      </c>
    </row>
    <row r="690" spans="1:8">
      <c r="A690" s="24" t="s">
        <v>3688</v>
      </c>
      <c r="B690" s="24"/>
      <c r="C690" s="106">
        <v>2</v>
      </c>
      <c r="D690" s="25" t="s">
        <v>3528</v>
      </c>
      <c r="E690" s="25" t="s">
        <v>4984</v>
      </c>
      <c r="F690" s="25" t="s">
        <v>3598</v>
      </c>
      <c r="G690" s="25" t="s">
        <v>2200</v>
      </c>
      <c r="H690" s="25" t="s">
        <v>4804</v>
      </c>
    </row>
    <row r="691" spans="1:8">
      <c r="A691" s="24" t="s">
        <v>3689</v>
      </c>
      <c r="B691" s="24"/>
      <c r="C691" s="106">
        <v>2</v>
      </c>
      <c r="D691" s="25" t="s">
        <v>3528</v>
      </c>
      <c r="E691" s="25" t="s">
        <v>4985</v>
      </c>
      <c r="F691" s="25" t="s">
        <v>3598</v>
      </c>
      <c r="G691" s="25" t="s">
        <v>2202</v>
      </c>
      <c r="H691" s="25" t="s">
        <v>4805</v>
      </c>
    </row>
    <row r="692" spans="1:8">
      <c r="A692" s="24" t="s">
        <v>3690</v>
      </c>
      <c r="B692" s="24"/>
      <c r="C692" s="106">
        <v>2</v>
      </c>
      <c r="D692" s="25" t="s">
        <v>3528</v>
      </c>
      <c r="E692" s="25" t="s">
        <v>4986</v>
      </c>
      <c r="F692" s="25" t="s">
        <v>3598</v>
      </c>
      <c r="G692" s="25" t="s">
        <v>2204</v>
      </c>
      <c r="H692" s="25" t="s">
        <v>4166</v>
      </c>
    </row>
    <row r="693" spans="1:8">
      <c r="A693" s="24" t="s">
        <v>3691</v>
      </c>
      <c r="B693" s="24"/>
      <c r="C693" s="106">
        <v>2</v>
      </c>
      <c r="D693" s="25" t="s">
        <v>3528</v>
      </c>
      <c r="E693" s="25" t="s">
        <v>4987</v>
      </c>
      <c r="F693" s="25" t="s">
        <v>3598</v>
      </c>
      <c r="G693" s="25" t="s">
        <v>2206</v>
      </c>
      <c r="H693" s="25" t="s">
        <v>4806</v>
      </c>
    </row>
    <row r="694" spans="1:8">
      <c r="A694" s="24" t="s">
        <v>3653</v>
      </c>
      <c r="B694" s="24"/>
      <c r="C694" s="106">
        <v>1</v>
      </c>
      <c r="D694" s="25" t="s">
        <v>3528</v>
      </c>
      <c r="E694" s="25" t="s">
        <v>4988</v>
      </c>
      <c r="F694" s="25" t="s">
        <v>40</v>
      </c>
      <c r="G694" s="25" t="s">
        <v>2209</v>
      </c>
      <c r="H694" s="25" t="s">
        <v>4807</v>
      </c>
    </row>
    <row r="695" spans="1:8">
      <c r="A695" s="24" t="s">
        <v>4600</v>
      </c>
      <c r="B695" s="24"/>
      <c r="C695" s="106">
        <v>2</v>
      </c>
      <c r="D695" s="25" t="s">
        <v>3528</v>
      </c>
      <c r="E695" s="25" t="s">
        <v>4989</v>
      </c>
      <c r="F695" s="25" t="s">
        <v>3598</v>
      </c>
      <c r="G695" s="25" t="s">
        <v>2211</v>
      </c>
      <c r="H695" s="25" t="s">
        <v>4808</v>
      </c>
    </row>
    <row r="696" spans="1:8">
      <c r="A696" s="24" t="s">
        <v>4601</v>
      </c>
      <c r="B696" s="24"/>
      <c r="C696" s="106">
        <v>2</v>
      </c>
      <c r="D696" s="25" t="s">
        <v>3528</v>
      </c>
      <c r="E696" s="25" t="s">
        <v>4990</v>
      </c>
      <c r="F696" s="25" t="s">
        <v>3598</v>
      </c>
      <c r="G696" s="25" t="s">
        <v>2213</v>
      </c>
      <c r="H696" s="25" t="s">
        <v>4809</v>
      </c>
    </row>
    <row r="697" spans="1:8">
      <c r="A697" s="24" t="s">
        <v>4602</v>
      </c>
      <c r="B697" s="24"/>
      <c r="C697" s="106">
        <v>2</v>
      </c>
      <c r="D697" s="25" t="s">
        <v>3528</v>
      </c>
      <c r="E697" s="25" t="s">
        <v>4991</v>
      </c>
      <c r="F697" s="25" t="s">
        <v>3595</v>
      </c>
      <c r="G697" s="25" t="s">
        <v>2215</v>
      </c>
      <c r="H697" s="25" t="s">
        <v>4810</v>
      </c>
    </row>
    <row r="698" spans="1:8">
      <c r="A698" s="24" t="s">
        <v>4603</v>
      </c>
      <c r="B698" s="24"/>
      <c r="C698" s="106">
        <v>2</v>
      </c>
      <c r="D698" s="25" t="s">
        <v>3528</v>
      </c>
      <c r="E698" s="25" t="s">
        <v>4992</v>
      </c>
      <c r="F698" s="25" t="s">
        <v>3599</v>
      </c>
      <c r="G698" s="25" t="s">
        <v>2217</v>
      </c>
      <c r="H698" s="25" t="s">
        <v>4811</v>
      </c>
    </row>
    <row r="699" spans="1:8">
      <c r="A699" s="24" t="s">
        <v>3692</v>
      </c>
      <c r="B699" s="24"/>
      <c r="C699" s="106">
        <v>2</v>
      </c>
      <c r="D699" s="25" t="s">
        <v>3528</v>
      </c>
      <c r="E699" s="25" t="s">
        <v>4993</v>
      </c>
      <c r="F699" s="25" t="s">
        <v>3597</v>
      </c>
      <c r="G699" s="25" t="s">
        <v>2219</v>
      </c>
      <c r="H699" s="25" t="s">
        <v>4812</v>
      </c>
    </row>
    <row r="700" spans="1:8">
      <c r="A700" s="24" t="s">
        <v>3693</v>
      </c>
      <c r="B700" s="24"/>
      <c r="C700" s="106">
        <v>2</v>
      </c>
      <c r="D700" s="25" t="s">
        <v>3528</v>
      </c>
      <c r="E700" s="25" t="s">
        <v>4994</v>
      </c>
      <c r="F700" s="25" t="s">
        <v>3595</v>
      </c>
      <c r="G700" s="25" t="s">
        <v>2221</v>
      </c>
      <c r="H700" s="25" t="s">
        <v>4813</v>
      </c>
    </row>
    <row r="701" spans="1:8">
      <c r="A701" s="24" t="s">
        <v>3654</v>
      </c>
      <c r="B701" s="24"/>
      <c r="C701" s="106">
        <v>1</v>
      </c>
      <c r="D701" s="25" t="s">
        <v>3528</v>
      </c>
      <c r="E701" s="25" t="s">
        <v>4995</v>
      </c>
      <c r="F701" s="25" t="s">
        <v>40</v>
      </c>
      <c r="G701" s="25" t="s">
        <v>2223</v>
      </c>
      <c r="H701" s="25" t="s">
        <v>4814</v>
      </c>
    </row>
    <row r="702" spans="1:8">
      <c r="A702" s="24" t="s">
        <v>3694</v>
      </c>
      <c r="B702" s="24"/>
      <c r="C702" s="106">
        <v>2</v>
      </c>
      <c r="D702" s="25" t="s">
        <v>3528</v>
      </c>
      <c r="E702" s="25" t="s">
        <v>4996</v>
      </c>
      <c r="F702" s="25" t="s">
        <v>868</v>
      </c>
      <c r="G702" s="25" t="s">
        <v>2225</v>
      </c>
      <c r="H702" s="25" t="s">
        <v>4815</v>
      </c>
    </row>
    <row r="703" spans="1:8">
      <c r="A703" s="24" t="s">
        <v>3695</v>
      </c>
      <c r="B703" s="24"/>
      <c r="C703" s="106">
        <v>2</v>
      </c>
      <c r="D703" s="25" t="s">
        <v>3528</v>
      </c>
      <c r="E703" s="25" t="s">
        <v>4997</v>
      </c>
      <c r="F703" s="25" t="s">
        <v>3597</v>
      </c>
      <c r="G703" s="25" t="s">
        <v>2227</v>
      </c>
      <c r="H703" s="25" t="s">
        <v>4816</v>
      </c>
    </row>
    <row r="704" spans="1:8">
      <c r="A704" s="24" t="s">
        <v>3696</v>
      </c>
      <c r="B704" s="24"/>
      <c r="C704" s="106">
        <v>2</v>
      </c>
      <c r="D704" s="25" t="s">
        <v>3528</v>
      </c>
      <c r="E704" s="25" t="s">
        <v>4998</v>
      </c>
      <c r="F704" s="25" t="s">
        <v>3597</v>
      </c>
      <c r="G704" s="25" t="s">
        <v>2229</v>
      </c>
      <c r="H704" s="25" t="s">
        <v>4817</v>
      </c>
    </row>
    <row r="705" spans="1:8">
      <c r="A705" s="24" t="s">
        <v>3697</v>
      </c>
      <c r="B705" s="24"/>
      <c r="C705" s="106">
        <v>2</v>
      </c>
      <c r="D705" s="25" t="s">
        <v>3528</v>
      </c>
      <c r="E705" s="25" t="s">
        <v>4999</v>
      </c>
      <c r="F705" s="25" t="s">
        <v>3600</v>
      </c>
      <c r="G705" s="25" t="s">
        <v>2232</v>
      </c>
      <c r="H705" s="25" t="s">
        <v>4818</v>
      </c>
    </row>
    <row r="706" spans="1:8">
      <c r="A706" s="24" t="s">
        <v>3716</v>
      </c>
      <c r="B706" s="24"/>
      <c r="C706" s="106">
        <v>2</v>
      </c>
      <c r="D706" s="25" t="s">
        <v>3528</v>
      </c>
      <c r="E706" s="25" t="s">
        <v>5000</v>
      </c>
      <c r="F706" s="25" t="s">
        <v>40</v>
      </c>
      <c r="G706" s="25" t="s">
        <v>2234</v>
      </c>
      <c r="H706" s="25" t="s">
        <v>4819</v>
      </c>
    </row>
    <row r="707" spans="1:8">
      <c r="A707" s="24" t="s">
        <v>3717</v>
      </c>
      <c r="B707" s="24"/>
      <c r="C707" s="106">
        <v>2</v>
      </c>
      <c r="D707" s="25" t="s">
        <v>3528</v>
      </c>
      <c r="E707" s="25" t="s">
        <v>5001</v>
      </c>
      <c r="F707" s="25" t="s">
        <v>40</v>
      </c>
      <c r="G707" s="25" t="s">
        <v>2236</v>
      </c>
      <c r="H707" s="25" t="s">
        <v>4820</v>
      </c>
    </row>
    <row r="708" spans="1:8">
      <c r="A708" s="24" t="s">
        <v>5082</v>
      </c>
      <c r="B708" s="24"/>
      <c r="C708" s="106">
        <v>1</v>
      </c>
      <c r="D708" s="25" t="s">
        <v>3528</v>
      </c>
      <c r="E708" s="25" t="s">
        <v>5002</v>
      </c>
      <c r="F708" s="25" t="s">
        <v>40</v>
      </c>
      <c r="G708" s="25" t="s">
        <v>2238</v>
      </c>
      <c r="H708" s="25" t="s">
        <v>4821</v>
      </c>
    </row>
    <row r="709" spans="1:8">
      <c r="A709" s="24" t="s">
        <v>5083</v>
      </c>
      <c r="B709" s="24"/>
      <c r="C709" s="106">
        <v>2</v>
      </c>
      <c r="D709" s="25" t="s">
        <v>3528</v>
      </c>
      <c r="E709" s="25" t="s">
        <v>5003</v>
      </c>
      <c r="F709" s="25" t="s">
        <v>3596</v>
      </c>
      <c r="G709" s="25" t="s">
        <v>2240</v>
      </c>
      <c r="H709" s="25" t="s">
        <v>4225</v>
      </c>
    </row>
    <row r="710" spans="1:8">
      <c r="A710" s="24" t="s">
        <v>5084</v>
      </c>
      <c r="B710" s="24"/>
      <c r="C710" s="106">
        <v>2</v>
      </c>
      <c r="D710" s="25" t="s">
        <v>3528</v>
      </c>
      <c r="E710" s="25" t="s">
        <v>5004</v>
      </c>
      <c r="F710" s="25" t="s">
        <v>3597</v>
      </c>
      <c r="G710" s="25" t="s">
        <v>2242</v>
      </c>
      <c r="H710" s="25" t="s">
        <v>4227</v>
      </c>
    </row>
    <row r="711" spans="1:8">
      <c r="A711" s="24" t="s">
        <v>5085</v>
      </c>
      <c r="B711" s="24"/>
      <c r="C711" s="106">
        <v>2</v>
      </c>
      <c r="D711" s="25" t="s">
        <v>3528</v>
      </c>
      <c r="E711" s="25" t="s">
        <v>5005</v>
      </c>
      <c r="F711" s="25" t="s">
        <v>3596</v>
      </c>
      <c r="G711" s="25" t="s">
        <v>2244</v>
      </c>
      <c r="H711" s="25" t="s">
        <v>4822</v>
      </c>
    </row>
    <row r="712" spans="1:8">
      <c r="A712" s="24" t="s">
        <v>5086</v>
      </c>
      <c r="B712" s="24"/>
      <c r="C712" s="106">
        <v>2</v>
      </c>
      <c r="D712" s="25" t="s">
        <v>3528</v>
      </c>
      <c r="E712" s="25" t="s">
        <v>4866</v>
      </c>
      <c r="F712" s="25" t="s">
        <v>40</v>
      </c>
      <c r="G712" s="25" t="s">
        <v>1952</v>
      </c>
      <c r="H712" s="25" t="s">
        <v>4823</v>
      </c>
    </row>
    <row r="713" spans="1:8">
      <c r="A713" s="24" t="s">
        <v>4708</v>
      </c>
      <c r="B713" s="24"/>
      <c r="C713" s="106">
        <v>2</v>
      </c>
      <c r="D713" s="25" t="s">
        <v>3528</v>
      </c>
      <c r="E713" s="25" t="s">
        <v>5006</v>
      </c>
      <c r="F713" s="25" t="s">
        <v>5087</v>
      </c>
      <c r="G713" s="25" t="s">
        <v>2248</v>
      </c>
      <c r="H713" s="25" t="s">
        <v>4237</v>
      </c>
    </row>
    <row r="714" spans="1:8">
      <c r="A714" s="24" t="s">
        <v>4709</v>
      </c>
      <c r="B714" s="24"/>
      <c r="C714" s="106">
        <v>2</v>
      </c>
      <c r="D714" s="25" t="s">
        <v>3528</v>
      </c>
      <c r="E714" s="25" t="s">
        <v>5007</v>
      </c>
      <c r="F714" s="25" t="s">
        <v>3595</v>
      </c>
      <c r="G714" s="25" t="s">
        <v>2250</v>
      </c>
      <c r="H714" s="25" t="s">
        <v>4824</v>
      </c>
    </row>
    <row r="715" spans="1:8">
      <c r="A715" s="24" t="s">
        <v>4604</v>
      </c>
      <c r="B715" s="24"/>
      <c r="C715" s="106">
        <v>2</v>
      </c>
      <c r="D715" s="25" t="s">
        <v>3528</v>
      </c>
      <c r="E715" s="25" t="s">
        <v>5008</v>
      </c>
      <c r="F715" s="25" t="s">
        <v>3598</v>
      </c>
      <c r="G715" s="25" t="s">
        <v>2252</v>
      </c>
      <c r="H715" s="25" t="s">
        <v>4825</v>
      </c>
    </row>
    <row r="716" spans="1:8">
      <c r="A716" s="24" t="s">
        <v>4660</v>
      </c>
      <c r="B716" s="24"/>
      <c r="C716" s="106">
        <v>2</v>
      </c>
      <c r="D716" s="25" t="s">
        <v>3528</v>
      </c>
      <c r="E716" s="25" t="s">
        <v>5009</v>
      </c>
      <c r="F716" s="25" t="s">
        <v>868</v>
      </c>
      <c r="G716" s="25" t="s">
        <v>2254</v>
      </c>
      <c r="H716" s="25" t="s">
        <v>4826</v>
      </c>
    </row>
    <row r="717" spans="1:8">
      <c r="A717" s="24" t="s">
        <v>4661</v>
      </c>
      <c r="B717" s="24"/>
      <c r="C717" s="106">
        <v>2</v>
      </c>
      <c r="D717" s="25" t="s">
        <v>3528</v>
      </c>
      <c r="E717" s="25" t="s">
        <v>5010</v>
      </c>
      <c r="F717" s="25" t="s">
        <v>3597</v>
      </c>
      <c r="G717" s="25" t="s">
        <v>2256</v>
      </c>
      <c r="H717" s="25" t="s">
        <v>4827</v>
      </c>
    </row>
    <row r="718" spans="1:8">
      <c r="A718" s="24" t="s">
        <v>3655</v>
      </c>
      <c r="B718" s="24"/>
      <c r="C718" s="106">
        <v>2</v>
      </c>
      <c r="D718" s="25" t="s">
        <v>3528</v>
      </c>
      <c r="E718" s="25" t="s">
        <v>5011</v>
      </c>
      <c r="F718" s="25" t="s">
        <v>40</v>
      </c>
      <c r="G718" s="25" t="s">
        <v>2258</v>
      </c>
      <c r="H718" s="25" t="s">
        <v>4828</v>
      </c>
    </row>
    <row r="719" spans="1:8">
      <c r="A719" s="24" t="s">
        <v>5088</v>
      </c>
      <c r="B719" s="24"/>
      <c r="C719" s="106">
        <v>3</v>
      </c>
      <c r="D719" s="25" t="s">
        <v>3528</v>
      </c>
      <c r="E719" s="25" t="s">
        <v>5012</v>
      </c>
      <c r="F719" s="25" t="s">
        <v>4394</v>
      </c>
      <c r="G719" s="25" t="s">
        <v>2260</v>
      </c>
      <c r="H719" s="25" t="s">
        <v>4829</v>
      </c>
    </row>
    <row r="720" spans="1:8">
      <c r="A720" s="24" t="s">
        <v>5089</v>
      </c>
      <c r="B720" s="24"/>
      <c r="C720" s="106">
        <v>3</v>
      </c>
      <c r="D720" s="25" t="s">
        <v>3528</v>
      </c>
      <c r="E720" s="25" t="s">
        <v>5013</v>
      </c>
      <c r="F720" s="25" t="s">
        <v>4394</v>
      </c>
      <c r="G720" s="25" t="s">
        <v>2262</v>
      </c>
      <c r="H720" s="25" t="s">
        <v>4830</v>
      </c>
    </row>
    <row r="721" spans="1:8">
      <c r="A721" s="24" t="s">
        <v>3656</v>
      </c>
      <c r="B721" s="24"/>
      <c r="C721" s="106">
        <v>2</v>
      </c>
      <c r="D721" s="25" t="s">
        <v>3528</v>
      </c>
      <c r="E721" s="25" t="s">
        <v>5014</v>
      </c>
      <c r="F721" s="25" t="s">
        <v>40</v>
      </c>
      <c r="G721" s="25" t="s">
        <v>2264</v>
      </c>
      <c r="H721" s="25" t="s">
        <v>4260</v>
      </c>
    </row>
    <row r="722" spans="1:8">
      <c r="A722" s="24" t="s">
        <v>4605</v>
      </c>
      <c r="B722" s="24"/>
      <c r="C722" s="106">
        <v>3</v>
      </c>
      <c r="D722" s="25" t="s">
        <v>3528</v>
      </c>
      <c r="E722" s="25" t="s">
        <v>5015</v>
      </c>
      <c r="F722" s="25" t="s">
        <v>3598</v>
      </c>
      <c r="G722" s="25" t="s">
        <v>2266</v>
      </c>
      <c r="H722" s="25" t="s">
        <v>4100</v>
      </c>
    </row>
    <row r="723" spans="1:8">
      <c r="A723" s="24" t="s">
        <v>3702</v>
      </c>
      <c r="B723" s="24"/>
      <c r="C723" s="106">
        <v>3</v>
      </c>
      <c r="D723" s="25" t="s">
        <v>3528</v>
      </c>
      <c r="E723" s="25" t="s">
        <v>5016</v>
      </c>
      <c r="F723" s="25" t="s">
        <v>3598</v>
      </c>
      <c r="G723" s="25" t="s">
        <v>2268</v>
      </c>
      <c r="H723" s="25" t="s">
        <v>4262</v>
      </c>
    </row>
    <row r="724" spans="1:8">
      <c r="A724" s="24" t="s">
        <v>3703</v>
      </c>
      <c r="B724" s="24"/>
      <c r="C724" s="106">
        <v>3</v>
      </c>
      <c r="D724" s="25" t="s">
        <v>3528</v>
      </c>
      <c r="E724" s="25" t="s">
        <v>5017</v>
      </c>
      <c r="F724" s="25" t="s">
        <v>3599</v>
      </c>
      <c r="G724" s="25" t="s">
        <v>2270</v>
      </c>
      <c r="H724" s="25" t="s">
        <v>4264</v>
      </c>
    </row>
    <row r="725" spans="1:8">
      <c r="A725" s="24" t="s">
        <v>3704</v>
      </c>
      <c r="B725" s="24"/>
      <c r="C725" s="106">
        <v>3</v>
      </c>
      <c r="D725" s="25" t="s">
        <v>3528</v>
      </c>
      <c r="E725" s="25" t="s">
        <v>5018</v>
      </c>
      <c r="F725" s="25" t="s">
        <v>3597</v>
      </c>
      <c r="G725" s="25" t="s">
        <v>2272</v>
      </c>
      <c r="H725" s="25" t="s">
        <v>4265</v>
      </c>
    </row>
    <row r="726" spans="1:8">
      <c r="A726" s="24" t="s">
        <v>3705</v>
      </c>
      <c r="B726" s="24"/>
      <c r="C726" s="106">
        <v>3</v>
      </c>
      <c r="D726" s="25" t="s">
        <v>3528</v>
      </c>
      <c r="E726" s="25" t="s">
        <v>5019</v>
      </c>
      <c r="F726" s="25" t="s">
        <v>3595</v>
      </c>
      <c r="G726" s="25" t="s">
        <v>2274</v>
      </c>
      <c r="H726" s="25" t="s">
        <v>4831</v>
      </c>
    </row>
    <row r="727" spans="1:8">
      <c r="A727" s="24" t="s">
        <v>3657</v>
      </c>
      <c r="B727" s="24"/>
      <c r="C727" s="106">
        <v>2</v>
      </c>
      <c r="D727" s="25" t="s">
        <v>3528</v>
      </c>
      <c r="E727" s="25" t="s">
        <v>5020</v>
      </c>
      <c r="F727" s="25" t="s">
        <v>40</v>
      </c>
      <c r="G727" s="25" t="s">
        <v>2276</v>
      </c>
      <c r="H727" s="25" t="s">
        <v>4832</v>
      </c>
    </row>
    <row r="728" spans="1:8">
      <c r="A728" s="24" t="s">
        <v>4606</v>
      </c>
      <c r="B728" s="24"/>
      <c r="C728" s="106">
        <v>3</v>
      </c>
      <c r="D728" s="25" t="s">
        <v>3528</v>
      </c>
      <c r="E728" s="25" t="s">
        <v>5021</v>
      </c>
      <c r="F728" s="25" t="s">
        <v>3598</v>
      </c>
      <c r="G728" s="25" t="s">
        <v>2278</v>
      </c>
      <c r="H728" s="25" t="s">
        <v>4273</v>
      </c>
    </row>
    <row r="729" spans="1:8">
      <c r="A729" s="24" t="s">
        <v>3706</v>
      </c>
      <c r="B729" s="24"/>
      <c r="C729" s="106">
        <v>3</v>
      </c>
      <c r="D729" s="25" t="s">
        <v>3528</v>
      </c>
      <c r="E729" s="25" t="s">
        <v>5022</v>
      </c>
      <c r="F729" s="25" t="s">
        <v>3598</v>
      </c>
      <c r="G729" s="25" t="s">
        <v>2280</v>
      </c>
      <c r="H729" s="25" t="s">
        <v>4276</v>
      </c>
    </row>
    <row r="730" spans="1:8">
      <c r="A730" s="24" t="s">
        <v>3707</v>
      </c>
      <c r="B730" s="24"/>
      <c r="C730" s="106">
        <v>3</v>
      </c>
      <c r="D730" s="25" t="s">
        <v>3528</v>
      </c>
      <c r="E730" s="25" t="s">
        <v>5023</v>
      </c>
      <c r="F730" s="25" t="s">
        <v>3599</v>
      </c>
      <c r="G730" s="25" t="s">
        <v>2282</v>
      </c>
      <c r="H730" s="25" t="s">
        <v>4279</v>
      </c>
    </row>
    <row r="731" spans="1:8">
      <c r="A731" s="24" t="s">
        <v>3708</v>
      </c>
      <c r="B731" s="24"/>
      <c r="C731" s="106">
        <v>3</v>
      </c>
      <c r="D731" s="25" t="s">
        <v>3528</v>
      </c>
      <c r="E731" s="25" t="s">
        <v>5024</v>
      </c>
      <c r="F731" s="25" t="s">
        <v>3597</v>
      </c>
      <c r="G731" s="25" t="s">
        <v>2284</v>
      </c>
      <c r="H731" s="25" t="s">
        <v>4280</v>
      </c>
    </row>
    <row r="732" spans="1:8">
      <c r="A732" s="24" t="s">
        <v>3709</v>
      </c>
      <c r="B732" s="24"/>
      <c r="C732" s="106">
        <v>3</v>
      </c>
      <c r="D732" s="25" t="s">
        <v>3528</v>
      </c>
      <c r="E732" s="25" t="s">
        <v>5025</v>
      </c>
      <c r="F732" s="25" t="s">
        <v>3595</v>
      </c>
      <c r="G732" s="25" t="s">
        <v>2286</v>
      </c>
      <c r="H732" s="25" t="s">
        <v>4833</v>
      </c>
    </row>
    <row r="733" spans="1:8">
      <c r="A733" s="24" t="s">
        <v>4704</v>
      </c>
      <c r="B733" s="24"/>
      <c r="C733" s="106">
        <v>2</v>
      </c>
      <c r="D733" s="25" t="s">
        <v>3528</v>
      </c>
      <c r="E733" s="25" t="s">
        <v>5026</v>
      </c>
      <c r="F733" s="25" t="s">
        <v>40</v>
      </c>
      <c r="G733" s="25" t="s">
        <v>2288</v>
      </c>
      <c r="H733" s="25" t="s">
        <v>4285</v>
      </c>
    </row>
    <row r="734" spans="1:8">
      <c r="A734" s="24" t="s">
        <v>3713</v>
      </c>
      <c r="B734" s="24"/>
      <c r="C734" s="106">
        <v>3</v>
      </c>
      <c r="D734" s="25" t="s">
        <v>3528</v>
      </c>
      <c r="E734" s="25" t="s">
        <v>5027</v>
      </c>
      <c r="F734" s="25" t="s">
        <v>3602</v>
      </c>
      <c r="G734" s="25" t="s">
        <v>2291</v>
      </c>
      <c r="H734" s="25" t="s">
        <v>4834</v>
      </c>
    </row>
    <row r="735" spans="1:8">
      <c r="A735" s="24" t="s">
        <v>3714</v>
      </c>
      <c r="B735" s="24"/>
      <c r="C735" s="106">
        <v>3</v>
      </c>
      <c r="D735" s="25" t="s">
        <v>3528</v>
      </c>
      <c r="E735" s="25" t="s">
        <v>5028</v>
      </c>
      <c r="F735" s="25" t="s">
        <v>3602</v>
      </c>
      <c r="G735" s="25" t="s">
        <v>2293</v>
      </c>
      <c r="H735" s="25" t="s">
        <v>4835</v>
      </c>
    </row>
    <row r="736" spans="1:8">
      <c r="A736" s="24" t="s">
        <v>3715</v>
      </c>
      <c r="B736" s="24"/>
      <c r="C736" s="106">
        <v>3</v>
      </c>
      <c r="D736" s="25" t="s">
        <v>3528</v>
      </c>
      <c r="E736" s="25" t="s">
        <v>5029</v>
      </c>
      <c r="F736" s="25" t="s">
        <v>3602</v>
      </c>
      <c r="G736" s="25" t="s">
        <v>2295</v>
      </c>
      <c r="H736" s="25" t="s">
        <v>4295</v>
      </c>
    </row>
    <row r="737" spans="1:8">
      <c r="A737" s="24" t="s">
        <v>4705</v>
      </c>
      <c r="B737" s="24"/>
      <c r="C737" s="106">
        <v>3</v>
      </c>
      <c r="D737" s="25" t="s">
        <v>3528</v>
      </c>
      <c r="E737" s="25" t="s">
        <v>5030</v>
      </c>
      <c r="F737" s="25" t="s">
        <v>5087</v>
      </c>
      <c r="G737" s="25" t="s">
        <v>2297</v>
      </c>
      <c r="H737" s="25" t="s">
        <v>4296</v>
      </c>
    </row>
    <row r="738" spans="1:8">
      <c r="A738" s="24" t="s">
        <v>4706</v>
      </c>
      <c r="B738" s="24"/>
      <c r="C738" s="106">
        <v>3</v>
      </c>
      <c r="D738" s="25" t="s">
        <v>3528</v>
      </c>
      <c r="E738" s="25" t="s">
        <v>5031</v>
      </c>
      <c r="F738" s="25" t="s">
        <v>3595</v>
      </c>
      <c r="G738" s="25" t="s">
        <v>2299</v>
      </c>
      <c r="H738" s="25" t="s">
        <v>4836</v>
      </c>
    </row>
    <row r="739" spans="1:8">
      <c r="A739" s="24" t="s">
        <v>5090</v>
      </c>
      <c r="B739" s="24"/>
      <c r="C739" s="106">
        <v>2</v>
      </c>
      <c r="D739" s="25" t="s">
        <v>3528</v>
      </c>
      <c r="E739" s="25" t="s">
        <v>5032</v>
      </c>
      <c r="F739" s="25" t="s">
        <v>40</v>
      </c>
      <c r="G739" s="25" t="s">
        <v>2301</v>
      </c>
      <c r="H739" s="25" t="s">
        <v>4300</v>
      </c>
    </row>
    <row r="740" spans="1:8">
      <c r="A740" s="24" t="s">
        <v>4712</v>
      </c>
      <c r="B740" s="24"/>
      <c r="C740" s="106">
        <v>3</v>
      </c>
      <c r="D740" s="25" t="s">
        <v>3528</v>
      </c>
      <c r="E740" s="25" t="s">
        <v>5033</v>
      </c>
      <c r="F740" s="25" t="s">
        <v>3595</v>
      </c>
      <c r="G740" s="25" t="s">
        <v>2303</v>
      </c>
      <c r="H740" s="25" t="s">
        <v>4837</v>
      </c>
    </row>
    <row r="741" spans="1:8">
      <c r="A741" s="24" t="s">
        <v>4711</v>
      </c>
      <c r="B741" s="24"/>
      <c r="C741" s="106">
        <v>3</v>
      </c>
      <c r="D741" s="25" t="s">
        <v>3528</v>
      </c>
      <c r="E741" s="25" t="s">
        <v>5034</v>
      </c>
      <c r="F741" s="25" t="s">
        <v>5091</v>
      </c>
      <c r="G741" s="25" t="s">
        <v>2306</v>
      </c>
      <c r="H741" s="25" t="s">
        <v>4305</v>
      </c>
    </row>
    <row r="742" spans="1:8">
      <c r="A742" s="24" t="s">
        <v>4707</v>
      </c>
      <c r="B742" s="24"/>
      <c r="C742" s="106">
        <v>2</v>
      </c>
      <c r="D742" s="25" t="s">
        <v>3528</v>
      </c>
      <c r="E742" s="25" t="s">
        <v>5035</v>
      </c>
      <c r="F742" s="25" t="s">
        <v>40</v>
      </c>
      <c r="G742" s="25" t="s">
        <v>2308</v>
      </c>
      <c r="H742" s="25" t="s">
        <v>4838</v>
      </c>
    </row>
    <row r="743" spans="1:8">
      <c r="A743" s="24" t="s">
        <v>5092</v>
      </c>
      <c r="B743" s="24"/>
      <c r="C743" s="106">
        <v>3</v>
      </c>
      <c r="D743" s="25" t="s">
        <v>3528</v>
      </c>
      <c r="E743" s="25" t="s">
        <v>5036</v>
      </c>
      <c r="F743" s="25" t="s">
        <v>3597</v>
      </c>
      <c r="G743" s="25" t="s">
        <v>2310</v>
      </c>
      <c r="H743" s="25" t="s">
        <v>4310</v>
      </c>
    </row>
    <row r="744" spans="1:8">
      <c r="A744" s="24" t="s">
        <v>3710</v>
      </c>
      <c r="B744" s="24"/>
      <c r="C744" s="106">
        <v>3</v>
      </c>
      <c r="D744" s="25" t="s">
        <v>3528</v>
      </c>
      <c r="E744" s="25" t="s">
        <v>5037</v>
      </c>
      <c r="F744" s="25" t="s">
        <v>3597</v>
      </c>
      <c r="G744" s="25" t="s">
        <v>2312</v>
      </c>
      <c r="H744" s="25" t="s">
        <v>4839</v>
      </c>
    </row>
    <row r="745" spans="1:8">
      <c r="A745" s="24" t="s">
        <v>4607</v>
      </c>
      <c r="B745" s="24"/>
      <c r="C745" s="106">
        <v>3</v>
      </c>
      <c r="D745" s="25" t="s">
        <v>3528</v>
      </c>
      <c r="E745" s="25" t="s">
        <v>5038</v>
      </c>
      <c r="F745" s="25" t="s">
        <v>3596</v>
      </c>
      <c r="G745" s="25" t="s">
        <v>2314</v>
      </c>
      <c r="H745" s="25" t="s">
        <v>4315</v>
      </c>
    </row>
    <row r="746" spans="1:8">
      <c r="A746" s="24" t="s">
        <v>4608</v>
      </c>
      <c r="B746" s="24"/>
      <c r="C746" s="106">
        <v>3</v>
      </c>
      <c r="D746" s="25" t="s">
        <v>3528</v>
      </c>
      <c r="E746" s="25" t="s">
        <v>5039</v>
      </c>
      <c r="F746" s="25" t="s">
        <v>3596</v>
      </c>
      <c r="G746" s="25" t="s">
        <v>2316</v>
      </c>
      <c r="H746" s="25" t="s">
        <v>4840</v>
      </c>
    </row>
    <row r="747" spans="1:8">
      <c r="A747" s="24" t="s">
        <v>5093</v>
      </c>
      <c r="B747" s="24"/>
      <c r="C747" s="106">
        <v>3</v>
      </c>
      <c r="D747" s="25" t="s">
        <v>3528</v>
      </c>
      <c r="E747" s="25" t="s">
        <v>5040</v>
      </c>
      <c r="F747" s="25" t="s">
        <v>3596</v>
      </c>
      <c r="G747" s="25" t="s">
        <v>2318</v>
      </c>
      <c r="H747" s="25" t="s">
        <v>4841</v>
      </c>
    </row>
    <row r="748" spans="1:8">
      <c r="A748" s="24" t="s">
        <v>5094</v>
      </c>
      <c r="B748" s="24"/>
      <c r="C748" s="106">
        <v>3</v>
      </c>
      <c r="D748" s="25" t="s">
        <v>3528</v>
      </c>
      <c r="E748" s="25" t="s">
        <v>4866</v>
      </c>
      <c r="F748" s="25" t="s">
        <v>40</v>
      </c>
      <c r="G748" s="25" t="s">
        <v>1952</v>
      </c>
      <c r="H748" s="25" t="s">
        <v>4842</v>
      </c>
    </row>
    <row r="749" spans="1:8">
      <c r="A749" s="24" t="s">
        <v>5095</v>
      </c>
      <c r="B749" s="24"/>
      <c r="C749" s="106">
        <v>3</v>
      </c>
      <c r="D749" s="25" t="s">
        <v>3528</v>
      </c>
      <c r="E749" s="25" t="s">
        <v>5041</v>
      </c>
      <c r="F749" s="25" t="s">
        <v>3596</v>
      </c>
      <c r="G749" s="105" t="s">
        <v>2321</v>
      </c>
      <c r="H749" s="25" t="s">
        <v>4843</v>
      </c>
    </row>
    <row r="750" spans="1:8">
      <c r="A750" s="24" t="s">
        <v>5096</v>
      </c>
      <c r="B750" s="24"/>
      <c r="C750" s="106">
        <v>3</v>
      </c>
      <c r="D750" s="25" t="s">
        <v>3528</v>
      </c>
      <c r="E750" s="25" t="s">
        <v>4866</v>
      </c>
      <c r="F750" s="25" t="s">
        <v>40</v>
      </c>
      <c r="G750" s="105" t="s">
        <v>1952</v>
      </c>
      <c r="H750" s="25" t="s">
        <v>4844</v>
      </c>
    </row>
    <row r="751" spans="1:8">
      <c r="A751" s="24" t="s">
        <v>5097</v>
      </c>
      <c r="B751" s="24"/>
      <c r="C751" s="106">
        <v>3</v>
      </c>
      <c r="D751" s="25" t="s">
        <v>3528</v>
      </c>
      <c r="E751" s="25" t="s">
        <v>5042</v>
      </c>
      <c r="F751" s="25" t="s">
        <v>40</v>
      </c>
      <c r="G751" s="105" t="s">
        <v>2324</v>
      </c>
      <c r="H751" s="25" t="s">
        <v>4845</v>
      </c>
    </row>
    <row r="752" spans="1:8">
      <c r="A752" s="24" t="s">
        <v>4609</v>
      </c>
      <c r="B752" s="24"/>
      <c r="C752" s="106">
        <v>3</v>
      </c>
      <c r="D752" s="25" t="s">
        <v>3528</v>
      </c>
      <c r="E752" s="25" t="s">
        <v>3760</v>
      </c>
      <c r="F752" s="25" t="s">
        <v>3595</v>
      </c>
      <c r="G752" s="25" t="s">
        <v>2326</v>
      </c>
      <c r="H752" s="25" t="s">
        <v>4846</v>
      </c>
    </row>
    <row r="753" spans="1:8">
      <c r="A753" s="24" t="s">
        <v>3658</v>
      </c>
      <c r="B753" s="24"/>
      <c r="C753" s="106">
        <v>3</v>
      </c>
      <c r="D753" s="25" t="s">
        <v>3528</v>
      </c>
      <c r="E753" s="25" t="s">
        <v>5043</v>
      </c>
      <c r="F753" s="25" t="s">
        <v>40</v>
      </c>
      <c r="G753" s="25" t="s">
        <v>2328</v>
      </c>
      <c r="H753" s="25" t="s">
        <v>4340</v>
      </c>
    </row>
    <row r="754" spans="1:8">
      <c r="A754" s="24" t="s">
        <v>3711</v>
      </c>
      <c r="B754" s="24"/>
      <c r="C754" s="106">
        <v>4</v>
      </c>
      <c r="D754" s="25" t="s">
        <v>3528</v>
      </c>
      <c r="E754" s="25" t="s">
        <v>5044</v>
      </c>
      <c r="F754" s="25" t="s">
        <v>3597</v>
      </c>
      <c r="G754" s="25" t="s">
        <v>2331</v>
      </c>
      <c r="H754" s="25" t="s">
        <v>4847</v>
      </c>
    </row>
    <row r="755" spans="1:8">
      <c r="A755" s="24" t="s">
        <v>3712</v>
      </c>
      <c r="B755" s="24"/>
      <c r="C755" s="106">
        <v>4</v>
      </c>
      <c r="D755" s="25" t="s">
        <v>3528</v>
      </c>
      <c r="E755" s="25" t="s">
        <v>5045</v>
      </c>
      <c r="F755" s="25" t="s">
        <v>3597</v>
      </c>
      <c r="G755" s="25" t="s">
        <v>2333</v>
      </c>
      <c r="H755" s="25" t="s">
        <v>4848</v>
      </c>
    </row>
  </sheetData>
  <autoFilter ref="A1:J755" xr:uid="{6DBEE19F-990A-374B-A882-F13C09B4D11B}"/>
  <phoneticPr fontId="3"/>
  <conditionalFormatting sqref="D243:D1048576 D1:D241">
    <cfRule type="containsText" dxfId="10" priority="10" operator="containsText" text="cen">
      <formula>NOT(ISERROR(SEARCH("cen",D1)))</formula>
    </cfRule>
  </conditionalFormatting>
  <conditionalFormatting sqref="C243:C1048576 C1:C241">
    <cfRule type="containsText" dxfId="9" priority="6" operator="containsText" text="5">
      <formula>NOT(ISERROR(SEARCH("5",C1)))</formula>
    </cfRule>
    <cfRule type="containsText" dxfId="8" priority="7" operator="containsText" text="4">
      <formula>NOT(ISERROR(SEARCH("4",C1)))</formula>
    </cfRule>
    <cfRule type="containsText" dxfId="7" priority="8" operator="containsText" text="3">
      <formula>NOT(ISERROR(SEARCH("3",C1)))</formula>
    </cfRule>
    <cfRule type="containsText" dxfId="6" priority="9" operator="containsText" text="2">
      <formula>NOT(ISERROR(SEARCH("2",C1)))</formula>
    </cfRule>
  </conditionalFormatting>
  <conditionalFormatting sqref="D242">
    <cfRule type="containsText" dxfId="5" priority="5" operator="containsText" text="cen">
      <formula>NOT(ISERROR(SEARCH("cen",D242)))</formula>
    </cfRule>
  </conditionalFormatting>
  <conditionalFormatting sqref="C242">
    <cfRule type="containsText" dxfId="4" priority="1" operator="containsText" text="5">
      <formula>NOT(ISERROR(SEARCH("5",C242)))</formula>
    </cfRule>
    <cfRule type="containsText" dxfId="3" priority="2" operator="containsText" text="4">
      <formula>NOT(ISERROR(SEARCH("4",C242)))</formula>
    </cfRule>
    <cfRule type="containsText" dxfId="2" priority="3" operator="containsText" text="3">
      <formula>NOT(ISERROR(SEARCH("3",C242)))</formula>
    </cfRule>
    <cfRule type="containsText" dxfId="1" priority="4" operator="containsText" text="2">
      <formula>NOT(ISERROR(SEARCH("2",C242)))</formula>
    </cfRule>
  </conditionalFormatting>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66776-8FB7-5541-93FE-A8FDD13DF0CF}">
  <sheetPr codeName="Sheet7">
    <outlinePr summaryBelow="0" summaryRight="0"/>
  </sheetPr>
  <dimension ref="A1:G419"/>
  <sheetViews>
    <sheetView workbookViewId="0">
      <pane ySplit="1" topLeftCell="A2" activePane="bottomLeft" state="frozen"/>
      <selection pane="bottomLeft" activeCell="C9" sqref="C9"/>
    </sheetView>
  </sheetViews>
  <sheetFormatPr baseColWidth="10" defaultColWidth="11" defaultRowHeight="19" customHeight="1"/>
  <cols>
    <col min="1" max="1" width="9.42578125" style="1" bestFit="1" customWidth="1"/>
    <col min="2" max="2" width="2.7109375" style="1" bestFit="1" customWidth="1"/>
    <col min="3" max="3" width="34" style="1" customWidth="1"/>
    <col min="4" max="4" width="4.42578125" style="1" bestFit="1" customWidth="1"/>
    <col min="5" max="5" width="37.7109375" style="1" customWidth="1"/>
    <col min="6" max="6" width="37.7109375" style="2" customWidth="1"/>
    <col min="7" max="7" width="52.140625" style="1" customWidth="1"/>
    <col min="8" max="16384" width="11" style="1"/>
  </cols>
  <sheetData>
    <row r="1" spans="1:7" ht="19" customHeight="1">
      <c r="A1" s="1" t="s">
        <v>2335</v>
      </c>
      <c r="B1" s="1" t="s">
        <v>2341</v>
      </c>
      <c r="C1" s="1" t="s">
        <v>2336</v>
      </c>
      <c r="D1" s="1" t="s">
        <v>2337</v>
      </c>
      <c r="E1" s="1" t="s">
        <v>2338</v>
      </c>
      <c r="F1" s="2" t="s">
        <v>2339</v>
      </c>
      <c r="G1" s="1" t="s">
        <v>2340</v>
      </c>
    </row>
    <row r="2" spans="1:7" ht="19" customHeight="1">
      <c r="A2" s="1" t="s">
        <v>795</v>
      </c>
      <c r="B2" s="1">
        <v>1</v>
      </c>
      <c r="D2" s="1" t="s">
        <v>0</v>
      </c>
      <c r="E2" s="1" t="s">
        <v>1</v>
      </c>
      <c r="F2" s="1" t="s">
        <v>1508</v>
      </c>
      <c r="G2" s="2" t="s">
        <v>2</v>
      </c>
    </row>
    <row r="3" spans="1:7" ht="19" customHeight="1">
      <c r="A3" s="1" t="s">
        <v>796</v>
      </c>
      <c r="B3" s="1">
        <v>2</v>
      </c>
      <c r="D3" s="1" t="s">
        <v>0</v>
      </c>
      <c r="E3" s="1" t="s">
        <v>3</v>
      </c>
      <c r="F3" s="1" t="s">
        <v>1509</v>
      </c>
      <c r="G3" s="2" t="s">
        <v>4</v>
      </c>
    </row>
    <row r="4" spans="1:7" ht="19" customHeight="1">
      <c r="A4" s="1" t="s">
        <v>1137</v>
      </c>
      <c r="B4" s="1">
        <v>3</v>
      </c>
      <c r="C4" s="1" t="s">
        <v>873</v>
      </c>
      <c r="D4" s="1" t="s">
        <v>0</v>
      </c>
      <c r="E4" s="1" t="s">
        <v>5</v>
      </c>
      <c r="F4" s="1" t="s">
        <v>1510</v>
      </c>
      <c r="G4" s="2" t="s">
        <v>1501</v>
      </c>
    </row>
    <row r="5" spans="1:7" ht="19" customHeight="1">
      <c r="A5" s="1" t="s">
        <v>1138</v>
      </c>
      <c r="B5" s="1">
        <v>3</v>
      </c>
      <c r="C5" s="1" t="s">
        <v>920</v>
      </c>
      <c r="D5" s="1" t="s">
        <v>0</v>
      </c>
      <c r="E5" s="1" t="s">
        <v>6</v>
      </c>
      <c r="F5" s="1" t="s">
        <v>1511</v>
      </c>
      <c r="G5" s="2" t="s">
        <v>7</v>
      </c>
    </row>
    <row r="6" spans="1:7" ht="19" customHeight="1">
      <c r="A6" s="1" t="s">
        <v>1139</v>
      </c>
      <c r="B6" s="1">
        <v>3</v>
      </c>
      <c r="C6" s="1" t="s">
        <v>906</v>
      </c>
      <c r="D6" s="1" t="s">
        <v>0</v>
      </c>
      <c r="E6" s="1" t="s">
        <v>8</v>
      </c>
      <c r="F6" s="1" t="s">
        <v>1512</v>
      </c>
      <c r="G6" s="2" t="s">
        <v>9</v>
      </c>
    </row>
    <row r="7" spans="1:7" ht="19" customHeight="1">
      <c r="A7" s="1" t="s">
        <v>1140</v>
      </c>
      <c r="B7" s="1">
        <v>3</v>
      </c>
      <c r="C7" s="1" t="s">
        <v>907</v>
      </c>
      <c r="D7" s="1" t="s">
        <v>0</v>
      </c>
      <c r="E7" s="1" t="s">
        <v>10</v>
      </c>
      <c r="F7" s="1" t="s">
        <v>1513</v>
      </c>
      <c r="G7" s="2" t="s">
        <v>11</v>
      </c>
    </row>
    <row r="8" spans="1:7" ht="19" customHeight="1">
      <c r="A8" s="1" t="s">
        <v>1141</v>
      </c>
      <c r="B8" s="1">
        <v>3</v>
      </c>
      <c r="C8" s="1" t="s">
        <v>891</v>
      </c>
      <c r="D8" s="1" t="s">
        <v>0</v>
      </c>
      <c r="E8" s="1" t="s">
        <v>12</v>
      </c>
      <c r="F8" s="1" t="s">
        <v>1514</v>
      </c>
      <c r="G8" s="2" t="s">
        <v>13</v>
      </c>
    </row>
    <row r="9" spans="1:7" ht="19" customHeight="1">
      <c r="A9" s="1" t="s">
        <v>1142</v>
      </c>
      <c r="B9" s="1">
        <v>3</v>
      </c>
      <c r="C9" s="1" t="s">
        <v>860</v>
      </c>
      <c r="D9" s="1" t="s">
        <v>0</v>
      </c>
      <c r="E9" s="1" t="s">
        <v>14</v>
      </c>
      <c r="F9" s="1" t="s">
        <v>1515</v>
      </c>
      <c r="G9" s="2" t="s">
        <v>15</v>
      </c>
    </row>
    <row r="10" spans="1:7" ht="19" customHeight="1">
      <c r="A10" s="1" t="s">
        <v>1143</v>
      </c>
      <c r="B10" s="1">
        <v>3</v>
      </c>
      <c r="C10" s="1" t="s">
        <v>3718</v>
      </c>
      <c r="D10" s="1" t="s">
        <v>16</v>
      </c>
      <c r="E10" s="1" t="s">
        <v>17</v>
      </c>
      <c r="F10" s="1" t="s">
        <v>1516</v>
      </c>
      <c r="G10" s="2" t="s">
        <v>18</v>
      </c>
    </row>
    <row r="11" spans="1:7" ht="19" customHeight="1">
      <c r="A11" s="1" t="s">
        <v>1144</v>
      </c>
      <c r="B11" s="1">
        <v>3</v>
      </c>
      <c r="C11" s="1" t="s">
        <v>872</v>
      </c>
      <c r="D11" s="1" t="s">
        <v>0</v>
      </c>
      <c r="E11" s="1" t="s">
        <v>19</v>
      </c>
      <c r="F11" s="1" t="s">
        <v>1517</v>
      </c>
      <c r="G11" s="2" t="s">
        <v>20</v>
      </c>
    </row>
    <row r="12" spans="1:7" ht="19" customHeight="1">
      <c r="A12" s="1" t="s">
        <v>1145</v>
      </c>
      <c r="B12" s="1">
        <v>3</v>
      </c>
      <c r="C12" s="1" t="s">
        <v>899</v>
      </c>
      <c r="D12" s="1" t="s">
        <v>0</v>
      </c>
      <c r="E12" s="1" t="s">
        <v>21</v>
      </c>
      <c r="F12" s="1" t="s">
        <v>1518</v>
      </c>
      <c r="G12" s="2" t="s">
        <v>22</v>
      </c>
    </row>
    <row r="13" spans="1:7" ht="19" customHeight="1">
      <c r="A13" s="1" t="s">
        <v>1146</v>
      </c>
      <c r="B13" s="1">
        <v>3</v>
      </c>
      <c r="C13" s="1" t="s">
        <v>900</v>
      </c>
      <c r="D13" s="1" t="s">
        <v>0</v>
      </c>
      <c r="E13" s="1" t="s">
        <v>23</v>
      </c>
      <c r="F13" s="1" t="s">
        <v>1519</v>
      </c>
      <c r="G13" s="2" t="s">
        <v>24</v>
      </c>
    </row>
    <row r="14" spans="1:7" ht="19" customHeight="1">
      <c r="A14" s="1" t="s">
        <v>1147</v>
      </c>
      <c r="B14" s="1">
        <v>3</v>
      </c>
      <c r="C14" s="1" t="s">
        <v>1024</v>
      </c>
      <c r="D14" s="1" t="s">
        <v>16</v>
      </c>
      <c r="E14" s="1" t="s">
        <v>25</v>
      </c>
      <c r="F14" s="1" t="s">
        <v>1520</v>
      </c>
      <c r="G14" s="2" t="s">
        <v>26</v>
      </c>
    </row>
    <row r="15" spans="1:7" ht="19" customHeight="1">
      <c r="A15" s="1" t="s">
        <v>1148</v>
      </c>
      <c r="B15" s="1">
        <v>3</v>
      </c>
      <c r="C15" s="1" t="s">
        <v>1025</v>
      </c>
      <c r="D15" s="1" t="s">
        <v>16</v>
      </c>
      <c r="E15" s="1" t="s">
        <v>27</v>
      </c>
      <c r="F15" s="1" t="s">
        <v>1521</v>
      </c>
      <c r="G15" s="2" t="s">
        <v>28</v>
      </c>
    </row>
    <row r="16" spans="1:7" ht="19" customHeight="1">
      <c r="A16" s="1" t="s">
        <v>1149</v>
      </c>
      <c r="B16" s="1">
        <v>3</v>
      </c>
      <c r="C16" s="1" t="s">
        <v>1056</v>
      </c>
      <c r="D16" s="1" t="s">
        <v>16</v>
      </c>
      <c r="E16" s="1" t="s">
        <v>29</v>
      </c>
      <c r="F16" s="1" t="s">
        <v>1522</v>
      </c>
      <c r="G16" s="2" t="s">
        <v>30</v>
      </c>
    </row>
    <row r="17" spans="1:7" ht="19" customHeight="1">
      <c r="A17" s="1" t="s">
        <v>1150</v>
      </c>
      <c r="B17" s="1">
        <v>3</v>
      </c>
      <c r="C17" s="1" t="s">
        <v>1038</v>
      </c>
      <c r="D17" s="1" t="s">
        <v>16</v>
      </c>
      <c r="E17" s="1" t="s">
        <v>31</v>
      </c>
      <c r="F17" s="1" t="s">
        <v>1523</v>
      </c>
      <c r="G17" s="2" t="s">
        <v>32</v>
      </c>
    </row>
    <row r="18" spans="1:7" ht="19" customHeight="1">
      <c r="A18" s="1" t="s">
        <v>1151</v>
      </c>
      <c r="B18" s="1">
        <v>3</v>
      </c>
      <c r="C18" s="1" t="s">
        <v>1040</v>
      </c>
      <c r="D18" s="1" t="s">
        <v>16</v>
      </c>
      <c r="E18" s="1" t="s">
        <v>33</v>
      </c>
      <c r="F18" s="1" t="s">
        <v>1524</v>
      </c>
      <c r="G18" s="2" t="s">
        <v>34</v>
      </c>
    </row>
    <row r="19" spans="1:7" ht="19" customHeight="1">
      <c r="A19" s="1" t="s">
        <v>1152</v>
      </c>
      <c r="B19" s="1">
        <v>3</v>
      </c>
      <c r="C19" s="1" t="s">
        <v>1088</v>
      </c>
      <c r="D19" s="1" t="s">
        <v>35</v>
      </c>
      <c r="E19" s="1" t="s">
        <v>36</v>
      </c>
      <c r="F19" s="1" t="s">
        <v>1525</v>
      </c>
      <c r="G19" s="2" t="s">
        <v>37</v>
      </c>
    </row>
    <row r="20" spans="1:7" ht="19" customHeight="1">
      <c r="A20" s="1" t="s">
        <v>1153</v>
      </c>
      <c r="B20" s="1">
        <v>3</v>
      </c>
      <c r="C20" s="1" t="s">
        <v>1128</v>
      </c>
      <c r="D20" s="1" t="s">
        <v>38</v>
      </c>
      <c r="E20" s="1" t="s">
        <v>39</v>
      </c>
      <c r="F20" s="1" t="s">
        <v>1526</v>
      </c>
      <c r="G20" s="2" t="s">
        <v>40</v>
      </c>
    </row>
    <row r="21" spans="1:7" ht="19" customHeight="1">
      <c r="A21" s="1" t="s">
        <v>797</v>
      </c>
      <c r="B21" s="1">
        <v>2</v>
      </c>
      <c r="D21" s="1" t="s">
        <v>0</v>
      </c>
      <c r="E21" s="1" t="s">
        <v>41</v>
      </c>
      <c r="F21" s="1" t="s">
        <v>1527</v>
      </c>
      <c r="G21" s="2" t="s">
        <v>42</v>
      </c>
    </row>
    <row r="22" spans="1:7" ht="19" customHeight="1">
      <c r="A22" s="1" t="s">
        <v>798</v>
      </c>
      <c r="B22" s="1">
        <v>3</v>
      </c>
      <c r="D22" s="1" t="s">
        <v>16</v>
      </c>
      <c r="E22" s="1" t="s">
        <v>43</v>
      </c>
      <c r="F22" s="1" t="s">
        <v>1528</v>
      </c>
      <c r="G22" s="2" t="s">
        <v>44</v>
      </c>
    </row>
    <row r="23" spans="1:7" ht="19" customHeight="1">
      <c r="A23" s="1" t="s">
        <v>1154</v>
      </c>
      <c r="B23" s="1">
        <v>4</v>
      </c>
      <c r="C23" s="1" t="s">
        <v>884</v>
      </c>
      <c r="D23" s="1" t="s">
        <v>16</v>
      </c>
      <c r="E23" s="1" t="s">
        <v>45</v>
      </c>
      <c r="F23" s="1" t="s">
        <v>1529</v>
      </c>
      <c r="G23" s="2" t="s">
        <v>46</v>
      </c>
    </row>
    <row r="24" spans="1:7" ht="19" customHeight="1">
      <c r="A24" s="1" t="s">
        <v>1155</v>
      </c>
      <c r="B24" s="1">
        <v>4</v>
      </c>
      <c r="C24" s="1" t="s">
        <v>883</v>
      </c>
      <c r="D24" s="1" t="s">
        <v>16</v>
      </c>
      <c r="E24" s="1" t="s">
        <v>47</v>
      </c>
      <c r="F24" s="1" t="s">
        <v>536</v>
      </c>
      <c r="G24" s="2" t="s">
        <v>48</v>
      </c>
    </row>
    <row r="25" spans="1:7" ht="19" customHeight="1">
      <c r="A25" s="1" t="s">
        <v>799</v>
      </c>
      <c r="B25" s="1">
        <v>3</v>
      </c>
      <c r="D25" s="1" t="s">
        <v>16</v>
      </c>
      <c r="E25" s="1" t="s">
        <v>49</v>
      </c>
      <c r="F25" s="1" t="s">
        <v>1530</v>
      </c>
      <c r="G25" s="2" t="s">
        <v>50</v>
      </c>
    </row>
    <row r="26" spans="1:7" ht="19" customHeight="1">
      <c r="A26" s="1" t="s">
        <v>1156</v>
      </c>
      <c r="B26" s="1">
        <v>4</v>
      </c>
      <c r="C26" s="1" t="s">
        <v>886</v>
      </c>
      <c r="D26" s="1" t="s">
        <v>16</v>
      </c>
      <c r="E26" s="1" t="s">
        <v>51</v>
      </c>
      <c r="F26" s="1" t="s">
        <v>1531</v>
      </c>
      <c r="G26" s="2" t="s">
        <v>52</v>
      </c>
    </row>
    <row r="27" spans="1:7" ht="19" customHeight="1">
      <c r="A27" s="1" t="s">
        <v>1157</v>
      </c>
      <c r="B27" s="1">
        <v>4</v>
      </c>
      <c r="C27" s="1" t="s">
        <v>885</v>
      </c>
      <c r="D27" s="1" t="s">
        <v>16</v>
      </c>
      <c r="E27" s="1" t="s">
        <v>53</v>
      </c>
      <c r="F27" s="1" t="s">
        <v>1532</v>
      </c>
      <c r="G27" s="2" t="s">
        <v>54</v>
      </c>
    </row>
    <row r="28" spans="1:7" ht="19" customHeight="1">
      <c r="A28" s="1" t="s">
        <v>800</v>
      </c>
      <c r="B28" s="1">
        <v>3</v>
      </c>
      <c r="D28" s="1" t="s">
        <v>16</v>
      </c>
      <c r="E28" s="1" t="s">
        <v>55</v>
      </c>
      <c r="F28" s="1" t="s">
        <v>1533</v>
      </c>
      <c r="G28" s="2" t="s">
        <v>56</v>
      </c>
    </row>
    <row r="29" spans="1:7" ht="19" customHeight="1">
      <c r="A29" s="1" t="s">
        <v>1158</v>
      </c>
      <c r="B29" s="1">
        <v>4</v>
      </c>
      <c r="C29" s="1" t="s">
        <v>882</v>
      </c>
      <c r="D29" s="1" t="s">
        <v>16</v>
      </c>
      <c r="E29" s="1" t="s">
        <v>57</v>
      </c>
      <c r="F29" s="1" t="s">
        <v>1534</v>
      </c>
      <c r="G29" s="2" t="s">
        <v>58</v>
      </c>
    </row>
    <row r="30" spans="1:7" ht="19" customHeight="1">
      <c r="A30" s="1" t="s">
        <v>1159</v>
      </c>
      <c r="B30" s="1">
        <v>4</v>
      </c>
      <c r="C30" s="1" t="s">
        <v>881</v>
      </c>
      <c r="D30" s="1" t="s">
        <v>16</v>
      </c>
      <c r="E30" s="1" t="s">
        <v>59</v>
      </c>
      <c r="F30" s="1" t="s">
        <v>1535</v>
      </c>
      <c r="G30" s="2" t="s">
        <v>60</v>
      </c>
    </row>
    <row r="31" spans="1:7" ht="19" customHeight="1">
      <c r="A31" s="1" t="s">
        <v>1160</v>
      </c>
      <c r="B31" s="1">
        <v>3</v>
      </c>
      <c r="C31" s="1" t="s">
        <v>1008</v>
      </c>
      <c r="D31" s="1" t="s">
        <v>16</v>
      </c>
      <c r="E31" s="1" t="s">
        <v>61</v>
      </c>
      <c r="F31" s="1" t="s">
        <v>1536</v>
      </c>
      <c r="G31" s="2" t="s">
        <v>62</v>
      </c>
    </row>
    <row r="32" spans="1:7" ht="19" customHeight="1">
      <c r="A32" s="1" t="s">
        <v>1161</v>
      </c>
      <c r="B32" s="1">
        <v>3</v>
      </c>
      <c r="C32" s="1" t="s">
        <v>1061</v>
      </c>
      <c r="D32" s="1" t="s">
        <v>16</v>
      </c>
      <c r="E32" s="1" t="s">
        <v>63</v>
      </c>
      <c r="F32" s="1" t="s">
        <v>1537</v>
      </c>
      <c r="G32" s="2" t="s">
        <v>64</v>
      </c>
    </row>
    <row r="33" spans="1:7" ht="19" customHeight="1">
      <c r="A33" s="1" t="s">
        <v>801</v>
      </c>
      <c r="B33" s="1">
        <v>3</v>
      </c>
      <c r="D33" s="1" t="s">
        <v>16</v>
      </c>
      <c r="E33" s="1" t="s">
        <v>65</v>
      </c>
      <c r="F33" s="1" t="s">
        <v>1538</v>
      </c>
      <c r="G33" s="2" t="s">
        <v>66</v>
      </c>
    </row>
    <row r="34" spans="1:7" ht="19" customHeight="1">
      <c r="A34" s="1" t="s">
        <v>1162</v>
      </c>
      <c r="B34" s="1">
        <v>4</v>
      </c>
      <c r="C34" s="1" t="s">
        <v>1022</v>
      </c>
      <c r="D34" s="1" t="s">
        <v>16</v>
      </c>
      <c r="E34" s="1" t="s">
        <v>67</v>
      </c>
      <c r="F34" s="1" t="s">
        <v>1539</v>
      </c>
      <c r="G34" s="2" t="s">
        <v>68</v>
      </c>
    </row>
    <row r="35" spans="1:7" ht="19" customHeight="1">
      <c r="A35" s="1" t="s">
        <v>1163</v>
      </c>
      <c r="B35" s="1">
        <v>4</v>
      </c>
      <c r="C35" s="1" t="s">
        <v>1021</v>
      </c>
      <c r="D35" s="1" t="s">
        <v>16</v>
      </c>
      <c r="E35" s="1" t="s">
        <v>69</v>
      </c>
      <c r="F35" s="1" t="s">
        <v>1540</v>
      </c>
      <c r="G35" s="2" t="s">
        <v>70</v>
      </c>
    </row>
    <row r="36" spans="1:7" ht="19" customHeight="1">
      <c r="A36" s="1" t="s">
        <v>802</v>
      </c>
      <c r="B36" s="1">
        <v>3</v>
      </c>
      <c r="D36" s="1" t="s">
        <v>16</v>
      </c>
      <c r="E36" s="1" t="s">
        <v>71</v>
      </c>
      <c r="F36" s="1" t="s">
        <v>1541</v>
      </c>
      <c r="G36" s="2" t="s">
        <v>72</v>
      </c>
    </row>
    <row r="37" spans="1:7" ht="19" customHeight="1">
      <c r="A37" s="1" t="s">
        <v>1164</v>
      </c>
      <c r="B37" s="1">
        <v>4</v>
      </c>
      <c r="C37" s="1" t="s">
        <v>1014</v>
      </c>
      <c r="D37" s="1" t="s">
        <v>16</v>
      </c>
      <c r="E37" s="1" t="s">
        <v>73</v>
      </c>
      <c r="F37" s="1" t="s">
        <v>1542</v>
      </c>
      <c r="G37" s="2" t="s">
        <v>74</v>
      </c>
    </row>
    <row r="38" spans="1:7" ht="19" customHeight="1">
      <c r="A38" s="1" t="s">
        <v>1165</v>
      </c>
      <c r="B38" s="1">
        <v>4</v>
      </c>
      <c r="C38" s="1" t="s">
        <v>1013</v>
      </c>
      <c r="D38" s="1" t="s">
        <v>16</v>
      </c>
      <c r="E38" s="1" t="s">
        <v>75</v>
      </c>
      <c r="F38" s="1" t="s">
        <v>1543</v>
      </c>
      <c r="G38" s="2" t="s">
        <v>76</v>
      </c>
    </row>
    <row r="39" spans="1:7" ht="19" customHeight="1">
      <c r="A39" s="1" t="s">
        <v>1166</v>
      </c>
      <c r="B39" s="1">
        <v>4</v>
      </c>
      <c r="C39" s="1" t="s">
        <v>1017</v>
      </c>
      <c r="D39" s="1" t="s">
        <v>16</v>
      </c>
      <c r="E39" s="1" t="s">
        <v>77</v>
      </c>
      <c r="F39" s="1" t="s">
        <v>1544</v>
      </c>
      <c r="G39" s="2" t="s">
        <v>78</v>
      </c>
    </row>
    <row r="40" spans="1:7" ht="19" customHeight="1">
      <c r="A40" s="1" t="s">
        <v>1167</v>
      </c>
      <c r="B40" s="1">
        <v>4</v>
      </c>
      <c r="C40" s="1" t="s">
        <v>993</v>
      </c>
      <c r="D40" s="1" t="s">
        <v>16</v>
      </c>
      <c r="E40" s="1" t="s">
        <v>79</v>
      </c>
      <c r="F40" s="1" t="s">
        <v>1545</v>
      </c>
      <c r="G40" s="2" t="s">
        <v>80</v>
      </c>
    </row>
    <row r="41" spans="1:7" ht="19" customHeight="1">
      <c r="A41" s="1" t="s">
        <v>1168</v>
      </c>
      <c r="B41" s="1">
        <v>4</v>
      </c>
      <c r="C41" s="1" t="s">
        <v>1016</v>
      </c>
      <c r="D41" s="1" t="s">
        <v>16</v>
      </c>
      <c r="E41" s="1" t="s">
        <v>81</v>
      </c>
      <c r="F41" s="1" t="s">
        <v>1546</v>
      </c>
      <c r="G41" s="2" t="s">
        <v>82</v>
      </c>
    </row>
    <row r="42" spans="1:7" ht="19" customHeight="1">
      <c r="A42" s="1" t="s">
        <v>1169</v>
      </c>
      <c r="B42" s="1">
        <v>4</v>
      </c>
      <c r="C42" s="1" t="s">
        <v>1018</v>
      </c>
      <c r="D42" s="1" t="s">
        <v>16</v>
      </c>
      <c r="E42" s="1" t="s">
        <v>83</v>
      </c>
      <c r="F42" s="1" t="s">
        <v>1547</v>
      </c>
      <c r="G42" s="2" t="s">
        <v>84</v>
      </c>
    </row>
    <row r="43" spans="1:7" ht="19" customHeight="1">
      <c r="A43" s="1" t="s">
        <v>1170</v>
      </c>
      <c r="B43" s="1">
        <v>4</v>
      </c>
      <c r="C43" s="1" t="s">
        <v>1019</v>
      </c>
      <c r="D43" s="1" t="s">
        <v>16</v>
      </c>
      <c r="E43" s="1" t="s">
        <v>85</v>
      </c>
      <c r="F43" s="1" t="s">
        <v>1548</v>
      </c>
      <c r="G43" s="2" t="s">
        <v>86</v>
      </c>
    </row>
    <row r="44" spans="1:7" ht="19" customHeight="1">
      <c r="A44" s="1" t="s">
        <v>1171</v>
      </c>
      <c r="B44" s="1">
        <v>4</v>
      </c>
      <c r="C44" s="1" t="s">
        <v>1011</v>
      </c>
      <c r="D44" s="1" t="s">
        <v>16</v>
      </c>
      <c r="E44" s="1" t="s">
        <v>87</v>
      </c>
      <c r="F44" s="1" t="s">
        <v>1549</v>
      </c>
      <c r="G44" s="2" t="s">
        <v>88</v>
      </c>
    </row>
    <row r="45" spans="1:7" ht="19" customHeight="1">
      <c r="A45" s="1" t="s">
        <v>1172</v>
      </c>
      <c r="B45" s="1">
        <v>4</v>
      </c>
      <c r="C45" s="1" t="s">
        <v>1015</v>
      </c>
      <c r="D45" s="1" t="s">
        <v>16</v>
      </c>
      <c r="E45" s="1" t="s">
        <v>89</v>
      </c>
      <c r="F45" s="1" t="s">
        <v>1550</v>
      </c>
      <c r="G45" s="2" t="s">
        <v>90</v>
      </c>
    </row>
    <row r="46" spans="1:7" ht="19" customHeight="1">
      <c r="A46" s="1" t="s">
        <v>1173</v>
      </c>
      <c r="B46" s="1">
        <v>4</v>
      </c>
      <c r="C46" s="1" t="s">
        <v>1020</v>
      </c>
      <c r="D46" s="1" t="s">
        <v>16</v>
      </c>
      <c r="E46" s="1" t="s">
        <v>91</v>
      </c>
      <c r="F46" s="1" t="s">
        <v>1551</v>
      </c>
      <c r="G46" s="2" t="s">
        <v>92</v>
      </c>
    </row>
    <row r="47" spans="1:7" ht="19" customHeight="1">
      <c r="A47" s="1" t="s">
        <v>1174</v>
      </c>
      <c r="B47" s="1">
        <v>4</v>
      </c>
      <c r="C47" s="1" t="s">
        <v>1012</v>
      </c>
      <c r="D47" s="1" t="s">
        <v>16</v>
      </c>
      <c r="E47" s="1" t="s">
        <v>93</v>
      </c>
      <c r="F47" s="1" t="s">
        <v>1552</v>
      </c>
      <c r="G47" s="2" t="s">
        <v>94</v>
      </c>
    </row>
    <row r="48" spans="1:7" ht="19" customHeight="1">
      <c r="A48" s="1" t="s">
        <v>1175</v>
      </c>
      <c r="B48" s="1">
        <v>4</v>
      </c>
      <c r="C48" s="1" t="s">
        <v>852</v>
      </c>
      <c r="D48" s="1" t="s">
        <v>16</v>
      </c>
      <c r="E48" s="1" t="s">
        <v>95</v>
      </c>
      <c r="F48" s="1" t="s">
        <v>1553</v>
      </c>
      <c r="G48" s="2" t="s">
        <v>96</v>
      </c>
    </row>
    <row r="49" spans="1:7" ht="19" customHeight="1">
      <c r="A49" s="1" t="s">
        <v>803</v>
      </c>
      <c r="B49" s="1">
        <v>3</v>
      </c>
      <c r="D49" s="1" t="s">
        <v>16</v>
      </c>
      <c r="E49" s="1" t="s">
        <v>97</v>
      </c>
      <c r="F49" s="1" t="s">
        <v>1554</v>
      </c>
      <c r="G49" s="2" t="s">
        <v>98</v>
      </c>
    </row>
    <row r="50" spans="1:7" ht="19" customHeight="1">
      <c r="A50" s="1" t="s">
        <v>1176</v>
      </c>
      <c r="B50" s="1">
        <v>4</v>
      </c>
      <c r="C50" s="1" t="s">
        <v>1041</v>
      </c>
      <c r="D50" s="1" t="s">
        <v>16</v>
      </c>
      <c r="E50" s="1" t="s">
        <v>99</v>
      </c>
      <c r="F50" s="1" t="s">
        <v>1555</v>
      </c>
      <c r="G50" s="2" t="s">
        <v>100</v>
      </c>
    </row>
    <row r="51" spans="1:7" ht="19" customHeight="1">
      <c r="A51" s="1" t="s">
        <v>1177</v>
      </c>
      <c r="B51" s="1">
        <v>4</v>
      </c>
      <c r="C51" s="1" t="s">
        <v>1042</v>
      </c>
      <c r="D51" s="1" t="s">
        <v>16</v>
      </c>
      <c r="E51" s="1" t="s">
        <v>101</v>
      </c>
      <c r="F51" s="1" t="s">
        <v>1556</v>
      </c>
      <c r="G51" s="2" t="s">
        <v>102</v>
      </c>
    </row>
    <row r="52" spans="1:7" ht="19" customHeight="1">
      <c r="A52" s="1" t="s">
        <v>804</v>
      </c>
      <c r="B52" s="1">
        <v>3</v>
      </c>
      <c r="D52" s="1" t="s">
        <v>16</v>
      </c>
      <c r="E52" s="1" t="s">
        <v>103</v>
      </c>
      <c r="F52" s="1" t="s">
        <v>1557</v>
      </c>
      <c r="G52" s="2" t="s">
        <v>104</v>
      </c>
    </row>
    <row r="53" spans="1:7" ht="19" customHeight="1">
      <c r="A53" s="1" t="s">
        <v>1178</v>
      </c>
      <c r="B53" s="1">
        <v>4</v>
      </c>
      <c r="C53" s="1" t="s">
        <v>966</v>
      </c>
      <c r="D53" s="1" t="s">
        <v>16</v>
      </c>
      <c r="E53" s="1" t="s">
        <v>105</v>
      </c>
      <c r="F53" s="1" t="s">
        <v>1558</v>
      </c>
      <c r="G53" s="2" t="s">
        <v>106</v>
      </c>
    </row>
    <row r="54" spans="1:7" ht="19" customHeight="1">
      <c r="A54" s="1" t="s">
        <v>1179</v>
      </c>
      <c r="B54" s="1">
        <v>4</v>
      </c>
      <c r="C54" s="1" t="s">
        <v>964</v>
      </c>
      <c r="D54" s="1" t="s">
        <v>16</v>
      </c>
      <c r="E54" s="1" t="s">
        <v>107</v>
      </c>
      <c r="F54" s="1" t="s">
        <v>1559</v>
      </c>
      <c r="G54" s="2" t="s">
        <v>108</v>
      </c>
    </row>
    <row r="55" spans="1:7" ht="19" customHeight="1">
      <c r="A55" s="1" t="s">
        <v>1180</v>
      </c>
      <c r="B55" s="1">
        <v>4</v>
      </c>
      <c r="C55" s="1" t="s">
        <v>963</v>
      </c>
      <c r="D55" s="1" t="s">
        <v>16</v>
      </c>
      <c r="E55" s="1" t="s">
        <v>109</v>
      </c>
      <c r="F55" s="1" t="s">
        <v>1560</v>
      </c>
      <c r="G55" s="2" t="s">
        <v>110</v>
      </c>
    </row>
    <row r="56" spans="1:7" ht="19" customHeight="1">
      <c r="A56" s="1" t="s">
        <v>1181</v>
      </c>
      <c r="B56" s="1">
        <v>4</v>
      </c>
      <c r="C56" s="1" t="s">
        <v>967</v>
      </c>
      <c r="D56" s="1" t="s">
        <v>16</v>
      </c>
      <c r="E56" s="1" t="s">
        <v>111</v>
      </c>
      <c r="F56" s="1" t="s">
        <v>1561</v>
      </c>
      <c r="G56" s="2" t="s">
        <v>112</v>
      </c>
    </row>
    <row r="57" spans="1:7" ht="19" customHeight="1">
      <c r="A57" s="1" t="s">
        <v>1182</v>
      </c>
      <c r="B57" s="1">
        <v>4</v>
      </c>
      <c r="C57" s="1" t="s">
        <v>1048</v>
      </c>
      <c r="D57" s="1" t="s">
        <v>16</v>
      </c>
      <c r="E57" s="1" t="s">
        <v>113</v>
      </c>
      <c r="F57" s="1" t="s">
        <v>1562</v>
      </c>
      <c r="G57" s="2" t="s">
        <v>114</v>
      </c>
    </row>
    <row r="58" spans="1:7" ht="19" customHeight="1">
      <c r="A58" s="1" t="s">
        <v>1183</v>
      </c>
      <c r="B58" s="1">
        <v>4</v>
      </c>
      <c r="C58" s="1" t="s">
        <v>965</v>
      </c>
      <c r="D58" s="1" t="s">
        <v>16</v>
      </c>
      <c r="E58" s="1" t="s">
        <v>115</v>
      </c>
      <c r="F58" s="1" t="s">
        <v>1563</v>
      </c>
      <c r="G58" s="2" t="s">
        <v>116</v>
      </c>
    </row>
    <row r="59" spans="1:7" ht="19" customHeight="1">
      <c r="A59" s="1" t="s">
        <v>805</v>
      </c>
      <c r="B59" s="1">
        <v>4</v>
      </c>
      <c r="D59" s="1" t="s">
        <v>16</v>
      </c>
      <c r="E59" s="1" t="s">
        <v>117</v>
      </c>
      <c r="F59" s="1" t="s">
        <v>1564</v>
      </c>
      <c r="G59" s="2" t="s">
        <v>118</v>
      </c>
    </row>
    <row r="60" spans="1:7" ht="19" customHeight="1">
      <c r="A60" s="1" t="s">
        <v>1184</v>
      </c>
      <c r="B60" s="1">
        <v>5</v>
      </c>
      <c r="C60" s="1" t="s">
        <v>884</v>
      </c>
      <c r="D60" s="1" t="s">
        <v>16</v>
      </c>
      <c r="E60" s="1" t="s">
        <v>119</v>
      </c>
      <c r="F60" s="1" t="s">
        <v>1565</v>
      </c>
      <c r="G60" s="2" t="s">
        <v>120</v>
      </c>
    </row>
    <row r="61" spans="1:7" ht="19" customHeight="1">
      <c r="A61" s="1" t="s">
        <v>1185</v>
      </c>
      <c r="B61" s="1">
        <v>5</v>
      </c>
      <c r="C61" s="1" t="s">
        <v>883</v>
      </c>
      <c r="D61" s="1" t="s">
        <v>16</v>
      </c>
      <c r="E61" s="1" t="s">
        <v>121</v>
      </c>
      <c r="F61" s="1" t="s">
        <v>118</v>
      </c>
      <c r="G61" s="2" t="s">
        <v>122</v>
      </c>
    </row>
    <row r="62" spans="1:7" ht="19" customHeight="1">
      <c r="A62" s="1" t="s">
        <v>806</v>
      </c>
      <c r="B62" s="1">
        <v>4</v>
      </c>
      <c r="D62" s="1" t="s">
        <v>16</v>
      </c>
      <c r="E62" s="1" t="s">
        <v>123</v>
      </c>
      <c r="F62" s="1" t="s">
        <v>1566</v>
      </c>
      <c r="G62" s="2" t="s">
        <v>124</v>
      </c>
    </row>
    <row r="63" spans="1:7" ht="19" customHeight="1">
      <c r="A63" s="1" t="s">
        <v>1186</v>
      </c>
      <c r="B63" s="1">
        <v>5</v>
      </c>
      <c r="C63" s="1" t="s">
        <v>886</v>
      </c>
      <c r="D63" s="1" t="s">
        <v>16</v>
      </c>
      <c r="E63" s="1" t="s">
        <v>125</v>
      </c>
      <c r="F63" s="1" t="s">
        <v>1567</v>
      </c>
      <c r="G63" s="2" t="s">
        <v>126</v>
      </c>
    </row>
    <row r="64" spans="1:7" ht="19" customHeight="1">
      <c r="A64" s="1" t="s">
        <v>1187</v>
      </c>
      <c r="B64" s="1">
        <v>5</v>
      </c>
      <c r="C64" s="1" t="s">
        <v>885</v>
      </c>
      <c r="D64" s="1" t="s">
        <v>16</v>
      </c>
      <c r="E64" s="1" t="s">
        <v>127</v>
      </c>
      <c r="F64" s="1" t="s">
        <v>128</v>
      </c>
      <c r="G64" s="2" t="s">
        <v>128</v>
      </c>
    </row>
    <row r="65" spans="1:7" ht="19" customHeight="1">
      <c r="A65" s="1" t="s">
        <v>807</v>
      </c>
      <c r="B65" s="1">
        <v>4</v>
      </c>
      <c r="D65" s="1" t="s">
        <v>16</v>
      </c>
      <c r="E65" s="1" t="s">
        <v>129</v>
      </c>
      <c r="F65" s="1" t="s">
        <v>1568</v>
      </c>
      <c r="G65" s="2" t="s">
        <v>130</v>
      </c>
    </row>
    <row r="66" spans="1:7" ht="19" customHeight="1">
      <c r="A66" s="1" t="s">
        <v>1188</v>
      </c>
      <c r="B66" s="1">
        <v>5</v>
      </c>
      <c r="C66" s="1" t="s">
        <v>882</v>
      </c>
      <c r="D66" s="1" t="s">
        <v>16</v>
      </c>
      <c r="E66" s="1" t="s">
        <v>131</v>
      </c>
      <c r="F66" s="1" t="s">
        <v>1569</v>
      </c>
      <c r="G66" s="2" t="s">
        <v>132</v>
      </c>
    </row>
    <row r="67" spans="1:7" ht="19" customHeight="1">
      <c r="A67" s="1" t="s">
        <v>1189</v>
      </c>
      <c r="B67" s="1">
        <v>5</v>
      </c>
      <c r="C67" s="1" t="s">
        <v>881</v>
      </c>
      <c r="D67" s="1" t="s">
        <v>16</v>
      </c>
      <c r="E67" s="1" t="s">
        <v>133</v>
      </c>
      <c r="F67" s="1" t="s">
        <v>1570</v>
      </c>
      <c r="G67" s="2" t="s">
        <v>134</v>
      </c>
    </row>
    <row r="68" spans="1:7" ht="19" customHeight="1">
      <c r="A68" s="1" t="s">
        <v>1190</v>
      </c>
      <c r="B68" s="1">
        <v>4</v>
      </c>
      <c r="C68" s="1" t="s">
        <v>968</v>
      </c>
      <c r="D68" s="1" t="s">
        <v>16</v>
      </c>
      <c r="E68" s="1" t="s">
        <v>135</v>
      </c>
      <c r="F68" s="1" t="s">
        <v>1571</v>
      </c>
      <c r="G68" s="2" t="s">
        <v>136</v>
      </c>
    </row>
    <row r="69" spans="1:7" ht="19" customHeight="1">
      <c r="A69" s="1" t="s">
        <v>1191</v>
      </c>
      <c r="B69" s="1">
        <v>4</v>
      </c>
      <c r="C69" s="1" t="s">
        <v>993</v>
      </c>
      <c r="D69" s="1" t="s">
        <v>16</v>
      </c>
      <c r="E69" s="1" t="s">
        <v>137</v>
      </c>
      <c r="F69" s="1" t="s">
        <v>1572</v>
      </c>
      <c r="G69" s="2" t="s">
        <v>138</v>
      </c>
    </row>
    <row r="70" spans="1:7" ht="19" customHeight="1">
      <c r="A70" s="1" t="s">
        <v>1192</v>
      </c>
      <c r="B70" s="1">
        <v>4</v>
      </c>
      <c r="C70" s="1" t="s">
        <v>852</v>
      </c>
      <c r="D70" s="1" t="s">
        <v>16</v>
      </c>
      <c r="E70" s="1" t="s">
        <v>139</v>
      </c>
      <c r="F70" s="1" t="s">
        <v>1573</v>
      </c>
      <c r="G70" s="2" t="s">
        <v>140</v>
      </c>
    </row>
    <row r="71" spans="1:7" ht="19" customHeight="1">
      <c r="A71" s="1" t="s">
        <v>1193</v>
      </c>
      <c r="B71" s="1">
        <v>3</v>
      </c>
      <c r="C71" s="1" t="s">
        <v>962</v>
      </c>
      <c r="D71" s="1" t="s">
        <v>16</v>
      </c>
      <c r="E71" s="1" t="s">
        <v>141</v>
      </c>
      <c r="F71" s="1" t="s">
        <v>1574</v>
      </c>
      <c r="G71" s="2" t="s">
        <v>142</v>
      </c>
    </row>
    <row r="72" spans="1:7" ht="19" customHeight="1">
      <c r="A72" s="1" t="s">
        <v>1194</v>
      </c>
      <c r="B72" s="1">
        <v>3</v>
      </c>
      <c r="C72" s="1" t="s">
        <v>983</v>
      </c>
      <c r="D72" s="1" t="s">
        <v>16</v>
      </c>
      <c r="E72" s="1" t="s">
        <v>143</v>
      </c>
      <c r="F72" s="1" t="s">
        <v>1575</v>
      </c>
      <c r="G72" s="2" t="s">
        <v>144</v>
      </c>
    </row>
    <row r="73" spans="1:7" ht="19" customHeight="1">
      <c r="A73" s="1" t="s">
        <v>1195</v>
      </c>
      <c r="B73" s="1">
        <v>3</v>
      </c>
      <c r="C73" s="1" t="s">
        <v>984</v>
      </c>
      <c r="D73" s="1" t="s">
        <v>16</v>
      </c>
      <c r="E73" s="1" t="s">
        <v>145</v>
      </c>
      <c r="F73" s="1" t="s">
        <v>1576</v>
      </c>
      <c r="G73" s="2" t="s">
        <v>146</v>
      </c>
    </row>
    <row r="74" spans="1:7" ht="19" customHeight="1">
      <c r="A74" s="1" t="s">
        <v>808</v>
      </c>
      <c r="B74" s="1">
        <v>3</v>
      </c>
      <c r="D74" s="1" t="s">
        <v>16</v>
      </c>
      <c r="E74" s="1" t="s">
        <v>147</v>
      </c>
      <c r="F74" s="1" t="s">
        <v>1577</v>
      </c>
      <c r="G74" s="2" t="s">
        <v>148</v>
      </c>
    </row>
    <row r="75" spans="1:7" ht="19" customHeight="1">
      <c r="A75" s="1" t="s">
        <v>1196</v>
      </c>
      <c r="B75" s="1">
        <v>4</v>
      </c>
      <c r="C75" s="1" t="s">
        <v>1007</v>
      </c>
      <c r="D75" s="1" t="s">
        <v>16</v>
      </c>
      <c r="E75" s="1" t="s">
        <v>149</v>
      </c>
      <c r="F75" s="1" t="s">
        <v>1578</v>
      </c>
      <c r="G75" s="2" t="s">
        <v>150</v>
      </c>
    </row>
    <row r="76" spans="1:7" ht="19" customHeight="1">
      <c r="A76" s="1" t="s">
        <v>1197</v>
      </c>
      <c r="B76" s="1">
        <v>4</v>
      </c>
      <c r="C76" s="1" t="s">
        <v>1058</v>
      </c>
      <c r="D76" s="1" t="s">
        <v>16</v>
      </c>
      <c r="E76" s="1" t="s">
        <v>151</v>
      </c>
      <c r="F76" s="1" t="s">
        <v>1579</v>
      </c>
      <c r="G76" s="2" t="s">
        <v>152</v>
      </c>
    </row>
    <row r="77" spans="1:7" ht="19" customHeight="1">
      <c r="A77" s="1" t="s">
        <v>1198</v>
      </c>
      <c r="B77" s="1">
        <v>4</v>
      </c>
      <c r="C77" s="1" t="s">
        <v>1008</v>
      </c>
      <c r="D77" s="1" t="s">
        <v>16</v>
      </c>
      <c r="E77" s="1" t="s">
        <v>153</v>
      </c>
      <c r="F77" s="1" t="s">
        <v>1580</v>
      </c>
      <c r="G77" s="2" t="s">
        <v>154</v>
      </c>
    </row>
    <row r="78" spans="1:7" ht="19" customHeight="1">
      <c r="A78" s="1" t="s">
        <v>1199</v>
      </c>
      <c r="B78" s="1">
        <v>4</v>
      </c>
      <c r="C78" s="1" t="s">
        <v>1057</v>
      </c>
      <c r="D78" s="1" t="s">
        <v>16</v>
      </c>
      <c r="E78" s="1" t="s">
        <v>155</v>
      </c>
      <c r="F78" s="1" t="s">
        <v>1581</v>
      </c>
      <c r="G78" s="2" t="s">
        <v>156</v>
      </c>
    </row>
    <row r="79" spans="1:7" ht="19" customHeight="1">
      <c r="A79" s="1" t="s">
        <v>1200</v>
      </c>
      <c r="B79" s="1">
        <v>4</v>
      </c>
      <c r="C79" s="1" t="s">
        <v>1009</v>
      </c>
      <c r="D79" s="1" t="s">
        <v>16</v>
      </c>
      <c r="E79" s="1" t="s">
        <v>157</v>
      </c>
      <c r="F79" s="1" t="s">
        <v>1582</v>
      </c>
      <c r="G79" s="2" t="s">
        <v>158</v>
      </c>
    </row>
    <row r="80" spans="1:7" ht="19" customHeight="1">
      <c r="A80" s="1" t="s">
        <v>1201</v>
      </c>
      <c r="B80" s="1">
        <v>4</v>
      </c>
      <c r="C80" s="1" t="s">
        <v>1010</v>
      </c>
      <c r="D80" s="1" t="s">
        <v>16</v>
      </c>
      <c r="E80" s="1" t="s">
        <v>159</v>
      </c>
      <c r="F80" s="1" t="s">
        <v>1583</v>
      </c>
      <c r="G80" s="2" t="s">
        <v>160</v>
      </c>
    </row>
    <row r="81" spans="1:7" ht="19" customHeight="1">
      <c r="A81" s="1" t="s">
        <v>809</v>
      </c>
      <c r="B81" s="1">
        <v>3</v>
      </c>
      <c r="D81" s="1" t="s">
        <v>16</v>
      </c>
      <c r="E81" s="1" t="s">
        <v>161</v>
      </c>
      <c r="F81" s="1" t="s">
        <v>1584</v>
      </c>
      <c r="G81" s="2" t="s">
        <v>162</v>
      </c>
    </row>
    <row r="82" spans="1:7" ht="19" customHeight="1">
      <c r="A82" s="1" t="s">
        <v>1202</v>
      </c>
      <c r="B82" s="1">
        <v>4</v>
      </c>
      <c r="C82" s="1" t="s">
        <v>944</v>
      </c>
      <c r="D82" s="1" t="s">
        <v>16</v>
      </c>
      <c r="E82" s="1" t="s">
        <v>163</v>
      </c>
      <c r="F82" s="1" t="s">
        <v>1585</v>
      </c>
      <c r="G82" s="2" t="s">
        <v>164</v>
      </c>
    </row>
    <row r="83" spans="1:7" ht="19" customHeight="1">
      <c r="A83" s="1" t="s">
        <v>810</v>
      </c>
      <c r="B83" s="1">
        <v>4</v>
      </c>
      <c r="D83" s="1" t="s">
        <v>16</v>
      </c>
      <c r="E83" s="1" t="s">
        <v>165</v>
      </c>
      <c r="F83" s="1" t="s">
        <v>1586</v>
      </c>
      <c r="G83" s="2" t="s">
        <v>166</v>
      </c>
    </row>
    <row r="84" spans="1:7" ht="19" customHeight="1">
      <c r="A84" s="1" t="s">
        <v>1203</v>
      </c>
      <c r="B84" s="1">
        <v>5</v>
      </c>
      <c r="C84" s="1" t="s">
        <v>948</v>
      </c>
      <c r="D84" s="1" t="s">
        <v>16</v>
      </c>
      <c r="E84" s="1" t="s">
        <v>167</v>
      </c>
      <c r="F84" s="1" t="s">
        <v>1587</v>
      </c>
      <c r="G84" s="2" t="s">
        <v>168</v>
      </c>
    </row>
    <row r="85" spans="1:7" ht="19" customHeight="1">
      <c r="A85" s="1" t="s">
        <v>1204</v>
      </c>
      <c r="B85" s="1">
        <v>5</v>
      </c>
      <c r="C85" s="1" t="s">
        <v>949</v>
      </c>
      <c r="D85" s="1" t="s">
        <v>16</v>
      </c>
      <c r="E85" s="1" t="s">
        <v>169</v>
      </c>
      <c r="F85" s="1" t="s">
        <v>1588</v>
      </c>
      <c r="G85" s="2" t="s">
        <v>170</v>
      </c>
    </row>
    <row r="86" spans="1:7" ht="19" customHeight="1">
      <c r="A86" s="1" t="s">
        <v>1205</v>
      </c>
      <c r="B86" s="1">
        <v>5</v>
      </c>
      <c r="C86" s="1" t="s">
        <v>950</v>
      </c>
      <c r="D86" s="1" t="s">
        <v>16</v>
      </c>
      <c r="E86" s="1" t="s">
        <v>171</v>
      </c>
      <c r="F86" s="1" t="s">
        <v>1589</v>
      </c>
      <c r="G86" s="2" t="s">
        <v>172</v>
      </c>
    </row>
    <row r="87" spans="1:7" ht="19" customHeight="1">
      <c r="A87" s="1" t="s">
        <v>1206</v>
      </c>
      <c r="B87" s="1">
        <v>5</v>
      </c>
      <c r="C87" s="1" t="s">
        <v>993</v>
      </c>
      <c r="D87" s="1" t="s">
        <v>16</v>
      </c>
      <c r="E87" s="1" t="s">
        <v>173</v>
      </c>
      <c r="F87" s="1" t="s">
        <v>1590</v>
      </c>
      <c r="G87" s="2" t="s">
        <v>174</v>
      </c>
    </row>
    <row r="88" spans="1:7" ht="19" customHeight="1">
      <c r="A88" s="1" t="s">
        <v>1207</v>
      </c>
      <c r="B88" s="1">
        <v>5</v>
      </c>
      <c r="C88" s="1" t="s">
        <v>947</v>
      </c>
      <c r="D88" s="1" t="s">
        <v>16</v>
      </c>
      <c r="E88" s="1" t="s">
        <v>175</v>
      </c>
      <c r="F88" s="1" t="s">
        <v>1591</v>
      </c>
      <c r="G88" s="2" t="s">
        <v>176</v>
      </c>
    </row>
    <row r="89" spans="1:7" ht="19" customHeight="1">
      <c r="A89" s="1" t="s">
        <v>1208</v>
      </c>
      <c r="B89" s="1">
        <v>5</v>
      </c>
      <c r="C89" s="1" t="s">
        <v>946</v>
      </c>
      <c r="D89" s="1" t="s">
        <v>16</v>
      </c>
      <c r="E89" s="1" t="s">
        <v>177</v>
      </c>
      <c r="F89" s="1" t="s">
        <v>1592</v>
      </c>
      <c r="G89" s="2" t="s">
        <v>178</v>
      </c>
    </row>
    <row r="90" spans="1:7" ht="19" customHeight="1">
      <c r="A90" s="1" t="s">
        <v>1209</v>
      </c>
      <c r="B90" s="1">
        <v>5</v>
      </c>
      <c r="C90" s="1" t="s">
        <v>951</v>
      </c>
      <c r="D90" s="1" t="s">
        <v>16</v>
      </c>
      <c r="E90" s="1" t="s">
        <v>179</v>
      </c>
      <c r="F90" s="1" t="s">
        <v>1593</v>
      </c>
      <c r="G90" s="2" t="s">
        <v>180</v>
      </c>
    </row>
    <row r="91" spans="1:7" ht="19" customHeight="1">
      <c r="A91" s="1" t="s">
        <v>1210</v>
      </c>
      <c r="B91" s="1">
        <v>5</v>
      </c>
      <c r="C91" s="1" t="s">
        <v>941</v>
      </c>
      <c r="D91" s="1" t="s">
        <v>16</v>
      </c>
      <c r="E91" s="1" t="s">
        <v>181</v>
      </c>
      <c r="F91" s="1" t="s">
        <v>1594</v>
      </c>
      <c r="G91" s="2" t="s">
        <v>182</v>
      </c>
    </row>
    <row r="92" spans="1:7" ht="19" customHeight="1">
      <c r="A92" s="1" t="s">
        <v>1211</v>
      </c>
      <c r="B92" s="1">
        <v>5</v>
      </c>
      <c r="C92" s="1" t="s">
        <v>945</v>
      </c>
      <c r="D92" s="1" t="s">
        <v>16</v>
      </c>
      <c r="E92" s="1" t="s">
        <v>183</v>
      </c>
      <c r="F92" s="1" t="s">
        <v>1595</v>
      </c>
      <c r="G92" s="2" t="s">
        <v>184</v>
      </c>
    </row>
    <row r="93" spans="1:7" ht="19" customHeight="1">
      <c r="A93" s="1" t="s">
        <v>1212</v>
      </c>
      <c r="B93" s="1">
        <v>5</v>
      </c>
      <c r="C93" s="1" t="s">
        <v>942</v>
      </c>
      <c r="D93" s="1" t="s">
        <v>16</v>
      </c>
      <c r="E93" s="1" t="s">
        <v>185</v>
      </c>
      <c r="F93" s="1" t="s">
        <v>1596</v>
      </c>
      <c r="G93" s="2" t="s">
        <v>186</v>
      </c>
    </row>
    <row r="94" spans="1:7" ht="19" customHeight="1">
      <c r="A94" s="1" t="s">
        <v>1213</v>
      </c>
      <c r="B94" s="1">
        <v>5</v>
      </c>
      <c r="C94" s="1" t="s">
        <v>952</v>
      </c>
      <c r="D94" s="1" t="s">
        <v>16</v>
      </c>
      <c r="E94" s="1" t="s">
        <v>187</v>
      </c>
      <c r="F94" s="1" t="s">
        <v>1597</v>
      </c>
      <c r="G94" s="2" t="s">
        <v>188</v>
      </c>
    </row>
    <row r="95" spans="1:7" ht="19" customHeight="1">
      <c r="A95" s="1" t="s">
        <v>1214</v>
      </c>
      <c r="B95" s="1">
        <v>5</v>
      </c>
      <c r="C95" s="1" t="s">
        <v>852</v>
      </c>
      <c r="D95" s="1" t="s">
        <v>16</v>
      </c>
      <c r="E95" s="1" t="s">
        <v>189</v>
      </c>
      <c r="F95" s="1" t="s">
        <v>1598</v>
      </c>
      <c r="G95" s="2" t="s">
        <v>96</v>
      </c>
    </row>
    <row r="96" spans="1:7" ht="19" customHeight="1">
      <c r="A96" s="1" t="s">
        <v>1215</v>
      </c>
      <c r="B96" s="1">
        <v>4</v>
      </c>
      <c r="C96" s="1" t="s">
        <v>943</v>
      </c>
      <c r="D96" s="1" t="s">
        <v>16</v>
      </c>
      <c r="E96" s="1" t="s">
        <v>190</v>
      </c>
      <c r="F96" s="1" t="s">
        <v>1599</v>
      </c>
      <c r="G96" s="2" t="s">
        <v>191</v>
      </c>
    </row>
    <row r="97" spans="1:7" ht="19" customHeight="1">
      <c r="A97" s="1" t="s">
        <v>1216</v>
      </c>
      <c r="B97" s="1">
        <v>4</v>
      </c>
      <c r="C97" s="1" t="s">
        <v>1059</v>
      </c>
      <c r="D97" s="1" t="s">
        <v>16</v>
      </c>
      <c r="E97" s="1" t="s">
        <v>192</v>
      </c>
      <c r="F97" s="1" t="s">
        <v>1600</v>
      </c>
      <c r="G97" s="2" t="s">
        <v>193</v>
      </c>
    </row>
    <row r="98" spans="1:7" ht="19" customHeight="1">
      <c r="A98" s="1" t="s">
        <v>811</v>
      </c>
      <c r="B98" s="1">
        <v>4</v>
      </c>
      <c r="D98" s="1" t="s">
        <v>16</v>
      </c>
      <c r="E98" s="1" t="s">
        <v>194</v>
      </c>
      <c r="F98" s="1" t="s">
        <v>1601</v>
      </c>
      <c r="G98" s="2" t="s">
        <v>195</v>
      </c>
    </row>
    <row r="99" spans="1:7" ht="19" customHeight="1">
      <c r="A99" s="1" t="s">
        <v>1217</v>
      </c>
      <c r="B99" s="1">
        <v>5</v>
      </c>
      <c r="C99" s="1" t="s">
        <v>1049</v>
      </c>
      <c r="D99" s="1" t="s">
        <v>16</v>
      </c>
      <c r="E99" s="1" t="s">
        <v>196</v>
      </c>
      <c r="F99" s="1" t="s">
        <v>1602</v>
      </c>
      <c r="G99" s="2" t="s">
        <v>197</v>
      </c>
    </row>
    <row r="100" spans="1:7" ht="19" customHeight="1">
      <c r="A100" s="1" t="s">
        <v>1218</v>
      </c>
      <c r="B100" s="1">
        <v>5</v>
      </c>
      <c r="C100" s="1" t="s">
        <v>1050</v>
      </c>
      <c r="D100" s="1" t="s">
        <v>16</v>
      </c>
      <c r="E100" s="1" t="s">
        <v>198</v>
      </c>
      <c r="F100" s="1" t="s">
        <v>1603</v>
      </c>
      <c r="G100" s="2" t="s">
        <v>199</v>
      </c>
    </row>
    <row r="101" spans="1:7" ht="19" customHeight="1">
      <c r="A101" s="1" t="s">
        <v>1219</v>
      </c>
      <c r="B101" s="1">
        <v>5</v>
      </c>
      <c r="C101" s="1" t="s">
        <v>1051</v>
      </c>
      <c r="D101" s="1" t="s">
        <v>16</v>
      </c>
      <c r="E101" s="1" t="s">
        <v>200</v>
      </c>
      <c r="F101" s="1" t="s">
        <v>1604</v>
      </c>
      <c r="G101" s="2" t="s">
        <v>201</v>
      </c>
    </row>
    <row r="102" spans="1:7" ht="19" customHeight="1">
      <c r="A102" s="1" t="s">
        <v>1220</v>
      </c>
      <c r="B102" s="1">
        <v>5</v>
      </c>
      <c r="C102" s="1" t="s">
        <v>1052</v>
      </c>
      <c r="D102" s="1" t="s">
        <v>16</v>
      </c>
      <c r="E102" s="1" t="s">
        <v>202</v>
      </c>
      <c r="F102" s="1" t="s">
        <v>1605</v>
      </c>
      <c r="G102" s="2" t="s">
        <v>203</v>
      </c>
    </row>
    <row r="103" spans="1:7" ht="19" customHeight="1">
      <c r="A103" s="1" t="s">
        <v>1221</v>
      </c>
      <c r="B103" s="1">
        <v>5</v>
      </c>
      <c r="C103" s="1" t="s">
        <v>1053</v>
      </c>
      <c r="D103" s="1" t="s">
        <v>16</v>
      </c>
      <c r="E103" s="1" t="s">
        <v>204</v>
      </c>
      <c r="F103" s="1" t="s">
        <v>1606</v>
      </c>
      <c r="G103" s="2" t="s">
        <v>205</v>
      </c>
    </row>
    <row r="104" spans="1:7" ht="19" customHeight="1">
      <c r="A104" s="1" t="s">
        <v>1222</v>
      </c>
      <c r="B104" s="1">
        <v>5</v>
      </c>
      <c r="C104" s="1" t="s">
        <v>1054</v>
      </c>
      <c r="D104" s="1" t="s">
        <v>16</v>
      </c>
      <c r="E104" s="1" t="s">
        <v>206</v>
      </c>
      <c r="F104" s="1" t="s">
        <v>1607</v>
      </c>
      <c r="G104" s="2" t="s">
        <v>207</v>
      </c>
    </row>
    <row r="105" spans="1:7" ht="19" customHeight="1">
      <c r="A105" s="1" t="s">
        <v>812</v>
      </c>
      <c r="B105" s="1">
        <v>5</v>
      </c>
      <c r="D105" s="1" t="s">
        <v>16</v>
      </c>
      <c r="E105" s="1" t="s">
        <v>208</v>
      </c>
      <c r="F105" s="1" t="s">
        <v>1608</v>
      </c>
      <c r="G105" s="2" t="s">
        <v>209</v>
      </c>
    </row>
    <row r="106" spans="1:7" ht="19" customHeight="1">
      <c r="A106" s="1" t="s">
        <v>1223</v>
      </c>
      <c r="B106" s="1">
        <v>6</v>
      </c>
      <c r="C106" s="1" t="s">
        <v>884</v>
      </c>
      <c r="D106" s="1" t="s">
        <v>16</v>
      </c>
      <c r="E106" s="1" t="s">
        <v>210</v>
      </c>
      <c r="F106" s="1" t="s">
        <v>1609</v>
      </c>
      <c r="G106" s="2" t="s">
        <v>211</v>
      </c>
    </row>
    <row r="107" spans="1:7" ht="19" customHeight="1">
      <c r="A107" s="1" t="s">
        <v>1224</v>
      </c>
      <c r="B107" s="1">
        <v>6</v>
      </c>
      <c r="C107" s="1" t="s">
        <v>883</v>
      </c>
      <c r="D107" s="1" t="s">
        <v>16</v>
      </c>
      <c r="E107" s="1" t="s">
        <v>212</v>
      </c>
      <c r="F107" s="1" t="s">
        <v>1610</v>
      </c>
      <c r="G107" s="2" t="s">
        <v>213</v>
      </c>
    </row>
    <row r="108" spans="1:7" ht="19" customHeight="1">
      <c r="A108" s="1" t="s">
        <v>813</v>
      </c>
      <c r="B108" s="1">
        <v>5</v>
      </c>
      <c r="D108" s="1" t="s">
        <v>16</v>
      </c>
      <c r="E108" s="1" t="s">
        <v>214</v>
      </c>
      <c r="F108" s="1" t="s">
        <v>1611</v>
      </c>
      <c r="G108" s="2" t="s">
        <v>215</v>
      </c>
    </row>
    <row r="109" spans="1:7" ht="19" customHeight="1">
      <c r="A109" s="1" t="s">
        <v>1225</v>
      </c>
      <c r="B109" s="1">
        <v>6</v>
      </c>
      <c r="C109" s="1" t="s">
        <v>885</v>
      </c>
      <c r="D109" s="1" t="s">
        <v>16</v>
      </c>
      <c r="E109" s="1" t="s">
        <v>216</v>
      </c>
      <c r="F109" s="1" t="s">
        <v>217</v>
      </c>
      <c r="G109" s="2" t="s">
        <v>217</v>
      </c>
    </row>
    <row r="110" spans="1:7" ht="19" customHeight="1">
      <c r="A110" s="1" t="s">
        <v>1226</v>
      </c>
      <c r="B110" s="1">
        <v>6</v>
      </c>
      <c r="C110" s="1" t="s">
        <v>886</v>
      </c>
      <c r="D110" s="1" t="s">
        <v>16</v>
      </c>
      <c r="E110" s="1" t="s">
        <v>218</v>
      </c>
      <c r="F110" s="1" t="s">
        <v>1612</v>
      </c>
      <c r="G110" s="2" t="s">
        <v>219</v>
      </c>
    </row>
    <row r="111" spans="1:7" ht="19" customHeight="1">
      <c r="A111" s="1" t="s">
        <v>814</v>
      </c>
      <c r="B111" s="1">
        <v>5</v>
      </c>
      <c r="D111" s="1" t="s">
        <v>16</v>
      </c>
      <c r="E111" s="1" t="s">
        <v>220</v>
      </c>
      <c r="F111" s="1" t="s">
        <v>1613</v>
      </c>
      <c r="G111" s="2" t="s">
        <v>221</v>
      </c>
    </row>
    <row r="112" spans="1:7" ht="19" customHeight="1">
      <c r="A112" s="1" t="s">
        <v>1227</v>
      </c>
      <c r="B112" s="1">
        <v>6</v>
      </c>
      <c r="C112" s="1" t="s">
        <v>882</v>
      </c>
      <c r="D112" s="1" t="s">
        <v>16</v>
      </c>
      <c r="E112" s="1" t="s">
        <v>222</v>
      </c>
      <c r="F112" s="1" t="s">
        <v>1614</v>
      </c>
      <c r="G112" s="2" t="s">
        <v>223</v>
      </c>
    </row>
    <row r="113" spans="1:7" ht="19" customHeight="1">
      <c r="A113" s="1" t="s">
        <v>1228</v>
      </c>
      <c r="B113" s="1">
        <v>6</v>
      </c>
      <c r="C113" s="1" t="s">
        <v>881</v>
      </c>
      <c r="D113" s="1" t="s">
        <v>16</v>
      </c>
      <c r="E113" s="1" t="s">
        <v>224</v>
      </c>
      <c r="F113" s="1" t="s">
        <v>1615</v>
      </c>
      <c r="G113" s="2" t="s">
        <v>225</v>
      </c>
    </row>
    <row r="114" spans="1:7" ht="19" customHeight="1">
      <c r="A114" s="1" t="s">
        <v>1229</v>
      </c>
      <c r="B114" s="1">
        <v>5</v>
      </c>
      <c r="C114" s="1" t="s">
        <v>1055</v>
      </c>
      <c r="D114" s="1" t="s">
        <v>16</v>
      </c>
      <c r="E114" s="1" t="s">
        <v>226</v>
      </c>
      <c r="F114" s="1" t="s">
        <v>1616</v>
      </c>
      <c r="G114" s="2" t="s">
        <v>227</v>
      </c>
    </row>
    <row r="115" spans="1:7" ht="19" customHeight="1">
      <c r="A115" s="1" t="s">
        <v>1230</v>
      </c>
      <c r="B115" s="1">
        <v>5</v>
      </c>
      <c r="C115" s="1" t="s">
        <v>993</v>
      </c>
      <c r="D115" s="1" t="s">
        <v>16</v>
      </c>
      <c r="E115" s="1" t="s">
        <v>228</v>
      </c>
      <c r="F115" s="1" t="s">
        <v>1617</v>
      </c>
      <c r="G115" s="2" t="s">
        <v>229</v>
      </c>
    </row>
    <row r="116" spans="1:7" ht="19" customHeight="1">
      <c r="A116" s="1" t="s">
        <v>1231</v>
      </c>
      <c r="B116" s="1">
        <v>5</v>
      </c>
      <c r="C116" s="1" t="s">
        <v>852</v>
      </c>
      <c r="D116" s="1" t="s">
        <v>16</v>
      </c>
      <c r="E116" s="1" t="s">
        <v>230</v>
      </c>
      <c r="F116" s="1" t="s">
        <v>1618</v>
      </c>
      <c r="G116" s="2" t="s">
        <v>140</v>
      </c>
    </row>
    <row r="117" spans="1:7" ht="19" customHeight="1" collapsed="1">
      <c r="A117" s="1" t="s">
        <v>815</v>
      </c>
      <c r="B117" s="1">
        <v>3</v>
      </c>
      <c r="D117" s="1" t="s">
        <v>16</v>
      </c>
      <c r="E117" s="1" t="s">
        <v>231</v>
      </c>
      <c r="F117" s="1" t="s">
        <v>1619</v>
      </c>
      <c r="G117" s="2" t="s">
        <v>232</v>
      </c>
    </row>
    <row r="118" spans="1:7" ht="19" customHeight="1">
      <c r="A118" s="1" t="s">
        <v>1232</v>
      </c>
      <c r="B118" s="1">
        <v>4</v>
      </c>
      <c r="C118" s="1" t="s">
        <v>1027</v>
      </c>
      <c r="D118" s="1" t="s">
        <v>16</v>
      </c>
      <c r="E118" s="1" t="s">
        <v>233</v>
      </c>
      <c r="F118" s="1" t="s">
        <v>1620</v>
      </c>
      <c r="G118" s="2" t="s">
        <v>234</v>
      </c>
    </row>
    <row r="119" spans="1:7" ht="19" customHeight="1">
      <c r="A119" s="1" t="s">
        <v>1233</v>
      </c>
      <c r="B119" s="1">
        <v>4</v>
      </c>
      <c r="C119" s="1" t="s">
        <v>1028</v>
      </c>
      <c r="D119" s="1" t="s">
        <v>16</v>
      </c>
      <c r="E119" s="1" t="s">
        <v>235</v>
      </c>
      <c r="F119" s="1" t="s">
        <v>1621</v>
      </c>
      <c r="G119" s="2" t="s">
        <v>236</v>
      </c>
    </row>
    <row r="120" spans="1:7" ht="19" customHeight="1">
      <c r="A120" s="1" t="s">
        <v>1234</v>
      </c>
      <c r="B120" s="1">
        <v>4</v>
      </c>
      <c r="C120" s="1" t="s">
        <v>1029</v>
      </c>
      <c r="D120" s="1" t="s">
        <v>16</v>
      </c>
      <c r="E120" s="1" t="s">
        <v>237</v>
      </c>
      <c r="F120" s="1" t="s">
        <v>1622</v>
      </c>
      <c r="G120" s="2" t="s">
        <v>238</v>
      </c>
    </row>
    <row r="121" spans="1:7" ht="19" customHeight="1">
      <c r="A121" s="1" t="s">
        <v>1136</v>
      </c>
      <c r="B121" s="1">
        <v>4</v>
      </c>
      <c r="C121" s="1" t="s">
        <v>1030</v>
      </c>
      <c r="D121" s="1" t="s">
        <v>16</v>
      </c>
      <c r="E121" s="1" t="s">
        <v>239</v>
      </c>
      <c r="F121" s="1" t="s">
        <v>1623</v>
      </c>
      <c r="G121" s="2" t="s">
        <v>240</v>
      </c>
    </row>
    <row r="122" spans="1:7" ht="19" customHeight="1">
      <c r="A122" s="1" t="s">
        <v>1235</v>
      </c>
      <c r="B122" s="1">
        <v>4</v>
      </c>
      <c r="C122" s="1" t="s">
        <v>1031</v>
      </c>
      <c r="D122" s="1" t="s">
        <v>16</v>
      </c>
      <c r="E122" s="1" t="s">
        <v>241</v>
      </c>
      <c r="F122" s="1" t="s">
        <v>1624</v>
      </c>
      <c r="G122" s="2" t="s">
        <v>242</v>
      </c>
    </row>
    <row r="123" spans="1:7" ht="19" customHeight="1">
      <c r="A123" s="1" t="s">
        <v>1236</v>
      </c>
      <c r="B123" s="1">
        <v>4</v>
      </c>
      <c r="C123" s="1" t="s">
        <v>1032</v>
      </c>
      <c r="D123" s="1" t="s">
        <v>16</v>
      </c>
      <c r="E123" s="1" t="s">
        <v>243</v>
      </c>
      <c r="F123" s="1" t="s">
        <v>1625</v>
      </c>
      <c r="G123" s="2" t="s">
        <v>244</v>
      </c>
    </row>
    <row r="124" spans="1:7" ht="19" customHeight="1">
      <c r="A124" s="1" t="s">
        <v>1237</v>
      </c>
      <c r="B124" s="1">
        <v>4</v>
      </c>
      <c r="C124" s="1" t="s">
        <v>1008</v>
      </c>
      <c r="D124" s="1" t="s">
        <v>16</v>
      </c>
      <c r="E124" s="1" t="s">
        <v>245</v>
      </c>
      <c r="F124" s="1" t="s">
        <v>1626</v>
      </c>
      <c r="G124" s="2" t="s">
        <v>246</v>
      </c>
    </row>
    <row r="125" spans="1:7" ht="19" customHeight="1">
      <c r="A125" s="1" t="s">
        <v>1238</v>
      </c>
      <c r="B125" s="1">
        <v>4</v>
      </c>
      <c r="C125" s="1" t="s">
        <v>1062</v>
      </c>
      <c r="D125" s="1" t="s">
        <v>16</v>
      </c>
      <c r="E125" s="1" t="s">
        <v>247</v>
      </c>
      <c r="F125" s="1" t="s">
        <v>1627</v>
      </c>
      <c r="G125" s="2" t="s">
        <v>248</v>
      </c>
    </row>
    <row r="126" spans="1:7" ht="19" customHeight="1">
      <c r="A126" s="1" t="s">
        <v>816</v>
      </c>
      <c r="B126" s="1">
        <v>4</v>
      </c>
      <c r="D126" s="1" t="s">
        <v>16</v>
      </c>
      <c r="E126" s="1" t="s">
        <v>249</v>
      </c>
      <c r="F126" s="1" t="s">
        <v>1628</v>
      </c>
      <c r="G126" s="2" t="s">
        <v>250</v>
      </c>
    </row>
    <row r="127" spans="1:7" ht="19" customHeight="1">
      <c r="A127" s="1" t="s">
        <v>1239</v>
      </c>
      <c r="B127" s="1">
        <v>5</v>
      </c>
      <c r="C127" s="1" t="s">
        <v>1033</v>
      </c>
      <c r="D127" s="1" t="s">
        <v>16</v>
      </c>
      <c r="E127" s="1" t="s">
        <v>251</v>
      </c>
      <c r="F127" s="1" t="s">
        <v>1629</v>
      </c>
      <c r="G127" s="2" t="s">
        <v>252</v>
      </c>
    </row>
    <row r="128" spans="1:7" ht="19" customHeight="1">
      <c r="A128" s="1" t="s">
        <v>1240</v>
      </c>
      <c r="B128" s="1">
        <v>5</v>
      </c>
      <c r="C128" s="1" t="s">
        <v>1034</v>
      </c>
      <c r="D128" s="1" t="s">
        <v>16</v>
      </c>
      <c r="E128" s="1" t="s">
        <v>253</v>
      </c>
      <c r="F128" s="1" t="s">
        <v>1630</v>
      </c>
      <c r="G128" s="2" t="s">
        <v>254</v>
      </c>
    </row>
    <row r="129" spans="1:7" ht="19" customHeight="1">
      <c r="A129" s="1" t="s">
        <v>1241</v>
      </c>
      <c r="B129" s="1">
        <v>5</v>
      </c>
      <c r="C129" s="1" t="s">
        <v>1035</v>
      </c>
      <c r="D129" s="1" t="s">
        <v>16</v>
      </c>
      <c r="E129" s="1" t="s">
        <v>255</v>
      </c>
      <c r="F129" s="1" t="s">
        <v>1631</v>
      </c>
      <c r="G129" s="2" t="s">
        <v>256</v>
      </c>
    </row>
    <row r="130" spans="1:7" ht="19" customHeight="1">
      <c r="A130" s="1" t="s">
        <v>1242</v>
      </c>
      <c r="B130" s="1">
        <v>5</v>
      </c>
      <c r="C130" s="1" t="s">
        <v>1036</v>
      </c>
      <c r="D130" s="1" t="s">
        <v>16</v>
      </c>
      <c r="E130" s="1" t="s">
        <v>257</v>
      </c>
      <c r="F130" s="1" t="s">
        <v>1632</v>
      </c>
      <c r="G130" s="2" t="s">
        <v>258</v>
      </c>
    </row>
    <row r="131" spans="1:7" ht="19" customHeight="1">
      <c r="A131" s="1" t="s">
        <v>1243</v>
      </c>
      <c r="B131" s="1">
        <v>5</v>
      </c>
      <c r="C131" s="1" t="s">
        <v>1037</v>
      </c>
      <c r="D131" s="1" t="s">
        <v>16</v>
      </c>
      <c r="E131" s="1" t="s">
        <v>259</v>
      </c>
      <c r="F131" s="1" t="s">
        <v>1633</v>
      </c>
      <c r="G131" s="2" t="s">
        <v>260</v>
      </c>
    </row>
    <row r="132" spans="1:7" ht="19" customHeight="1">
      <c r="A132" s="1" t="s">
        <v>817</v>
      </c>
      <c r="B132" s="1">
        <v>2</v>
      </c>
      <c r="D132" s="1" t="s">
        <v>0</v>
      </c>
      <c r="E132" s="1" t="s">
        <v>261</v>
      </c>
      <c r="F132" s="1" t="s">
        <v>1634</v>
      </c>
      <c r="G132" s="2" t="s">
        <v>262</v>
      </c>
    </row>
    <row r="133" spans="1:7" ht="19" customHeight="1">
      <c r="A133" s="1" t="s">
        <v>1244</v>
      </c>
      <c r="B133" s="1">
        <v>3</v>
      </c>
      <c r="C133" s="1" t="s">
        <v>901</v>
      </c>
      <c r="D133" s="1" t="s">
        <v>0</v>
      </c>
      <c r="E133" s="1" t="s">
        <v>263</v>
      </c>
      <c r="F133" s="1" t="s">
        <v>1635</v>
      </c>
      <c r="G133" s="2" t="s">
        <v>264</v>
      </c>
    </row>
    <row r="134" spans="1:7" ht="19" customHeight="1">
      <c r="A134" s="1" t="s">
        <v>1245</v>
      </c>
      <c r="B134" s="1">
        <v>3</v>
      </c>
      <c r="C134" s="1" t="s">
        <v>870</v>
      </c>
      <c r="D134" s="1" t="s">
        <v>0</v>
      </c>
      <c r="E134" s="1" t="s">
        <v>265</v>
      </c>
      <c r="F134" s="1" t="s">
        <v>1636</v>
      </c>
      <c r="G134" s="2" t="s">
        <v>266</v>
      </c>
    </row>
    <row r="135" spans="1:7" ht="19" customHeight="1">
      <c r="A135" s="1" t="s">
        <v>1246</v>
      </c>
      <c r="B135" s="1">
        <v>3</v>
      </c>
      <c r="C135" s="1" t="s">
        <v>980</v>
      </c>
      <c r="D135" s="1" t="s">
        <v>16</v>
      </c>
      <c r="E135" s="1" t="s">
        <v>267</v>
      </c>
      <c r="F135" s="1" t="s">
        <v>1637</v>
      </c>
      <c r="G135" s="2" t="s">
        <v>268</v>
      </c>
    </row>
    <row r="136" spans="1:7" ht="19" customHeight="1">
      <c r="A136" s="1" t="s">
        <v>1247</v>
      </c>
      <c r="B136" s="1">
        <v>3</v>
      </c>
      <c r="C136" s="1" t="s">
        <v>871</v>
      </c>
      <c r="D136" s="1" t="s">
        <v>0</v>
      </c>
      <c r="E136" s="1" t="s">
        <v>269</v>
      </c>
      <c r="F136" s="1" t="s">
        <v>1638</v>
      </c>
      <c r="G136" s="2" t="s">
        <v>270</v>
      </c>
    </row>
    <row r="137" spans="1:7" ht="19" customHeight="1">
      <c r="A137" s="1" t="s">
        <v>1248</v>
      </c>
      <c r="B137" s="1">
        <v>3</v>
      </c>
      <c r="C137" s="1" t="s">
        <v>982</v>
      </c>
      <c r="D137" s="1" t="s">
        <v>16</v>
      </c>
      <c r="E137" s="1" t="s">
        <v>271</v>
      </c>
      <c r="F137" s="1" t="s">
        <v>1639</v>
      </c>
      <c r="G137" s="2" t="s">
        <v>272</v>
      </c>
    </row>
    <row r="138" spans="1:7" ht="19" customHeight="1">
      <c r="A138" s="1" t="s">
        <v>1249</v>
      </c>
      <c r="B138" s="1">
        <v>3</v>
      </c>
      <c r="C138" s="1" t="s">
        <v>917</v>
      </c>
      <c r="D138" s="1" t="s">
        <v>0</v>
      </c>
      <c r="E138" s="1" t="s">
        <v>273</v>
      </c>
      <c r="F138" s="1" t="s">
        <v>1640</v>
      </c>
      <c r="G138" s="2" t="s">
        <v>1502</v>
      </c>
    </row>
    <row r="139" spans="1:7" ht="19" customHeight="1">
      <c r="A139" s="1" t="s">
        <v>1250</v>
      </c>
      <c r="B139" s="1">
        <v>3</v>
      </c>
      <c r="C139" s="1" t="s">
        <v>1039</v>
      </c>
      <c r="D139" s="1" t="s">
        <v>16</v>
      </c>
      <c r="E139" s="1" t="s">
        <v>274</v>
      </c>
      <c r="F139" s="1" t="s">
        <v>1641</v>
      </c>
      <c r="G139" s="2" t="s">
        <v>275</v>
      </c>
    </row>
    <row r="140" spans="1:7" ht="19" customHeight="1">
      <c r="A140" s="1" t="s">
        <v>1251</v>
      </c>
      <c r="B140" s="1">
        <v>3</v>
      </c>
      <c r="C140" s="1" t="s">
        <v>877</v>
      </c>
      <c r="D140" s="1" t="s">
        <v>0</v>
      </c>
      <c r="E140" s="1" t="s">
        <v>276</v>
      </c>
      <c r="F140" s="1" t="s">
        <v>1642</v>
      </c>
      <c r="G140" s="2" t="s">
        <v>277</v>
      </c>
    </row>
    <row r="141" spans="1:7" ht="19" customHeight="1">
      <c r="A141" s="1" t="s">
        <v>1252</v>
      </c>
      <c r="B141" s="1">
        <v>3</v>
      </c>
      <c r="C141" s="1" t="s">
        <v>981</v>
      </c>
      <c r="D141" s="1" t="s">
        <v>16</v>
      </c>
      <c r="E141" s="1" t="s">
        <v>278</v>
      </c>
      <c r="F141" s="1" t="s">
        <v>1643</v>
      </c>
      <c r="G141" s="2" t="s">
        <v>279</v>
      </c>
    </row>
    <row r="142" spans="1:7" ht="19" customHeight="1">
      <c r="A142" s="1" t="s">
        <v>1253</v>
      </c>
      <c r="B142" s="1">
        <v>3</v>
      </c>
      <c r="C142" s="1" t="s">
        <v>876</v>
      </c>
      <c r="D142" s="1" t="s">
        <v>0</v>
      </c>
      <c r="E142" s="1" t="s">
        <v>280</v>
      </c>
      <c r="F142" s="1" t="s">
        <v>1644</v>
      </c>
      <c r="G142" s="2" t="s">
        <v>281</v>
      </c>
    </row>
    <row r="143" spans="1:7" ht="19" customHeight="1">
      <c r="A143" s="1" t="s">
        <v>1254</v>
      </c>
      <c r="B143" s="1">
        <v>3</v>
      </c>
      <c r="C143" s="1" t="s">
        <v>874</v>
      </c>
      <c r="D143" s="1" t="s">
        <v>0</v>
      </c>
      <c r="E143" s="1" t="s">
        <v>282</v>
      </c>
      <c r="F143" s="1" t="s">
        <v>1645</v>
      </c>
      <c r="G143" s="2" t="s">
        <v>283</v>
      </c>
    </row>
    <row r="144" spans="1:7" ht="19" customHeight="1">
      <c r="A144" s="1" t="s">
        <v>1255</v>
      </c>
      <c r="B144" s="1">
        <v>3</v>
      </c>
      <c r="C144" s="1" t="s">
        <v>904</v>
      </c>
      <c r="D144" s="1" t="s">
        <v>0</v>
      </c>
      <c r="E144" s="1" t="s">
        <v>284</v>
      </c>
      <c r="F144" s="1" t="s">
        <v>1646</v>
      </c>
      <c r="G144" s="2" t="s">
        <v>285</v>
      </c>
    </row>
    <row r="145" spans="1:7" ht="19" customHeight="1">
      <c r="A145" s="1" t="s">
        <v>1256</v>
      </c>
      <c r="B145" s="1">
        <v>3</v>
      </c>
      <c r="C145" s="1" t="s">
        <v>937</v>
      </c>
      <c r="D145" s="1" t="s">
        <v>0</v>
      </c>
      <c r="E145" s="1" t="s">
        <v>286</v>
      </c>
      <c r="F145" s="1" t="s">
        <v>1647</v>
      </c>
      <c r="G145" s="2" t="s">
        <v>287</v>
      </c>
    </row>
    <row r="146" spans="1:7" ht="19" customHeight="1">
      <c r="A146" s="1" t="s">
        <v>1257</v>
      </c>
      <c r="B146" s="1">
        <v>3</v>
      </c>
      <c r="C146" s="1" t="s">
        <v>1026</v>
      </c>
      <c r="D146" s="1" t="s">
        <v>16</v>
      </c>
      <c r="E146" s="1" t="s">
        <v>288</v>
      </c>
      <c r="F146" s="1" t="s">
        <v>1648</v>
      </c>
      <c r="G146" s="2" t="s">
        <v>289</v>
      </c>
    </row>
    <row r="147" spans="1:7" ht="19" customHeight="1">
      <c r="A147" s="1" t="s">
        <v>1258</v>
      </c>
      <c r="B147" s="1">
        <v>3</v>
      </c>
      <c r="C147" s="1" t="s">
        <v>956</v>
      </c>
      <c r="D147" s="1" t="s">
        <v>16</v>
      </c>
      <c r="E147" s="1" t="s">
        <v>290</v>
      </c>
      <c r="F147" s="1" t="s">
        <v>1649</v>
      </c>
      <c r="G147" s="2" t="s">
        <v>291</v>
      </c>
    </row>
    <row r="148" spans="1:7" ht="19" customHeight="1">
      <c r="A148" s="1" t="s">
        <v>1259</v>
      </c>
      <c r="B148" s="1">
        <v>3</v>
      </c>
      <c r="C148" s="1" t="s">
        <v>955</v>
      </c>
      <c r="D148" s="1" t="s">
        <v>16</v>
      </c>
      <c r="E148" s="1" t="s">
        <v>292</v>
      </c>
      <c r="F148" s="1" t="s">
        <v>1650</v>
      </c>
      <c r="G148" s="2" t="s">
        <v>293</v>
      </c>
    </row>
    <row r="149" spans="1:7" ht="19" customHeight="1">
      <c r="A149" s="1" t="s">
        <v>1260</v>
      </c>
      <c r="B149" s="1">
        <v>3</v>
      </c>
      <c r="C149" s="1" t="s">
        <v>1045</v>
      </c>
      <c r="D149" s="1" t="s">
        <v>16</v>
      </c>
      <c r="E149" s="1" t="s">
        <v>294</v>
      </c>
      <c r="F149" s="1" t="s">
        <v>1651</v>
      </c>
      <c r="G149" s="2" t="s">
        <v>295</v>
      </c>
    </row>
    <row r="150" spans="1:7" ht="19" customHeight="1">
      <c r="A150" s="1" t="s">
        <v>1261</v>
      </c>
      <c r="B150" s="1">
        <v>3</v>
      </c>
      <c r="C150" s="1" t="s">
        <v>1046</v>
      </c>
      <c r="D150" s="1" t="s">
        <v>16</v>
      </c>
      <c r="E150" s="1" t="s">
        <v>296</v>
      </c>
      <c r="F150" s="1" t="s">
        <v>1652</v>
      </c>
      <c r="G150" s="2" t="s">
        <v>297</v>
      </c>
    </row>
    <row r="151" spans="1:7" ht="19" customHeight="1">
      <c r="A151" s="1" t="s">
        <v>1262</v>
      </c>
      <c r="B151" s="1">
        <v>3</v>
      </c>
      <c r="C151" s="1" t="s">
        <v>1047</v>
      </c>
      <c r="D151" s="1" t="s">
        <v>16</v>
      </c>
      <c r="E151" s="1" t="s">
        <v>298</v>
      </c>
      <c r="F151" s="1" t="s">
        <v>1653</v>
      </c>
      <c r="G151" s="2" t="s">
        <v>299</v>
      </c>
    </row>
    <row r="152" spans="1:7" ht="19" customHeight="1">
      <c r="A152" s="1" t="s">
        <v>1263</v>
      </c>
      <c r="B152" s="1">
        <v>3</v>
      </c>
      <c r="C152" s="1" t="s">
        <v>858</v>
      </c>
      <c r="D152" s="1" t="s">
        <v>0</v>
      </c>
      <c r="E152" s="1" t="s">
        <v>300</v>
      </c>
      <c r="F152" s="1" t="s">
        <v>1654</v>
      </c>
      <c r="G152" s="2" t="s">
        <v>301</v>
      </c>
    </row>
    <row r="153" spans="1:7" ht="19" customHeight="1">
      <c r="A153" s="1" t="s">
        <v>1264</v>
      </c>
      <c r="B153" s="1">
        <v>3</v>
      </c>
      <c r="C153" s="1" t="s">
        <v>979</v>
      </c>
      <c r="D153" s="1" t="s">
        <v>16</v>
      </c>
      <c r="E153" s="1" t="s">
        <v>302</v>
      </c>
      <c r="F153" s="1" t="s">
        <v>1655</v>
      </c>
      <c r="G153" s="2" t="s">
        <v>303</v>
      </c>
    </row>
    <row r="154" spans="1:7" ht="19" customHeight="1">
      <c r="A154" s="1" t="s">
        <v>1265</v>
      </c>
      <c r="B154" s="1">
        <v>3</v>
      </c>
      <c r="C154" s="1" t="s">
        <v>959</v>
      </c>
      <c r="D154" s="1" t="s">
        <v>16</v>
      </c>
      <c r="E154" s="1" t="s">
        <v>304</v>
      </c>
      <c r="F154" s="1" t="s">
        <v>1656</v>
      </c>
      <c r="G154" s="2" t="s">
        <v>305</v>
      </c>
    </row>
    <row r="155" spans="1:7" ht="19" customHeight="1">
      <c r="A155" s="1" t="s">
        <v>1266</v>
      </c>
      <c r="B155" s="1">
        <v>3</v>
      </c>
      <c r="C155" s="1" t="s">
        <v>960</v>
      </c>
      <c r="D155" s="1" t="s">
        <v>16</v>
      </c>
      <c r="E155" s="1" t="s">
        <v>306</v>
      </c>
      <c r="F155" s="1" t="s">
        <v>1657</v>
      </c>
      <c r="G155" s="2" t="s">
        <v>307</v>
      </c>
    </row>
    <row r="156" spans="1:7" ht="19" customHeight="1">
      <c r="A156" s="1" t="s">
        <v>1267</v>
      </c>
      <c r="B156" s="1">
        <v>3</v>
      </c>
      <c r="C156" s="1" t="s">
        <v>961</v>
      </c>
      <c r="D156" s="1" t="s">
        <v>16</v>
      </c>
      <c r="E156" s="1" t="s">
        <v>308</v>
      </c>
      <c r="F156" s="1" t="s">
        <v>1658</v>
      </c>
      <c r="G156" s="2" t="s">
        <v>309</v>
      </c>
    </row>
    <row r="157" spans="1:7" ht="19" customHeight="1">
      <c r="A157" s="1" t="s">
        <v>1268</v>
      </c>
      <c r="B157" s="1">
        <v>3</v>
      </c>
      <c r="C157" s="1" t="s">
        <v>958</v>
      </c>
      <c r="D157" s="1" t="s">
        <v>16</v>
      </c>
      <c r="E157" s="1" t="s">
        <v>310</v>
      </c>
      <c r="F157" s="1" t="s">
        <v>1659</v>
      </c>
      <c r="G157" s="2" t="s">
        <v>311</v>
      </c>
    </row>
    <row r="158" spans="1:7" ht="19" customHeight="1">
      <c r="A158" s="1" t="s">
        <v>1269</v>
      </c>
      <c r="B158" s="1">
        <v>3</v>
      </c>
      <c r="C158" s="1" t="s">
        <v>957</v>
      </c>
      <c r="D158" s="1" t="s">
        <v>16</v>
      </c>
      <c r="E158" s="1" t="s">
        <v>312</v>
      </c>
      <c r="F158" s="1" t="s">
        <v>1660</v>
      </c>
      <c r="G158" s="2" t="s">
        <v>313</v>
      </c>
    </row>
    <row r="159" spans="1:7" ht="19" customHeight="1">
      <c r="A159" s="1" t="s">
        <v>1270</v>
      </c>
      <c r="B159" s="1">
        <v>3</v>
      </c>
      <c r="C159" s="1" t="s">
        <v>1113</v>
      </c>
      <c r="D159" s="1" t="s">
        <v>314</v>
      </c>
      <c r="E159" s="1" t="s">
        <v>315</v>
      </c>
      <c r="F159" s="1" t="s">
        <v>1661</v>
      </c>
      <c r="G159" s="2" t="s">
        <v>316</v>
      </c>
    </row>
    <row r="160" spans="1:7" ht="19" customHeight="1">
      <c r="A160" s="1" t="s">
        <v>1271</v>
      </c>
      <c r="B160" s="1">
        <v>3</v>
      </c>
      <c r="C160" s="1" t="s">
        <v>1109</v>
      </c>
      <c r="D160" s="1" t="s">
        <v>314</v>
      </c>
      <c r="E160" s="1" t="s">
        <v>317</v>
      </c>
      <c r="F160" s="1" t="s">
        <v>1662</v>
      </c>
      <c r="G160" s="2" t="s">
        <v>318</v>
      </c>
    </row>
    <row r="161" spans="1:7" ht="19" customHeight="1">
      <c r="A161" s="1" t="s">
        <v>1272</v>
      </c>
      <c r="B161" s="1">
        <v>3</v>
      </c>
      <c r="C161" s="1" t="s">
        <v>1101</v>
      </c>
      <c r="D161" s="1" t="s">
        <v>314</v>
      </c>
      <c r="E161" s="1" t="s">
        <v>319</v>
      </c>
      <c r="F161" s="1" t="s">
        <v>1663</v>
      </c>
      <c r="G161" s="2" t="s">
        <v>320</v>
      </c>
    </row>
    <row r="162" spans="1:7" ht="19" customHeight="1">
      <c r="A162" s="1" t="s">
        <v>1273</v>
      </c>
      <c r="B162" s="1">
        <v>3</v>
      </c>
      <c r="C162" s="1" t="s">
        <v>1102</v>
      </c>
      <c r="D162" s="1" t="s">
        <v>314</v>
      </c>
      <c r="E162" s="1" t="s">
        <v>321</v>
      </c>
      <c r="F162" s="1" t="s">
        <v>1664</v>
      </c>
      <c r="G162" s="2" t="s">
        <v>322</v>
      </c>
    </row>
    <row r="163" spans="1:7" ht="19" customHeight="1">
      <c r="A163" s="1" t="s">
        <v>1274</v>
      </c>
      <c r="B163" s="1">
        <v>3</v>
      </c>
      <c r="C163" s="1" t="s">
        <v>1110</v>
      </c>
      <c r="D163" s="1" t="s">
        <v>314</v>
      </c>
      <c r="E163" s="1" t="s">
        <v>323</v>
      </c>
      <c r="F163" s="1" t="s">
        <v>1665</v>
      </c>
      <c r="G163" s="2" t="s">
        <v>324</v>
      </c>
    </row>
    <row r="164" spans="1:7" ht="19" customHeight="1">
      <c r="A164" s="1" t="s">
        <v>1275</v>
      </c>
      <c r="B164" s="1">
        <v>3</v>
      </c>
      <c r="C164" s="1" t="s">
        <v>1108</v>
      </c>
      <c r="D164" s="1" t="s">
        <v>314</v>
      </c>
      <c r="E164" s="1" t="s">
        <v>325</v>
      </c>
      <c r="F164" s="1" t="s">
        <v>1666</v>
      </c>
      <c r="G164" s="2" t="s">
        <v>326</v>
      </c>
    </row>
    <row r="165" spans="1:7" ht="19" customHeight="1">
      <c r="A165" s="1" t="s">
        <v>1276</v>
      </c>
      <c r="B165" s="1">
        <v>3</v>
      </c>
      <c r="C165" s="1" t="s">
        <v>1107</v>
      </c>
      <c r="D165" s="1" t="s">
        <v>314</v>
      </c>
      <c r="E165" s="1" t="s">
        <v>327</v>
      </c>
      <c r="F165" s="1" t="s">
        <v>1667</v>
      </c>
      <c r="G165" s="2" t="s">
        <v>328</v>
      </c>
    </row>
    <row r="166" spans="1:7" ht="19" customHeight="1">
      <c r="A166" s="1" t="s">
        <v>1277</v>
      </c>
      <c r="B166" s="1">
        <v>3</v>
      </c>
      <c r="C166" s="1" t="s">
        <v>1114</v>
      </c>
      <c r="D166" s="1" t="s">
        <v>314</v>
      </c>
      <c r="E166" s="1" t="s">
        <v>329</v>
      </c>
      <c r="F166" s="1" t="s">
        <v>1668</v>
      </c>
      <c r="G166" s="2" t="s">
        <v>330</v>
      </c>
    </row>
    <row r="167" spans="1:7" ht="19" customHeight="1">
      <c r="A167" s="1" t="s">
        <v>1278</v>
      </c>
      <c r="B167" s="1">
        <v>3</v>
      </c>
      <c r="C167" s="1" t="s">
        <v>1111</v>
      </c>
      <c r="D167" s="1" t="s">
        <v>314</v>
      </c>
      <c r="E167" s="1" t="s">
        <v>331</v>
      </c>
      <c r="F167" s="1" t="s">
        <v>1669</v>
      </c>
      <c r="G167" s="2" t="s">
        <v>332</v>
      </c>
    </row>
    <row r="168" spans="1:7" ht="19" customHeight="1">
      <c r="A168" s="1" t="s">
        <v>1279</v>
      </c>
      <c r="B168" s="1">
        <v>3</v>
      </c>
      <c r="C168" s="1" t="s">
        <v>1112</v>
      </c>
      <c r="D168" s="1" t="s">
        <v>314</v>
      </c>
      <c r="E168" s="1" t="s">
        <v>333</v>
      </c>
      <c r="F168" s="1" t="s">
        <v>1670</v>
      </c>
      <c r="G168" s="2" t="s">
        <v>334</v>
      </c>
    </row>
    <row r="169" spans="1:7" ht="19" customHeight="1">
      <c r="A169" s="1" t="s">
        <v>1280</v>
      </c>
      <c r="B169" s="1">
        <v>3</v>
      </c>
      <c r="C169" s="1" t="s">
        <v>875</v>
      </c>
      <c r="D169" s="1" t="s">
        <v>0</v>
      </c>
      <c r="E169" s="1" t="s">
        <v>335</v>
      </c>
      <c r="F169" s="1" t="s">
        <v>1671</v>
      </c>
      <c r="G169" s="2" t="s">
        <v>336</v>
      </c>
    </row>
    <row r="170" spans="1:7" ht="19" customHeight="1" collapsed="1">
      <c r="A170" s="1" t="s">
        <v>818</v>
      </c>
      <c r="B170" s="1">
        <v>3</v>
      </c>
      <c r="D170" s="1" t="s">
        <v>0</v>
      </c>
      <c r="E170" s="1" t="s">
        <v>337</v>
      </c>
      <c r="F170" s="1" t="s">
        <v>1672</v>
      </c>
      <c r="G170" s="2" t="s">
        <v>338</v>
      </c>
    </row>
    <row r="171" spans="1:7" ht="19" customHeight="1">
      <c r="A171" s="1" t="s">
        <v>1281</v>
      </c>
      <c r="B171" s="1">
        <v>4</v>
      </c>
      <c r="C171" s="1" t="s">
        <v>892</v>
      </c>
      <c r="D171" s="1" t="s">
        <v>0</v>
      </c>
      <c r="E171" s="1" t="s">
        <v>339</v>
      </c>
      <c r="F171" s="1" t="s">
        <v>1673</v>
      </c>
      <c r="G171" s="2" t="s">
        <v>340</v>
      </c>
    </row>
    <row r="172" spans="1:7" ht="19" customHeight="1">
      <c r="A172" s="1" t="s">
        <v>1282</v>
      </c>
      <c r="B172" s="1">
        <v>4</v>
      </c>
      <c r="C172" s="1" t="s">
        <v>875</v>
      </c>
      <c r="D172" s="1" t="s">
        <v>0</v>
      </c>
      <c r="E172" s="1" t="s">
        <v>341</v>
      </c>
      <c r="F172" s="1" t="s">
        <v>1674</v>
      </c>
      <c r="G172" s="2" t="s">
        <v>342</v>
      </c>
    </row>
    <row r="173" spans="1:7" ht="19" customHeight="1">
      <c r="A173" s="1" t="s">
        <v>819</v>
      </c>
      <c r="B173" s="1">
        <v>4</v>
      </c>
      <c r="D173" s="1" t="s">
        <v>0</v>
      </c>
      <c r="E173" s="1" t="s">
        <v>343</v>
      </c>
      <c r="F173" s="1" t="s">
        <v>1675</v>
      </c>
      <c r="G173" s="2" t="s">
        <v>1503</v>
      </c>
    </row>
    <row r="174" spans="1:7" ht="19" customHeight="1">
      <c r="A174" s="1" t="s">
        <v>1283</v>
      </c>
      <c r="B174" s="1">
        <v>5</v>
      </c>
      <c r="C174" s="1" t="s">
        <v>849</v>
      </c>
      <c r="D174" s="1" t="s">
        <v>0</v>
      </c>
      <c r="E174" s="1" t="s">
        <v>344</v>
      </c>
      <c r="F174" s="1" t="s">
        <v>1676</v>
      </c>
      <c r="G174" s="2" t="s">
        <v>345</v>
      </c>
    </row>
    <row r="175" spans="1:7" ht="19" customHeight="1">
      <c r="A175" s="1" t="s">
        <v>1284</v>
      </c>
      <c r="B175" s="1">
        <v>5</v>
      </c>
      <c r="C175" s="1" t="s">
        <v>848</v>
      </c>
      <c r="D175" s="1" t="s">
        <v>0</v>
      </c>
      <c r="E175" s="1" t="s">
        <v>346</v>
      </c>
      <c r="F175" s="1" t="s">
        <v>1677</v>
      </c>
      <c r="G175" s="2" t="s">
        <v>347</v>
      </c>
    </row>
    <row r="176" spans="1:7" ht="19" customHeight="1">
      <c r="A176" s="1" t="s">
        <v>1285</v>
      </c>
      <c r="B176" s="1">
        <v>5</v>
      </c>
      <c r="C176" s="1" t="s">
        <v>893</v>
      </c>
      <c r="D176" s="1" t="s">
        <v>0</v>
      </c>
      <c r="E176" s="1" t="s">
        <v>348</v>
      </c>
      <c r="F176" s="1" t="s">
        <v>1678</v>
      </c>
      <c r="G176" s="2" t="s">
        <v>349</v>
      </c>
    </row>
    <row r="177" spans="1:7" ht="19" customHeight="1">
      <c r="A177" s="1" t="s">
        <v>1286</v>
      </c>
      <c r="B177" s="1">
        <v>5</v>
      </c>
      <c r="C177" s="1" t="s">
        <v>935</v>
      </c>
      <c r="D177" s="1" t="s">
        <v>0</v>
      </c>
      <c r="E177" s="1" t="s">
        <v>350</v>
      </c>
      <c r="F177" s="1" t="s">
        <v>1679</v>
      </c>
      <c r="G177" s="2" t="s">
        <v>351</v>
      </c>
    </row>
    <row r="178" spans="1:7" ht="19" customHeight="1">
      <c r="A178" s="1" t="s">
        <v>1287</v>
      </c>
      <c r="B178" s="1">
        <v>5</v>
      </c>
      <c r="C178" s="1" t="s">
        <v>895</v>
      </c>
      <c r="D178" s="1" t="s">
        <v>0</v>
      </c>
      <c r="E178" s="1" t="s">
        <v>352</v>
      </c>
      <c r="F178" s="1" t="s">
        <v>1680</v>
      </c>
      <c r="G178" s="2" t="s">
        <v>353</v>
      </c>
    </row>
    <row r="179" spans="1:7" ht="19" customHeight="1">
      <c r="A179" s="1" t="s">
        <v>1288</v>
      </c>
      <c r="B179" s="1">
        <v>5</v>
      </c>
      <c r="C179" s="1" t="s">
        <v>850</v>
      </c>
      <c r="D179" s="1" t="s">
        <v>0</v>
      </c>
      <c r="E179" s="1" t="s">
        <v>354</v>
      </c>
      <c r="F179" s="1" t="s">
        <v>1681</v>
      </c>
      <c r="G179" s="2" t="s">
        <v>355</v>
      </c>
    </row>
    <row r="180" spans="1:7" ht="19" customHeight="1">
      <c r="A180" s="1" t="s">
        <v>1289</v>
      </c>
      <c r="B180" s="1">
        <v>5</v>
      </c>
      <c r="C180" s="1" t="s">
        <v>851</v>
      </c>
      <c r="D180" s="1" t="s">
        <v>0</v>
      </c>
      <c r="E180" s="1" t="s">
        <v>356</v>
      </c>
      <c r="F180" s="1" t="s">
        <v>1682</v>
      </c>
      <c r="G180" s="2" t="s">
        <v>357</v>
      </c>
    </row>
    <row r="181" spans="1:7" ht="19" customHeight="1">
      <c r="A181" s="1" t="s">
        <v>1290</v>
      </c>
      <c r="B181" s="1">
        <v>5</v>
      </c>
      <c r="C181" s="1" t="s">
        <v>856</v>
      </c>
      <c r="D181" s="1" t="s">
        <v>0</v>
      </c>
      <c r="E181" s="1" t="s">
        <v>358</v>
      </c>
      <c r="F181" s="1" t="s">
        <v>1683</v>
      </c>
      <c r="G181" s="2" t="s">
        <v>359</v>
      </c>
    </row>
    <row r="182" spans="1:7" ht="19" customHeight="1">
      <c r="A182" s="1" t="s">
        <v>1291</v>
      </c>
      <c r="B182" s="1">
        <v>5</v>
      </c>
      <c r="C182" s="1" t="s">
        <v>938</v>
      </c>
      <c r="D182" s="1" t="s">
        <v>0</v>
      </c>
      <c r="E182" s="1" t="s">
        <v>360</v>
      </c>
      <c r="F182" s="1" t="s">
        <v>1684</v>
      </c>
      <c r="G182" s="2" t="s">
        <v>361</v>
      </c>
    </row>
    <row r="183" spans="1:7" ht="19" customHeight="1">
      <c r="A183" s="1" t="s">
        <v>1292</v>
      </c>
      <c r="B183" s="1">
        <v>5</v>
      </c>
      <c r="C183" s="1" t="s">
        <v>1007</v>
      </c>
      <c r="D183" s="1" t="s">
        <v>16</v>
      </c>
      <c r="E183" s="1" t="s">
        <v>362</v>
      </c>
      <c r="F183" s="1" t="s">
        <v>1685</v>
      </c>
      <c r="G183" s="2" t="s">
        <v>363</v>
      </c>
    </row>
    <row r="184" spans="1:7" ht="19" customHeight="1">
      <c r="A184" s="1" t="s">
        <v>1293</v>
      </c>
      <c r="B184" s="1">
        <v>5</v>
      </c>
      <c r="C184" s="1" t="s">
        <v>1063</v>
      </c>
      <c r="D184" s="1" t="s">
        <v>16</v>
      </c>
      <c r="E184" s="1" t="s">
        <v>364</v>
      </c>
      <c r="F184" s="1" t="s">
        <v>1686</v>
      </c>
      <c r="G184" s="2" t="s">
        <v>365</v>
      </c>
    </row>
    <row r="185" spans="1:7" ht="19" customHeight="1">
      <c r="A185" s="1" t="s">
        <v>1294</v>
      </c>
      <c r="B185" s="1">
        <v>5</v>
      </c>
      <c r="C185" s="1" t="s">
        <v>1008</v>
      </c>
      <c r="D185" s="1" t="s">
        <v>16</v>
      </c>
      <c r="E185" s="1" t="s">
        <v>366</v>
      </c>
      <c r="F185" s="1" t="s">
        <v>1687</v>
      </c>
      <c r="G185" s="2" t="s">
        <v>367</v>
      </c>
    </row>
    <row r="186" spans="1:7" ht="19" customHeight="1">
      <c r="A186" s="1" t="s">
        <v>1295</v>
      </c>
      <c r="B186" s="1">
        <v>5</v>
      </c>
      <c r="C186" s="1" t="s">
        <v>1064</v>
      </c>
      <c r="D186" s="1" t="s">
        <v>16</v>
      </c>
      <c r="E186" s="1" t="s">
        <v>368</v>
      </c>
      <c r="F186" s="1" t="s">
        <v>1688</v>
      </c>
      <c r="G186" s="2" t="s">
        <v>369</v>
      </c>
    </row>
    <row r="187" spans="1:7" ht="19" customHeight="1">
      <c r="A187" s="1" t="s">
        <v>820</v>
      </c>
      <c r="B187" s="1">
        <v>5</v>
      </c>
      <c r="D187" s="1" t="s">
        <v>0</v>
      </c>
      <c r="E187" s="1" t="s">
        <v>370</v>
      </c>
      <c r="F187" s="1" t="s">
        <v>1689</v>
      </c>
      <c r="G187" s="2" t="s">
        <v>371</v>
      </c>
    </row>
    <row r="188" spans="1:7" ht="19" customHeight="1">
      <c r="A188" s="1" t="s">
        <v>1296</v>
      </c>
      <c r="B188" s="1">
        <v>6</v>
      </c>
      <c r="C188" s="1" t="s">
        <v>853</v>
      </c>
      <c r="D188" s="1" t="s">
        <v>0</v>
      </c>
      <c r="E188" s="1" t="s">
        <v>372</v>
      </c>
      <c r="F188" s="1" t="s">
        <v>1690</v>
      </c>
      <c r="G188" s="2" t="s">
        <v>373</v>
      </c>
    </row>
    <row r="189" spans="1:7" ht="19" customHeight="1">
      <c r="A189" s="1" t="s">
        <v>1297</v>
      </c>
      <c r="B189" s="1">
        <v>6</v>
      </c>
      <c r="C189" s="1" t="s">
        <v>854</v>
      </c>
      <c r="D189" s="1" t="s">
        <v>0</v>
      </c>
      <c r="E189" s="1" t="s">
        <v>374</v>
      </c>
      <c r="F189" s="1" t="s">
        <v>1691</v>
      </c>
      <c r="G189" s="2" t="s">
        <v>375</v>
      </c>
    </row>
    <row r="190" spans="1:7" ht="19" customHeight="1">
      <c r="A190" s="1" t="s">
        <v>1298</v>
      </c>
      <c r="B190" s="1">
        <v>6</v>
      </c>
      <c r="C190" s="1" t="s">
        <v>855</v>
      </c>
      <c r="D190" s="1" t="s">
        <v>0</v>
      </c>
      <c r="E190" s="1" t="s">
        <v>376</v>
      </c>
      <c r="F190" s="1" t="s">
        <v>1692</v>
      </c>
      <c r="G190" s="2" t="s">
        <v>377</v>
      </c>
    </row>
    <row r="191" spans="1:7" ht="19" customHeight="1" collapsed="1">
      <c r="A191" s="1" t="s">
        <v>821</v>
      </c>
      <c r="B191" s="1">
        <v>6</v>
      </c>
      <c r="D191" s="1" t="s">
        <v>0</v>
      </c>
      <c r="E191" s="1" t="s">
        <v>378</v>
      </c>
      <c r="F191" s="1" t="s">
        <v>1693</v>
      </c>
      <c r="G191" s="2" t="s">
        <v>379</v>
      </c>
    </row>
    <row r="192" spans="1:7" ht="19" customHeight="1">
      <c r="A192" s="1" t="s">
        <v>1299</v>
      </c>
      <c r="B192" s="1">
        <v>7</v>
      </c>
      <c r="C192" s="1" t="s">
        <v>896</v>
      </c>
      <c r="D192" s="1" t="s">
        <v>0</v>
      </c>
      <c r="E192" s="1" t="s">
        <v>380</v>
      </c>
      <c r="F192" s="1" t="s">
        <v>1694</v>
      </c>
      <c r="G192" s="2" t="s">
        <v>381</v>
      </c>
    </row>
    <row r="193" spans="1:7" ht="19" customHeight="1">
      <c r="A193" s="1" t="s">
        <v>1300</v>
      </c>
      <c r="B193" s="1">
        <v>7</v>
      </c>
      <c r="C193" s="1" t="s">
        <v>898</v>
      </c>
      <c r="D193" s="1" t="s">
        <v>0</v>
      </c>
      <c r="E193" s="1" t="s">
        <v>382</v>
      </c>
      <c r="F193" s="1" t="s">
        <v>1695</v>
      </c>
      <c r="G193" s="2" t="s">
        <v>383</v>
      </c>
    </row>
    <row r="194" spans="1:7" ht="19" customHeight="1">
      <c r="A194" s="1" t="s">
        <v>1301</v>
      </c>
      <c r="B194" s="1">
        <v>7</v>
      </c>
      <c r="C194" s="1" t="s">
        <v>905</v>
      </c>
      <c r="D194" s="1" t="s">
        <v>0</v>
      </c>
      <c r="E194" s="1" t="s">
        <v>384</v>
      </c>
      <c r="F194" s="1" t="s">
        <v>1696</v>
      </c>
      <c r="G194" s="2" t="s">
        <v>385</v>
      </c>
    </row>
    <row r="195" spans="1:7" ht="19" customHeight="1">
      <c r="A195" s="1" t="s">
        <v>1302</v>
      </c>
      <c r="B195" s="1">
        <v>7</v>
      </c>
      <c r="C195" s="1" t="s">
        <v>897</v>
      </c>
      <c r="D195" s="1" t="s">
        <v>0</v>
      </c>
      <c r="E195" s="1" t="s">
        <v>386</v>
      </c>
      <c r="F195" s="1" t="s">
        <v>1697</v>
      </c>
      <c r="G195" s="2" t="s">
        <v>387</v>
      </c>
    </row>
    <row r="196" spans="1:7" ht="19" customHeight="1">
      <c r="A196" s="1" t="s">
        <v>1303</v>
      </c>
      <c r="B196" s="1">
        <v>5</v>
      </c>
      <c r="C196" s="1" t="s">
        <v>852</v>
      </c>
      <c r="D196" s="1" t="s">
        <v>0</v>
      </c>
      <c r="E196" s="1" t="s">
        <v>388</v>
      </c>
      <c r="F196" s="1" t="s">
        <v>1698</v>
      </c>
      <c r="G196" s="2" t="s">
        <v>389</v>
      </c>
    </row>
    <row r="197" spans="1:7" ht="19" customHeight="1">
      <c r="A197" s="1" t="s">
        <v>1304</v>
      </c>
      <c r="B197" s="1">
        <v>4</v>
      </c>
      <c r="C197" s="1" t="s">
        <v>857</v>
      </c>
      <c r="D197" s="1" t="s">
        <v>0</v>
      </c>
      <c r="E197" s="1" t="s">
        <v>390</v>
      </c>
      <c r="F197" s="1" t="s">
        <v>1699</v>
      </c>
      <c r="G197" s="2" t="s">
        <v>1504</v>
      </c>
    </row>
    <row r="198" spans="1:7" ht="19" customHeight="1">
      <c r="A198" s="1" t="s">
        <v>1305</v>
      </c>
      <c r="B198" s="1">
        <v>4</v>
      </c>
      <c r="C198" s="1" t="s">
        <v>1088</v>
      </c>
      <c r="D198" s="1" t="s">
        <v>35</v>
      </c>
      <c r="E198" s="1" t="s">
        <v>391</v>
      </c>
      <c r="F198" s="1" t="s">
        <v>1700</v>
      </c>
      <c r="G198" s="2" t="s">
        <v>1505</v>
      </c>
    </row>
    <row r="199" spans="1:7" ht="19" customHeight="1">
      <c r="A199" s="1" t="s">
        <v>1306</v>
      </c>
      <c r="B199" s="1">
        <v>4</v>
      </c>
      <c r="C199" s="1" t="s">
        <v>857</v>
      </c>
      <c r="D199" s="1" t="s">
        <v>35</v>
      </c>
      <c r="E199" s="1" t="s">
        <v>392</v>
      </c>
      <c r="F199" s="1" t="s">
        <v>1701</v>
      </c>
      <c r="G199" s="2" t="s">
        <v>393</v>
      </c>
    </row>
    <row r="200" spans="1:7" ht="19" customHeight="1">
      <c r="A200" s="1" t="s">
        <v>1307</v>
      </c>
      <c r="B200" s="1">
        <v>4</v>
      </c>
      <c r="C200" s="1" t="s">
        <v>1088</v>
      </c>
      <c r="D200" s="1" t="s">
        <v>35</v>
      </c>
      <c r="E200" s="1" t="s">
        <v>394</v>
      </c>
      <c r="F200" s="1" t="s">
        <v>1702</v>
      </c>
      <c r="G200" s="2" t="s">
        <v>395</v>
      </c>
    </row>
    <row r="201" spans="1:7" ht="19" customHeight="1">
      <c r="A201" s="1" t="s">
        <v>1308</v>
      </c>
      <c r="B201" s="1">
        <v>4</v>
      </c>
      <c r="C201" s="1" t="s">
        <v>1089</v>
      </c>
      <c r="D201" s="1" t="s">
        <v>35</v>
      </c>
      <c r="E201" s="1" t="s">
        <v>396</v>
      </c>
      <c r="F201" s="1" t="s">
        <v>1703</v>
      </c>
      <c r="G201" s="2" t="s">
        <v>397</v>
      </c>
    </row>
    <row r="202" spans="1:7" ht="19" customHeight="1">
      <c r="A202" s="1" t="s">
        <v>1309</v>
      </c>
      <c r="B202" s="1">
        <v>4</v>
      </c>
      <c r="C202" s="1" t="s">
        <v>1090</v>
      </c>
      <c r="D202" s="1" t="s">
        <v>35</v>
      </c>
      <c r="E202" s="1" t="s">
        <v>398</v>
      </c>
      <c r="F202" s="1" t="s">
        <v>1704</v>
      </c>
      <c r="G202" s="2" t="s">
        <v>399</v>
      </c>
    </row>
    <row r="203" spans="1:7" ht="19" customHeight="1">
      <c r="A203" s="1" t="s">
        <v>1310</v>
      </c>
      <c r="B203" s="1">
        <v>4</v>
      </c>
      <c r="C203" s="1" t="s">
        <v>1092</v>
      </c>
      <c r="D203" s="1" t="s">
        <v>35</v>
      </c>
      <c r="E203" s="1" t="s">
        <v>400</v>
      </c>
      <c r="F203" s="1" t="s">
        <v>1705</v>
      </c>
      <c r="G203" s="2" t="s">
        <v>401</v>
      </c>
    </row>
    <row r="204" spans="1:7" ht="19" customHeight="1">
      <c r="A204" s="1" t="s">
        <v>1311</v>
      </c>
      <c r="B204" s="1">
        <v>4</v>
      </c>
      <c r="C204" s="1" t="s">
        <v>1091</v>
      </c>
      <c r="D204" s="1" t="s">
        <v>35</v>
      </c>
      <c r="E204" s="1" t="s">
        <v>402</v>
      </c>
      <c r="F204" s="1" t="s">
        <v>1706</v>
      </c>
      <c r="G204" s="2" t="s">
        <v>403</v>
      </c>
    </row>
    <row r="205" spans="1:7" ht="19" customHeight="1">
      <c r="A205" s="1" t="s">
        <v>1312</v>
      </c>
      <c r="B205" s="1">
        <v>4</v>
      </c>
      <c r="C205" s="1" t="s">
        <v>857</v>
      </c>
      <c r="D205" s="1" t="s">
        <v>35</v>
      </c>
      <c r="E205" s="1" t="s">
        <v>404</v>
      </c>
      <c r="F205" s="1" t="s">
        <v>1707</v>
      </c>
      <c r="G205" s="2" t="s">
        <v>405</v>
      </c>
    </row>
    <row r="206" spans="1:7" ht="19" customHeight="1">
      <c r="A206" s="1" t="s">
        <v>1313</v>
      </c>
      <c r="B206" s="1">
        <v>4</v>
      </c>
      <c r="C206" s="1" t="s">
        <v>1088</v>
      </c>
      <c r="D206" s="1" t="s">
        <v>35</v>
      </c>
      <c r="E206" s="1" t="s">
        <v>406</v>
      </c>
      <c r="F206" s="1" t="s">
        <v>1708</v>
      </c>
      <c r="G206" s="2" t="s">
        <v>407</v>
      </c>
    </row>
    <row r="207" spans="1:7" ht="19" customHeight="1">
      <c r="A207" s="1" t="s">
        <v>1314</v>
      </c>
      <c r="B207" s="1">
        <v>4</v>
      </c>
      <c r="C207" s="1" t="s">
        <v>1089</v>
      </c>
      <c r="D207" s="1" t="s">
        <v>35</v>
      </c>
      <c r="E207" s="1" t="s">
        <v>408</v>
      </c>
      <c r="F207" s="1" t="s">
        <v>1709</v>
      </c>
      <c r="G207" s="2" t="s">
        <v>409</v>
      </c>
    </row>
    <row r="208" spans="1:7" ht="19" customHeight="1">
      <c r="A208" s="1" t="s">
        <v>1315</v>
      </c>
      <c r="B208" s="1">
        <v>4</v>
      </c>
      <c r="C208" s="1" t="s">
        <v>1092</v>
      </c>
      <c r="D208" s="1" t="s">
        <v>35</v>
      </c>
      <c r="E208" s="1" t="s">
        <v>410</v>
      </c>
      <c r="F208" s="1" t="s">
        <v>1710</v>
      </c>
      <c r="G208" s="2" t="s">
        <v>411</v>
      </c>
    </row>
    <row r="209" spans="1:7" ht="19" customHeight="1">
      <c r="A209" s="1" t="s">
        <v>1316</v>
      </c>
      <c r="B209" s="1">
        <v>4</v>
      </c>
      <c r="C209" s="1" t="s">
        <v>1093</v>
      </c>
      <c r="D209" s="1" t="s">
        <v>35</v>
      </c>
      <c r="E209" s="1" t="s">
        <v>412</v>
      </c>
      <c r="F209" s="1" t="s">
        <v>1711</v>
      </c>
      <c r="G209" s="2" t="s">
        <v>413</v>
      </c>
    </row>
    <row r="210" spans="1:7" ht="19" customHeight="1">
      <c r="A210" s="1" t="s">
        <v>1317</v>
      </c>
      <c r="B210" s="1">
        <v>4</v>
      </c>
      <c r="C210" s="1" t="s">
        <v>1089</v>
      </c>
      <c r="D210" s="1" t="s">
        <v>35</v>
      </c>
      <c r="E210" s="1" t="s">
        <v>414</v>
      </c>
      <c r="F210" s="1" t="s">
        <v>1712</v>
      </c>
      <c r="G210" s="2" t="s">
        <v>415</v>
      </c>
    </row>
    <row r="211" spans="1:7" ht="19" customHeight="1">
      <c r="A211" s="1" t="s">
        <v>1318</v>
      </c>
      <c r="B211" s="1">
        <v>4</v>
      </c>
      <c r="C211" s="1" t="s">
        <v>1092</v>
      </c>
      <c r="D211" s="1" t="s">
        <v>35</v>
      </c>
      <c r="E211" s="1" t="s">
        <v>416</v>
      </c>
      <c r="F211" s="1" t="s">
        <v>1713</v>
      </c>
      <c r="G211" s="2" t="s">
        <v>417</v>
      </c>
    </row>
    <row r="212" spans="1:7" ht="19" customHeight="1">
      <c r="A212" s="1" t="s">
        <v>1319</v>
      </c>
      <c r="B212" s="1">
        <v>4</v>
      </c>
      <c r="C212" s="1" t="s">
        <v>1093</v>
      </c>
      <c r="D212" s="1" t="s">
        <v>35</v>
      </c>
      <c r="E212" s="1" t="s">
        <v>418</v>
      </c>
      <c r="F212" s="1" t="s">
        <v>1714</v>
      </c>
      <c r="G212" s="2" t="s">
        <v>419</v>
      </c>
    </row>
    <row r="213" spans="1:7" ht="19" customHeight="1">
      <c r="A213" s="1" t="s">
        <v>1320</v>
      </c>
      <c r="B213" s="1">
        <v>4</v>
      </c>
      <c r="C213" s="1" t="s">
        <v>909</v>
      </c>
      <c r="D213" s="1" t="s">
        <v>0</v>
      </c>
      <c r="E213" s="1" t="s">
        <v>420</v>
      </c>
      <c r="F213" s="1" t="s">
        <v>1715</v>
      </c>
      <c r="G213" s="2" t="s">
        <v>421</v>
      </c>
    </row>
    <row r="214" spans="1:7" ht="19" customHeight="1">
      <c r="A214" s="1" t="s">
        <v>1321</v>
      </c>
      <c r="B214" s="1">
        <v>4</v>
      </c>
      <c r="C214" s="1" t="s">
        <v>862</v>
      </c>
      <c r="D214" s="1" t="s">
        <v>0</v>
      </c>
      <c r="E214" s="1" t="s">
        <v>422</v>
      </c>
      <c r="F214" s="1" t="s">
        <v>1716</v>
      </c>
      <c r="G214" s="2" t="s">
        <v>423</v>
      </c>
    </row>
    <row r="215" spans="1:7" ht="19" customHeight="1">
      <c r="A215" s="1" t="s">
        <v>1322</v>
      </c>
      <c r="B215" s="1">
        <v>4</v>
      </c>
      <c r="C215" s="1" t="s">
        <v>902</v>
      </c>
      <c r="D215" s="1" t="s">
        <v>0</v>
      </c>
      <c r="E215" s="1" t="s">
        <v>424</v>
      </c>
      <c r="F215" s="1" t="s">
        <v>1717</v>
      </c>
      <c r="G215" s="2" t="s">
        <v>425</v>
      </c>
    </row>
    <row r="216" spans="1:7" ht="19" customHeight="1">
      <c r="A216" s="1" t="s">
        <v>1323</v>
      </c>
      <c r="B216" s="1">
        <v>4</v>
      </c>
      <c r="C216" s="1" t="s">
        <v>954</v>
      </c>
      <c r="D216" s="1" t="s">
        <v>16</v>
      </c>
      <c r="E216" s="1" t="s">
        <v>426</v>
      </c>
      <c r="F216" s="1" t="s">
        <v>1718</v>
      </c>
      <c r="G216" s="2" t="s">
        <v>427</v>
      </c>
    </row>
    <row r="217" spans="1:7" ht="19" customHeight="1">
      <c r="A217" s="1" t="s">
        <v>1324</v>
      </c>
      <c r="B217" s="1">
        <v>4</v>
      </c>
      <c r="C217" s="1" t="s">
        <v>953</v>
      </c>
      <c r="D217" s="1" t="s">
        <v>16</v>
      </c>
      <c r="E217" s="1" t="s">
        <v>428</v>
      </c>
      <c r="F217" s="1" t="s">
        <v>1719</v>
      </c>
      <c r="G217" s="2" t="s">
        <v>429</v>
      </c>
    </row>
    <row r="218" spans="1:7" ht="19" customHeight="1">
      <c r="A218" s="1" t="s">
        <v>822</v>
      </c>
      <c r="B218" s="1">
        <v>4</v>
      </c>
      <c r="D218" s="1" t="s">
        <v>35</v>
      </c>
      <c r="E218" s="1" t="s">
        <v>430</v>
      </c>
      <c r="F218" s="1" t="s">
        <v>1720</v>
      </c>
      <c r="G218" s="2" t="s">
        <v>431</v>
      </c>
    </row>
    <row r="219" spans="1:7" ht="19" customHeight="1">
      <c r="A219" s="1" t="s">
        <v>1325</v>
      </c>
      <c r="B219" s="1">
        <v>5</v>
      </c>
      <c r="C219" s="1" t="s">
        <v>1090</v>
      </c>
      <c r="D219" s="1" t="s">
        <v>35</v>
      </c>
      <c r="E219" s="1" t="s">
        <v>432</v>
      </c>
      <c r="F219" s="1" t="s">
        <v>1721</v>
      </c>
      <c r="G219" s="2" t="s">
        <v>433</v>
      </c>
    </row>
    <row r="220" spans="1:7" ht="19" customHeight="1">
      <c r="A220" s="1" t="s">
        <v>1326</v>
      </c>
      <c r="B220" s="1">
        <v>5</v>
      </c>
      <c r="C220" s="1" t="s">
        <v>857</v>
      </c>
      <c r="D220" s="1" t="s">
        <v>35</v>
      </c>
      <c r="E220" s="1" t="s">
        <v>434</v>
      </c>
      <c r="F220" s="1" t="s">
        <v>1722</v>
      </c>
      <c r="G220" s="2" t="s">
        <v>435</v>
      </c>
    </row>
    <row r="221" spans="1:7" ht="19" customHeight="1">
      <c r="A221" s="1" t="s">
        <v>1327</v>
      </c>
      <c r="B221" s="1">
        <v>5</v>
      </c>
      <c r="C221" s="1" t="s">
        <v>1088</v>
      </c>
      <c r="D221" s="1" t="s">
        <v>35</v>
      </c>
      <c r="E221" s="1" t="s">
        <v>436</v>
      </c>
      <c r="F221" s="1" t="s">
        <v>1723</v>
      </c>
      <c r="G221" s="2" t="s">
        <v>437</v>
      </c>
    </row>
    <row r="222" spans="1:7" ht="19" customHeight="1">
      <c r="A222" s="1" t="s">
        <v>1328</v>
      </c>
      <c r="B222" s="1">
        <v>5</v>
      </c>
      <c r="C222" s="1" t="s">
        <v>1089</v>
      </c>
      <c r="D222" s="1" t="s">
        <v>35</v>
      </c>
      <c r="E222" s="1" t="s">
        <v>438</v>
      </c>
      <c r="F222" s="1" t="s">
        <v>1724</v>
      </c>
      <c r="G222" s="2" t="s">
        <v>439</v>
      </c>
    </row>
    <row r="223" spans="1:7" ht="19" customHeight="1">
      <c r="A223" s="1" t="s">
        <v>1329</v>
      </c>
      <c r="B223" s="1">
        <v>5</v>
      </c>
      <c r="C223" s="1" t="s">
        <v>1092</v>
      </c>
      <c r="D223" s="1" t="s">
        <v>35</v>
      </c>
      <c r="E223" s="1" t="s">
        <v>440</v>
      </c>
      <c r="F223" s="1" t="s">
        <v>1725</v>
      </c>
      <c r="G223" s="2" t="s">
        <v>441</v>
      </c>
    </row>
    <row r="224" spans="1:7" ht="19" customHeight="1">
      <c r="A224" s="1" t="s">
        <v>1330</v>
      </c>
      <c r="B224" s="1">
        <v>5</v>
      </c>
      <c r="C224" s="1" t="s">
        <v>1093</v>
      </c>
      <c r="D224" s="1" t="s">
        <v>35</v>
      </c>
      <c r="E224" s="1" t="s">
        <v>442</v>
      </c>
      <c r="F224" s="1" t="s">
        <v>1726</v>
      </c>
      <c r="G224" s="2" t="s">
        <v>443</v>
      </c>
    </row>
    <row r="225" spans="1:7" ht="19" customHeight="1">
      <c r="A225" s="1" t="s">
        <v>1331</v>
      </c>
      <c r="B225" s="1">
        <v>5</v>
      </c>
      <c r="C225" s="1" t="s">
        <v>857</v>
      </c>
      <c r="D225" s="1" t="s">
        <v>35</v>
      </c>
      <c r="E225" s="1" t="s">
        <v>444</v>
      </c>
      <c r="F225" s="1" t="s">
        <v>1727</v>
      </c>
      <c r="G225" s="2" t="s">
        <v>445</v>
      </c>
    </row>
    <row r="226" spans="1:7" ht="19" customHeight="1">
      <c r="A226" s="1" t="s">
        <v>1332</v>
      </c>
      <c r="B226" s="1">
        <v>5</v>
      </c>
      <c r="C226" s="1" t="s">
        <v>1088</v>
      </c>
      <c r="D226" s="1" t="s">
        <v>35</v>
      </c>
      <c r="E226" s="1" t="s">
        <v>446</v>
      </c>
      <c r="F226" s="1" t="s">
        <v>1728</v>
      </c>
      <c r="G226" s="2" t="s">
        <v>447</v>
      </c>
    </row>
    <row r="227" spans="1:7" ht="19" customHeight="1">
      <c r="A227" s="1" t="s">
        <v>1333</v>
      </c>
      <c r="B227" s="1">
        <v>5</v>
      </c>
      <c r="C227" s="1" t="s">
        <v>1089</v>
      </c>
      <c r="D227" s="1" t="s">
        <v>35</v>
      </c>
      <c r="E227" s="1" t="s">
        <v>448</v>
      </c>
      <c r="F227" s="1" t="s">
        <v>1729</v>
      </c>
      <c r="G227" s="2" t="s">
        <v>449</v>
      </c>
    </row>
    <row r="228" spans="1:7" ht="19" customHeight="1">
      <c r="A228" s="1" t="s">
        <v>1334</v>
      </c>
      <c r="B228" s="1">
        <v>5</v>
      </c>
      <c r="C228" s="1" t="s">
        <v>1092</v>
      </c>
      <c r="D228" s="1" t="s">
        <v>35</v>
      </c>
      <c r="E228" s="1" t="s">
        <v>450</v>
      </c>
      <c r="F228" s="1" t="s">
        <v>1730</v>
      </c>
      <c r="G228" s="2" t="s">
        <v>451</v>
      </c>
    </row>
    <row r="229" spans="1:7" ht="19" customHeight="1">
      <c r="A229" s="1" t="s">
        <v>1335</v>
      </c>
      <c r="B229" s="1">
        <v>5</v>
      </c>
      <c r="C229" s="1" t="s">
        <v>1093</v>
      </c>
      <c r="D229" s="1" t="s">
        <v>35</v>
      </c>
      <c r="E229" s="1" t="s">
        <v>452</v>
      </c>
      <c r="F229" s="1" t="s">
        <v>1731</v>
      </c>
      <c r="G229" s="2" t="s">
        <v>453</v>
      </c>
    </row>
    <row r="230" spans="1:7" ht="19" customHeight="1">
      <c r="A230" s="1" t="s">
        <v>1336</v>
      </c>
      <c r="B230" s="1">
        <v>5</v>
      </c>
      <c r="C230" s="1" t="s">
        <v>1089</v>
      </c>
      <c r="D230" s="1" t="s">
        <v>35</v>
      </c>
      <c r="E230" s="1" t="s">
        <v>454</v>
      </c>
      <c r="F230" s="1" t="s">
        <v>1732</v>
      </c>
      <c r="G230" s="2" t="s">
        <v>455</v>
      </c>
    </row>
    <row r="231" spans="1:7" ht="19" customHeight="1">
      <c r="A231" s="1" t="s">
        <v>1337</v>
      </c>
      <c r="B231" s="1">
        <v>5</v>
      </c>
      <c r="C231" s="1" t="s">
        <v>1092</v>
      </c>
      <c r="D231" s="1" t="s">
        <v>35</v>
      </c>
      <c r="E231" s="1" t="s">
        <v>456</v>
      </c>
      <c r="F231" s="1" t="s">
        <v>1733</v>
      </c>
      <c r="G231" s="2" t="s">
        <v>457</v>
      </c>
    </row>
    <row r="232" spans="1:7" ht="19" customHeight="1">
      <c r="A232" s="1" t="s">
        <v>1338</v>
      </c>
      <c r="B232" s="1">
        <v>5</v>
      </c>
      <c r="C232" s="1" t="s">
        <v>1093</v>
      </c>
      <c r="D232" s="1" t="s">
        <v>35</v>
      </c>
      <c r="E232" s="1" t="s">
        <v>458</v>
      </c>
      <c r="F232" s="1" t="s">
        <v>1734</v>
      </c>
      <c r="G232" s="2" t="s">
        <v>459</v>
      </c>
    </row>
    <row r="233" spans="1:7" ht="19" customHeight="1">
      <c r="A233" s="1" t="s">
        <v>1339</v>
      </c>
      <c r="B233" s="1">
        <v>5</v>
      </c>
      <c r="C233" s="1" t="s">
        <v>1091</v>
      </c>
      <c r="D233" s="1" t="s">
        <v>35</v>
      </c>
      <c r="E233" s="1" t="s">
        <v>460</v>
      </c>
      <c r="F233" s="1" t="s">
        <v>1735</v>
      </c>
      <c r="G233" s="2" t="s">
        <v>461</v>
      </c>
    </row>
    <row r="234" spans="1:7" ht="19" customHeight="1">
      <c r="A234" s="1" t="s">
        <v>823</v>
      </c>
      <c r="B234" s="1">
        <v>4</v>
      </c>
      <c r="D234" s="1" t="s">
        <v>0</v>
      </c>
      <c r="E234" s="1" t="s">
        <v>462</v>
      </c>
      <c r="F234" s="1" t="s">
        <v>1736</v>
      </c>
      <c r="G234" s="2" t="s">
        <v>463</v>
      </c>
    </row>
    <row r="235" spans="1:7" ht="19" customHeight="1">
      <c r="A235" s="1" t="s">
        <v>1340</v>
      </c>
      <c r="B235" s="1">
        <v>5</v>
      </c>
      <c r="C235" s="1" t="s">
        <v>879</v>
      </c>
      <c r="D235" s="1" t="s">
        <v>0</v>
      </c>
      <c r="E235" s="1" t="s">
        <v>464</v>
      </c>
      <c r="F235" s="1" t="s">
        <v>1737</v>
      </c>
      <c r="G235" s="2" t="e">
        <v>#N/A</v>
      </c>
    </row>
    <row r="236" spans="1:7" ht="19" customHeight="1">
      <c r="A236" s="1" t="s">
        <v>824</v>
      </c>
      <c r="B236" s="1">
        <v>5</v>
      </c>
      <c r="D236" s="1" t="s">
        <v>0</v>
      </c>
      <c r="E236" s="1" t="s">
        <v>465</v>
      </c>
      <c r="F236" s="1" t="s">
        <v>1738</v>
      </c>
      <c r="G236" s="2" t="s">
        <v>466</v>
      </c>
    </row>
    <row r="237" spans="1:7" ht="19" customHeight="1">
      <c r="A237" s="1" t="s">
        <v>1341</v>
      </c>
      <c r="B237" s="1">
        <v>6</v>
      </c>
      <c r="C237" s="1" t="s">
        <v>887</v>
      </c>
      <c r="D237" s="1" t="s">
        <v>0</v>
      </c>
      <c r="E237" s="1" t="s">
        <v>467</v>
      </c>
      <c r="F237" s="1" t="s">
        <v>1739</v>
      </c>
      <c r="G237" s="2" t="s">
        <v>468</v>
      </c>
    </row>
    <row r="238" spans="1:7" ht="19" customHeight="1">
      <c r="A238" s="1" t="s">
        <v>1342</v>
      </c>
      <c r="B238" s="1">
        <v>6</v>
      </c>
      <c r="C238" s="1" t="s">
        <v>888</v>
      </c>
      <c r="D238" s="1" t="s">
        <v>0</v>
      </c>
      <c r="E238" s="1" t="s">
        <v>469</v>
      </c>
      <c r="F238" s="1" t="s">
        <v>1740</v>
      </c>
      <c r="G238" s="2" t="s">
        <v>470</v>
      </c>
    </row>
    <row r="239" spans="1:7" ht="19" customHeight="1">
      <c r="A239" s="1" t="s">
        <v>1343</v>
      </c>
      <c r="B239" s="1">
        <v>6</v>
      </c>
      <c r="C239" s="1" t="s">
        <v>889</v>
      </c>
      <c r="D239" s="1" t="s">
        <v>0</v>
      </c>
      <c r="E239" s="1" t="s">
        <v>471</v>
      </c>
      <c r="F239" s="1" t="s">
        <v>1741</v>
      </c>
      <c r="G239" s="2" t="s">
        <v>472</v>
      </c>
    </row>
    <row r="240" spans="1:7" ht="19" customHeight="1">
      <c r="A240" s="1" t="s">
        <v>1344</v>
      </c>
      <c r="B240" s="1">
        <v>5</v>
      </c>
      <c r="C240" s="1" t="s">
        <v>933</v>
      </c>
      <c r="D240" s="1" t="s">
        <v>0</v>
      </c>
      <c r="E240" s="1" t="s">
        <v>473</v>
      </c>
      <c r="F240" s="1" t="s">
        <v>1742</v>
      </c>
      <c r="G240" s="2" t="s">
        <v>474</v>
      </c>
    </row>
    <row r="241" spans="1:7" ht="19" customHeight="1">
      <c r="A241" s="1" t="s">
        <v>1345</v>
      </c>
      <c r="B241" s="1">
        <v>5</v>
      </c>
      <c r="C241" s="1" t="s">
        <v>939</v>
      </c>
      <c r="D241" s="1" t="s">
        <v>0</v>
      </c>
      <c r="E241" s="1" t="s">
        <v>475</v>
      </c>
      <c r="F241" s="1" t="s">
        <v>1743</v>
      </c>
      <c r="G241" s="2" t="s">
        <v>476</v>
      </c>
    </row>
    <row r="242" spans="1:7" ht="19" customHeight="1">
      <c r="A242" s="1" t="s">
        <v>1346</v>
      </c>
      <c r="B242" s="1">
        <v>5</v>
      </c>
      <c r="C242" s="1" t="s">
        <v>880</v>
      </c>
      <c r="D242" s="1" t="s">
        <v>0</v>
      </c>
      <c r="E242" s="1" t="s">
        <v>477</v>
      </c>
      <c r="F242" s="1" t="s">
        <v>1744</v>
      </c>
      <c r="G242" s="2" t="s">
        <v>478</v>
      </c>
    </row>
    <row r="243" spans="1:7" ht="19" customHeight="1">
      <c r="A243" s="1" t="s">
        <v>1347</v>
      </c>
      <c r="B243" s="1">
        <v>5</v>
      </c>
      <c r="C243" s="1" t="s">
        <v>890</v>
      </c>
      <c r="D243" s="1" t="s">
        <v>0</v>
      </c>
      <c r="E243" s="1" t="s">
        <v>479</v>
      </c>
      <c r="F243" s="1" t="s">
        <v>1745</v>
      </c>
      <c r="G243" s="2" t="s">
        <v>480</v>
      </c>
    </row>
    <row r="244" spans="1:7" ht="19" customHeight="1">
      <c r="A244" s="1" t="s">
        <v>1348</v>
      </c>
      <c r="B244" s="1">
        <v>5</v>
      </c>
      <c r="C244" s="1" t="s">
        <v>878</v>
      </c>
      <c r="D244" s="1" t="s">
        <v>0</v>
      </c>
      <c r="E244" s="1" t="s">
        <v>481</v>
      </c>
      <c r="F244" s="1" t="s">
        <v>1746</v>
      </c>
      <c r="G244" s="2" t="s">
        <v>482</v>
      </c>
    </row>
    <row r="245" spans="1:7" ht="19" customHeight="1">
      <c r="A245" s="1" t="s">
        <v>825</v>
      </c>
      <c r="B245" s="1">
        <v>5</v>
      </c>
      <c r="D245" s="1" t="s">
        <v>0</v>
      </c>
      <c r="E245" s="1" t="s">
        <v>483</v>
      </c>
      <c r="F245" s="1" t="s">
        <v>1747</v>
      </c>
      <c r="G245" s="2" t="s">
        <v>484</v>
      </c>
    </row>
    <row r="246" spans="1:7" ht="19" customHeight="1">
      <c r="A246" s="1" t="s">
        <v>1349</v>
      </c>
      <c r="B246" s="1">
        <v>6</v>
      </c>
      <c r="C246" s="1" t="s">
        <v>882</v>
      </c>
      <c r="D246" s="1" t="s">
        <v>0</v>
      </c>
      <c r="E246" s="1" t="s">
        <v>485</v>
      </c>
      <c r="F246" s="1" t="s">
        <v>1748</v>
      </c>
      <c r="G246" s="2" t="s">
        <v>486</v>
      </c>
    </row>
    <row r="247" spans="1:7" ht="19" customHeight="1">
      <c r="A247" s="1" t="s">
        <v>1350</v>
      </c>
      <c r="B247" s="1">
        <v>6</v>
      </c>
      <c r="C247" s="1" t="s">
        <v>881</v>
      </c>
      <c r="D247" s="1" t="s">
        <v>0</v>
      </c>
      <c r="E247" s="1" t="s">
        <v>487</v>
      </c>
      <c r="F247" s="1" t="s">
        <v>1749</v>
      </c>
      <c r="G247" s="2" t="s">
        <v>488</v>
      </c>
    </row>
    <row r="248" spans="1:7" ht="19" customHeight="1">
      <c r="A248" s="1" t="s">
        <v>826</v>
      </c>
      <c r="B248" s="1">
        <v>5</v>
      </c>
      <c r="D248" s="1" t="s">
        <v>0</v>
      </c>
      <c r="E248" s="1" t="s">
        <v>489</v>
      </c>
      <c r="F248" s="1" t="s">
        <v>494</v>
      </c>
      <c r="G248" s="2" t="s">
        <v>490</v>
      </c>
    </row>
    <row r="249" spans="1:7" ht="19" customHeight="1">
      <c r="A249" s="1" t="s">
        <v>1351</v>
      </c>
      <c r="B249" s="1">
        <v>6</v>
      </c>
      <c r="C249" s="1" t="s">
        <v>884</v>
      </c>
      <c r="D249" s="1" t="s">
        <v>0</v>
      </c>
      <c r="E249" s="1" t="s">
        <v>491</v>
      </c>
      <c r="F249" s="1" t="s">
        <v>1750</v>
      </c>
      <c r="G249" s="2" t="s">
        <v>492</v>
      </c>
    </row>
    <row r="250" spans="1:7" ht="19" customHeight="1">
      <c r="A250" s="1" t="s">
        <v>1352</v>
      </c>
      <c r="B250" s="1">
        <v>6</v>
      </c>
      <c r="C250" s="1" t="s">
        <v>883</v>
      </c>
      <c r="D250" s="1" t="s">
        <v>0</v>
      </c>
      <c r="E250" s="1" t="s">
        <v>493</v>
      </c>
      <c r="F250" s="1" t="s">
        <v>1751</v>
      </c>
      <c r="G250" s="2" t="s">
        <v>494</v>
      </c>
    </row>
    <row r="251" spans="1:7" ht="19" customHeight="1">
      <c r="A251" s="1" t="s">
        <v>827</v>
      </c>
      <c r="B251" s="1">
        <v>5</v>
      </c>
      <c r="D251" s="1" t="s">
        <v>0</v>
      </c>
      <c r="E251" s="1" t="s">
        <v>495</v>
      </c>
      <c r="F251" s="1" t="s">
        <v>1752</v>
      </c>
      <c r="G251" s="2" t="s">
        <v>496</v>
      </c>
    </row>
    <row r="252" spans="1:7" ht="19" customHeight="1">
      <c r="A252" s="1" t="s">
        <v>1353</v>
      </c>
      <c r="B252" s="1">
        <v>6</v>
      </c>
      <c r="C252" s="1" t="s">
        <v>886</v>
      </c>
      <c r="D252" s="1" t="s">
        <v>0</v>
      </c>
      <c r="E252" s="1" t="s">
        <v>497</v>
      </c>
      <c r="F252" s="1" t="s">
        <v>1753</v>
      </c>
      <c r="G252" s="2" t="s">
        <v>498</v>
      </c>
    </row>
    <row r="253" spans="1:7" ht="19" customHeight="1">
      <c r="A253" s="1" t="s">
        <v>1354</v>
      </c>
      <c r="B253" s="1">
        <v>6</v>
      </c>
      <c r="C253" s="1" t="s">
        <v>885</v>
      </c>
      <c r="D253" s="1" t="s">
        <v>0</v>
      </c>
      <c r="E253" s="1" t="s">
        <v>499</v>
      </c>
      <c r="F253" s="1" t="s">
        <v>1754</v>
      </c>
      <c r="G253" s="2" t="s">
        <v>500</v>
      </c>
    </row>
    <row r="254" spans="1:7" ht="19" customHeight="1">
      <c r="A254" s="1" t="s">
        <v>1355</v>
      </c>
      <c r="B254" s="1">
        <v>5</v>
      </c>
      <c r="C254" s="1" t="s">
        <v>989</v>
      </c>
      <c r="D254" s="1" t="s">
        <v>16</v>
      </c>
      <c r="E254" s="1" t="s">
        <v>501</v>
      </c>
      <c r="F254" s="1" t="s">
        <v>1755</v>
      </c>
      <c r="G254" s="2" t="s">
        <v>502</v>
      </c>
    </row>
    <row r="255" spans="1:7" ht="19" customHeight="1">
      <c r="A255" s="1" t="s">
        <v>828</v>
      </c>
      <c r="B255" s="1">
        <v>5</v>
      </c>
      <c r="D255" s="1" t="s">
        <v>16</v>
      </c>
      <c r="E255" s="1" t="s">
        <v>503</v>
      </c>
      <c r="F255" s="1" t="s">
        <v>1756</v>
      </c>
      <c r="G255" s="2" t="s">
        <v>504</v>
      </c>
    </row>
    <row r="256" spans="1:7" ht="19" customHeight="1">
      <c r="A256" s="1" t="s">
        <v>1356</v>
      </c>
      <c r="B256" s="1">
        <v>6</v>
      </c>
      <c r="C256" s="1" t="s">
        <v>985</v>
      </c>
      <c r="D256" s="1" t="s">
        <v>16</v>
      </c>
      <c r="E256" s="1" t="s">
        <v>505</v>
      </c>
      <c r="F256" s="1" t="s">
        <v>1757</v>
      </c>
      <c r="G256" s="2" t="s">
        <v>506</v>
      </c>
    </row>
    <row r="257" spans="1:7" ht="19" customHeight="1">
      <c r="A257" s="1" t="s">
        <v>1357</v>
      </c>
      <c r="B257" s="1">
        <v>6</v>
      </c>
      <c r="C257" s="1" t="s">
        <v>986</v>
      </c>
      <c r="D257" s="1" t="s">
        <v>16</v>
      </c>
      <c r="E257" s="1" t="s">
        <v>507</v>
      </c>
      <c r="F257" s="1" t="s">
        <v>1758</v>
      </c>
      <c r="G257" s="2" t="s">
        <v>508</v>
      </c>
    </row>
    <row r="258" spans="1:7" ht="19" customHeight="1">
      <c r="A258" s="1" t="s">
        <v>1358</v>
      </c>
      <c r="B258" s="1">
        <v>6</v>
      </c>
      <c r="C258" s="1" t="s">
        <v>1043</v>
      </c>
      <c r="D258" s="1" t="s">
        <v>16</v>
      </c>
      <c r="E258" s="1" t="s">
        <v>509</v>
      </c>
      <c r="F258" s="1" t="s">
        <v>1759</v>
      </c>
      <c r="G258" s="2" t="s">
        <v>510</v>
      </c>
    </row>
    <row r="259" spans="1:7" ht="19" customHeight="1">
      <c r="A259" s="1" t="s">
        <v>1359</v>
      </c>
      <c r="B259" s="1">
        <v>6</v>
      </c>
      <c r="C259" s="1" t="s">
        <v>991</v>
      </c>
      <c r="D259" s="1" t="s">
        <v>16</v>
      </c>
      <c r="E259" s="1" t="s">
        <v>511</v>
      </c>
      <c r="F259" s="1" t="s">
        <v>1760</v>
      </c>
      <c r="G259" s="2" t="s">
        <v>512</v>
      </c>
    </row>
    <row r="260" spans="1:7" ht="19" customHeight="1">
      <c r="A260" s="1" t="s">
        <v>1360</v>
      </c>
      <c r="B260" s="1">
        <v>6</v>
      </c>
      <c r="C260" s="1" t="s">
        <v>1044</v>
      </c>
      <c r="D260" s="1" t="s">
        <v>16</v>
      </c>
      <c r="E260" s="1" t="s">
        <v>513</v>
      </c>
      <c r="F260" s="1" t="s">
        <v>1761</v>
      </c>
      <c r="G260" s="2" t="s">
        <v>514</v>
      </c>
    </row>
    <row r="261" spans="1:7" ht="19" customHeight="1">
      <c r="A261" s="1" t="s">
        <v>1361</v>
      </c>
      <c r="B261" s="1">
        <v>6</v>
      </c>
      <c r="C261" s="1" t="s">
        <v>987</v>
      </c>
      <c r="D261" s="1" t="s">
        <v>16</v>
      </c>
      <c r="E261" s="1" t="s">
        <v>515</v>
      </c>
      <c r="F261" s="1" t="s">
        <v>1762</v>
      </c>
      <c r="G261" s="2" t="s">
        <v>516</v>
      </c>
    </row>
    <row r="262" spans="1:7" ht="19" customHeight="1">
      <c r="A262" s="1" t="s">
        <v>1362</v>
      </c>
      <c r="B262" s="1">
        <v>6</v>
      </c>
      <c r="C262" s="1" t="s">
        <v>990</v>
      </c>
      <c r="D262" s="1" t="s">
        <v>16</v>
      </c>
      <c r="E262" s="1" t="s">
        <v>517</v>
      </c>
      <c r="F262" s="1" t="s">
        <v>1763</v>
      </c>
      <c r="G262" s="2" t="s">
        <v>518</v>
      </c>
    </row>
    <row r="263" spans="1:7" ht="19" customHeight="1">
      <c r="A263" s="1" t="s">
        <v>1363</v>
      </c>
      <c r="B263" s="1">
        <v>6</v>
      </c>
      <c r="C263" s="1" t="s">
        <v>988</v>
      </c>
      <c r="D263" s="1" t="s">
        <v>16</v>
      </c>
      <c r="E263" s="1" t="s">
        <v>519</v>
      </c>
      <c r="F263" s="1" t="s">
        <v>1764</v>
      </c>
      <c r="G263" s="2" t="s">
        <v>520</v>
      </c>
    </row>
    <row r="264" spans="1:7" ht="19" customHeight="1">
      <c r="A264" s="1" t="s">
        <v>1364</v>
      </c>
      <c r="B264" s="1">
        <v>6</v>
      </c>
      <c r="C264" s="1" t="s">
        <v>992</v>
      </c>
      <c r="D264" s="1" t="s">
        <v>16</v>
      </c>
      <c r="E264" s="1" t="s">
        <v>521</v>
      </c>
      <c r="F264" s="1" t="s">
        <v>1765</v>
      </c>
      <c r="G264" s="2" t="s">
        <v>522</v>
      </c>
    </row>
    <row r="265" spans="1:7" ht="19" customHeight="1">
      <c r="A265" s="1" t="s">
        <v>1365</v>
      </c>
      <c r="B265" s="1">
        <v>6</v>
      </c>
      <c r="C265" s="1" t="s">
        <v>993</v>
      </c>
      <c r="D265" s="1" t="s">
        <v>16</v>
      </c>
      <c r="E265" s="1" t="s">
        <v>523</v>
      </c>
      <c r="F265" s="1" t="s">
        <v>1766</v>
      </c>
      <c r="G265" s="2" t="s">
        <v>524</v>
      </c>
    </row>
    <row r="266" spans="1:7" ht="19" customHeight="1">
      <c r="A266" s="1" t="s">
        <v>829</v>
      </c>
      <c r="B266" s="1">
        <v>5</v>
      </c>
      <c r="D266" s="1" t="s">
        <v>0</v>
      </c>
      <c r="E266" s="1" t="s">
        <v>525</v>
      </c>
      <c r="F266" s="1" t="s">
        <v>526</v>
      </c>
      <c r="G266" s="2" t="s">
        <v>526</v>
      </c>
    </row>
    <row r="267" spans="1:7" ht="19" customHeight="1">
      <c r="A267" s="1" t="s">
        <v>1366</v>
      </c>
      <c r="B267" s="1">
        <v>6</v>
      </c>
      <c r="C267" s="1" t="s">
        <v>926</v>
      </c>
      <c r="D267" s="1" t="s">
        <v>0</v>
      </c>
      <c r="E267" s="1" t="s">
        <v>527</v>
      </c>
      <c r="F267" s="1" t="s">
        <v>1767</v>
      </c>
      <c r="G267" s="2" t="s">
        <v>106</v>
      </c>
    </row>
    <row r="268" spans="1:7" ht="19" customHeight="1">
      <c r="A268" s="1" t="s">
        <v>1367</v>
      </c>
      <c r="B268" s="1">
        <v>6</v>
      </c>
      <c r="C268" s="1" t="s">
        <v>932</v>
      </c>
      <c r="D268" s="1" t="s">
        <v>0</v>
      </c>
      <c r="E268" s="1" t="s">
        <v>528</v>
      </c>
      <c r="F268" s="1" t="s">
        <v>1768</v>
      </c>
      <c r="G268" s="2" t="s">
        <v>529</v>
      </c>
    </row>
    <row r="269" spans="1:7" ht="19" customHeight="1">
      <c r="A269" s="1" t="s">
        <v>1368</v>
      </c>
      <c r="B269" s="1">
        <v>6</v>
      </c>
      <c r="C269" s="1" t="s">
        <v>927</v>
      </c>
      <c r="D269" s="1" t="s">
        <v>0</v>
      </c>
      <c r="E269" s="1" t="s">
        <v>530</v>
      </c>
      <c r="F269" s="1" t="s">
        <v>1769</v>
      </c>
      <c r="G269" s="2" t="s">
        <v>110</v>
      </c>
    </row>
    <row r="270" spans="1:7" ht="19" customHeight="1">
      <c r="A270" s="1" t="s">
        <v>1369</v>
      </c>
      <c r="B270" s="1">
        <v>6</v>
      </c>
      <c r="C270" s="1" t="s">
        <v>928</v>
      </c>
      <c r="D270" s="1" t="s">
        <v>0</v>
      </c>
      <c r="E270" s="1" t="s">
        <v>531</v>
      </c>
      <c r="F270" s="1" t="s">
        <v>1770</v>
      </c>
      <c r="G270" s="2" t="s">
        <v>112</v>
      </c>
    </row>
    <row r="271" spans="1:7" ht="19" customHeight="1">
      <c r="A271" s="1" t="s">
        <v>1370</v>
      </c>
      <c r="B271" s="1">
        <v>6</v>
      </c>
      <c r="C271" s="1" t="s">
        <v>929</v>
      </c>
      <c r="D271" s="1" t="s">
        <v>0</v>
      </c>
      <c r="E271" s="1" t="s">
        <v>532</v>
      </c>
      <c r="F271" s="1" t="s">
        <v>1771</v>
      </c>
      <c r="G271" s="2" t="s">
        <v>114</v>
      </c>
    </row>
    <row r="272" spans="1:7" ht="19" customHeight="1">
      <c r="A272" s="1" t="s">
        <v>1371</v>
      </c>
      <c r="B272" s="1">
        <v>6</v>
      </c>
      <c r="C272" s="1" t="s">
        <v>930</v>
      </c>
      <c r="D272" s="1" t="s">
        <v>0</v>
      </c>
      <c r="E272" s="1" t="s">
        <v>533</v>
      </c>
      <c r="F272" s="1" t="s">
        <v>1772</v>
      </c>
      <c r="G272" s="2" t="s">
        <v>534</v>
      </c>
    </row>
    <row r="273" spans="1:7" ht="19" customHeight="1">
      <c r="A273" s="1" t="s">
        <v>830</v>
      </c>
      <c r="B273" s="1">
        <v>6</v>
      </c>
      <c r="D273" s="1" t="s">
        <v>0</v>
      </c>
      <c r="E273" s="1" t="s">
        <v>535</v>
      </c>
      <c r="F273" s="1" t="s">
        <v>1773</v>
      </c>
      <c r="G273" s="2" t="s">
        <v>536</v>
      </c>
    </row>
    <row r="274" spans="1:7" ht="19" customHeight="1">
      <c r="A274" s="1" t="s">
        <v>1372</v>
      </c>
      <c r="B274" s="1">
        <v>7</v>
      </c>
      <c r="C274" s="1" t="s">
        <v>884</v>
      </c>
      <c r="D274" s="1" t="s">
        <v>0</v>
      </c>
      <c r="E274" s="1" t="s">
        <v>537</v>
      </c>
      <c r="F274" s="1" t="s">
        <v>1774</v>
      </c>
      <c r="G274" s="2" t="s">
        <v>538</v>
      </c>
    </row>
    <row r="275" spans="1:7" ht="19" customHeight="1">
      <c r="A275" s="1" t="s">
        <v>1373</v>
      </c>
      <c r="B275" s="1">
        <v>7</v>
      </c>
      <c r="C275" s="1" t="s">
        <v>883</v>
      </c>
      <c r="D275" s="1" t="s">
        <v>0</v>
      </c>
      <c r="E275" s="1" t="s">
        <v>539</v>
      </c>
      <c r="F275" s="1" t="s">
        <v>540</v>
      </c>
      <c r="G275" s="2" t="s">
        <v>540</v>
      </c>
    </row>
    <row r="276" spans="1:7" ht="19" customHeight="1">
      <c r="A276" s="1" t="s">
        <v>831</v>
      </c>
      <c r="B276" s="1">
        <v>6</v>
      </c>
      <c r="D276" s="1" t="s">
        <v>0</v>
      </c>
      <c r="E276" s="1" t="s">
        <v>541</v>
      </c>
      <c r="F276" s="1" t="s">
        <v>1775</v>
      </c>
      <c r="G276" s="2" t="s">
        <v>542</v>
      </c>
    </row>
    <row r="277" spans="1:7" ht="19" customHeight="1">
      <c r="A277" s="1" t="s">
        <v>1374</v>
      </c>
      <c r="B277" s="1">
        <v>7</v>
      </c>
      <c r="C277" s="1" t="s">
        <v>886</v>
      </c>
      <c r="D277" s="1" t="s">
        <v>0</v>
      </c>
      <c r="E277" s="1" t="s">
        <v>543</v>
      </c>
      <c r="F277" s="1" t="s">
        <v>1776</v>
      </c>
      <c r="G277" s="2" t="s">
        <v>544</v>
      </c>
    </row>
    <row r="278" spans="1:7" ht="19" customHeight="1">
      <c r="A278" s="1" t="s">
        <v>1375</v>
      </c>
      <c r="B278" s="1">
        <v>7</v>
      </c>
      <c r="C278" s="1" t="s">
        <v>885</v>
      </c>
      <c r="D278" s="1" t="s">
        <v>0</v>
      </c>
      <c r="E278" s="1" t="s">
        <v>545</v>
      </c>
      <c r="F278" s="1" t="s">
        <v>1777</v>
      </c>
      <c r="G278" s="2" t="s">
        <v>546</v>
      </c>
    </row>
    <row r="279" spans="1:7" ht="19" customHeight="1">
      <c r="A279" s="1" t="s">
        <v>832</v>
      </c>
      <c r="B279" s="1">
        <v>6</v>
      </c>
      <c r="D279" s="1" t="s">
        <v>0</v>
      </c>
      <c r="E279" s="1" t="s">
        <v>547</v>
      </c>
      <c r="F279" s="1" t="s">
        <v>1778</v>
      </c>
      <c r="G279" s="2" t="s">
        <v>548</v>
      </c>
    </row>
    <row r="280" spans="1:7" ht="19" customHeight="1">
      <c r="A280" s="1" t="s">
        <v>1376</v>
      </c>
      <c r="B280" s="1">
        <v>7</v>
      </c>
      <c r="C280" s="1" t="s">
        <v>882</v>
      </c>
      <c r="D280" s="1" t="s">
        <v>0</v>
      </c>
      <c r="E280" s="1" t="s">
        <v>549</v>
      </c>
      <c r="F280" s="1" t="s">
        <v>1779</v>
      </c>
      <c r="G280" s="2" t="s">
        <v>550</v>
      </c>
    </row>
    <row r="281" spans="1:7" ht="19" customHeight="1">
      <c r="A281" s="1" t="s">
        <v>1377</v>
      </c>
      <c r="B281" s="1">
        <v>7</v>
      </c>
      <c r="C281" s="1" t="s">
        <v>881</v>
      </c>
      <c r="D281" s="1" t="s">
        <v>0</v>
      </c>
      <c r="E281" s="1" t="s">
        <v>551</v>
      </c>
      <c r="F281" s="1" t="s">
        <v>1780</v>
      </c>
      <c r="G281" s="2" t="s">
        <v>552</v>
      </c>
    </row>
    <row r="282" spans="1:7" ht="19" customHeight="1">
      <c r="A282" s="1" t="s">
        <v>1378</v>
      </c>
      <c r="B282" s="1">
        <v>6</v>
      </c>
      <c r="C282" s="1" t="s">
        <v>931</v>
      </c>
      <c r="D282" s="1" t="s">
        <v>0</v>
      </c>
      <c r="E282" s="1" t="s">
        <v>553</v>
      </c>
      <c r="F282" s="1" t="s">
        <v>554</v>
      </c>
      <c r="G282" s="2" t="s">
        <v>554</v>
      </c>
    </row>
    <row r="283" spans="1:7" ht="19" customHeight="1">
      <c r="A283" s="1" t="s">
        <v>1379</v>
      </c>
      <c r="B283" s="1">
        <v>6</v>
      </c>
      <c r="C283" s="1" t="s">
        <v>993</v>
      </c>
      <c r="D283" s="1" t="s">
        <v>16</v>
      </c>
      <c r="E283" s="1" t="s">
        <v>555</v>
      </c>
      <c r="F283" s="1" t="s">
        <v>1781</v>
      </c>
      <c r="G283" s="2" t="s">
        <v>556</v>
      </c>
    </row>
    <row r="284" spans="1:7" ht="19" customHeight="1">
      <c r="A284" s="1" t="s">
        <v>1380</v>
      </c>
      <c r="B284" s="1">
        <v>5</v>
      </c>
      <c r="C284" s="1" t="s">
        <v>852</v>
      </c>
      <c r="D284" s="1" t="s">
        <v>0</v>
      </c>
      <c r="E284" s="1" t="s">
        <v>557</v>
      </c>
      <c r="F284" s="1" t="s">
        <v>1782</v>
      </c>
      <c r="G284" s="2" t="s">
        <v>558</v>
      </c>
    </row>
    <row r="285" spans="1:7" ht="19" customHeight="1">
      <c r="A285" s="1" t="s">
        <v>1381</v>
      </c>
      <c r="B285" s="1">
        <v>4</v>
      </c>
      <c r="C285" s="1" t="s">
        <v>869</v>
      </c>
      <c r="D285" s="1" t="s">
        <v>0</v>
      </c>
      <c r="E285" s="1" t="s">
        <v>559</v>
      </c>
      <c r="F285" s="1" t="s">
        <v>1783</v>
      </c>
      <c r="G285" s="2" t="s">
        <v>560</v>
      </c>
    </row>
    <row r="286" spans="1:7" ht="19" customHeight="1">
      <c r="A286" s="1" t="s">
        <v>1382</v>
      </c>
      <c r="B286" s="1">
        <v>4</v>
      </c>
      <c r="C286" s="1" t="s">
        <v>934</v>
      </c>
      <c r="D286" s="1" t="s">
        <v>0</v>
      </c>
      <c r="E286" s="1" t="s">
        <v>561</v>
      </c>
      <c r="F286" s="1" t="s">
        <v>1784</v>
      </c>
      <c r="G286" s="2" t="s">
        <v>562</v>
      </c>
    </row>
    <row r="287" spans="1:7" ht="19" customHeight="1">
      <c r="A287" s="1" t="s">
        <v>1383</v>
      </c>
      <c r="B287" s="1">
        <v>4</v>
      </c>
      <c r="C287" s="1" t="s">
        <v>867</v>
      </c>
      <c r="D287" s="1" t="s">
        <v>0</v>
      </c>
      <c r="E287" s="1" t="s">
        <v>563</v>
      </c>
      <c r="F287" s="1" t="s">
        <v>1785</v>
      </c>
      <c r="G287" s="2" t="s">
        <v>564</v>
      </c>
    </row>
    <row r="288" spans="1:7" ht="19" customHeight="1">
      <c r="A288" s="1" t="s">
        <v>1384</v>
      </c>
      <c r="B288" s="1">
        <v>4</v>
      </c>
      <c r="C288" s="1" t="s">
        <v>866</v>
      </c>
      <c r="D288" s="1" t="s">
        <v>0</v>
      </c>
      <c r="E288" s="1" t="s">
        <v>565</v>
      </c>
      <c r="F288" s="1" t="s">
        <v>1786</v>
      </c>
      <c r="G288" s="2" t="s">
        <v>566</v>
      </c>
    </row>
    <row r="289" spans="1:7" ht="19" customHeight="1">
      <c r="A289" s="1" t="s">
        <v>1385</v>
      </c>
      <c r="B289" s="1">
        <v>4</v>
      </c>
      <c r="C289" s="1" t="s">
        <v>864</v>
      </c>
      <c r="D289" s="1" t="s">
        <v>0</v>
      </c>
      <c r="E289" s="1" t="s">
        <v>567</v>
      </c>
      <c r="F289" s="1" t="s">
        <v>1787</v>
      </c>
      <c r="G289" s="2" t="s">
        <v>568</v>
      </c>
    </row>
    <row r="290" spans="1:7" ht="19" customHeight="1">
      <c r="A290" s="1" t="s">
        <v>1386</v>
      </c>
      <c r="B290" s="1">
        <v>4</v>
      </c>
      <c r="C290" s="1" t="s">
        <v>868</v>
      </c>
      <c r="D290" s="1" t="s">
        <v>0</v>
      </c>
      <c r="E290" s="1" t="s">
        <v>569</v>
      </c>
      <c r="F290" s="1" t="s">
        <v>1788</v>
      </c>
      <c r="G290" s="2" t="s">
        <v>570</v>
      </c>
    </row>
    <row r="291" spans="1:7" ht="19" customHeight="1">
      <c r="A291" s="1" t="s">
        <v>1387</v>
      </c>
      <c r="B291" s="1">
        <v>4</v>
      </c>
      <c r="C291" s="1" t="s">
        <v>865</v>
      </c>
      <c r="D291" s="1" t="s">
        <v>0</v>
      </c>
      <c r="E291" s="1" t="s">
        <v>571</v>
      </c>
      <c r="F291" s="1" t="s">
        <v>1789</v>
      </c>
      <c r="G291" s="2" t="s">
        <v>572</v>
      </c>
    </row>
    <row r="292" spans="1:7" ht="19" customHeight="1">
      <c r="A292" s="1" t="s">
        <v>1388</v>
      </c>
      <c r="B292" s="1">
        <v>4</v>
      </c>
      <c r="C292" s="1" t="s">
        <v>978</v>
      </c>
      <c r="D292" s="1" t="s">
        <v>16</v>
      </c>
      <c r="E292" s="1" t="s">
        <v>573</v>
      </c>
      <c r="F292" s="1" t="s">
        <v>1790</v>
      </c>
      <c r="G292" s="2" t="s">
        <v>574</v>
      </c>
    </row>
    <row r="293" spans="1:7" ht="19" customHeight="1">
      <c r="A293" s="1" t="s">
        <v>1389</v>
      </c>
      <c r="B293" s="1">
        <v>4</v>
      </c>
      <c r="C293" s="1" t="s">
        <v>976</v>
      </c>
      <c r="D293" s="1" t="s">
        <v>16</v>
      </c>
      <c r="E293" s="1" t="s">
        <v>575</v>
      </c>
      <c r="F293" s="1" t="s">
        <v>1791</v>
      </c>
      <c r="G293" s="2" t="s">
        <v>576</v>
      </c>
    </row>
    <row r="294" spans="1:7" ht="19" customHeight="1">
      <c r="A294" s="1" t="s">
        <v>1390</v>
      </c>
      <c r="B294" s="1">
        <v>4</v>
      </c>
      <c r="C294" s="1" t="s">
        <v>977</v>
      </c>
      <c r="D294" s="1" t="s">
        <v>16</v>
      </c>
      <c r="E294" s="1" t="s">
        <v>577</v>
      </c>
      <c r="F294" s="1" t="s">
        <v>1792</v>
      </c>
      <c r="G294" s="2" t="s">
        <v>578</v>
      </c>
    </row>
    <row r="295" spans="1:7" ht="19" customHeight="1">
      <c r="A295" s="1" t="s">
        <v>1391</v>
      </c>
      <c r="B295" s="1">
        <v>4</v>
      </c>
      <c r="C295" s="1" t="s">
        <v>1023</v>
      </c>
      <c r="D295" s="1" t="s">
        <v>16</v>
      </c>
      <c r="E295" s="1" t="s">
        <v>579</v>
      </c>
      <c r="F295" s="1" t="s">
        <v>1793</v>
      </c>
      <c r="G295" s="2" t="s">
        <v>580</v>
      </c>
    </row>
    <row r="296" spans="1:7" ht="19" customHeight="1">
      <c r="A296" s="1" t="s">
        <v>1392</v>
      </c>
      <c r="B296" s="1">
        <v>4</v>
      </c>
      <c r="C296" s="1" t="s">
        <v>903</v>
      </c>
      <c r="D296" s="1" t="s">
        <v>0</v>
      </c>
      <c r="E296" s="1" t="s">
        <v>581</v>
      </c>
      <c r="F296" s="1" t="s">
        <v>1794</v>
      </c>
      <c r="G296" s="2" t="s">
        <v>1506</v>
      </c>
    </row>
    <row r="297" spans="1:7" ht="19" customHeight="1">
      <c r="A297" s="1" t="s">
        <v>1393</v>
      </c>
      <c r="B297" s="1">
        <v>4</v>
      </c>
      <c r="C297" s="1" t="s">
        <v>936</v>
      </c>
      <c r="D297" s="1" t="s">
        <v>0</v>
      </c>
      <c r="E297" s="1" t="s">
        <v>582</v>
      </c>
      <c r="F297" s="1" t="s">
        <v>1795</v>
      </c>
      <c r="G297" s="2" t="s">
        <v>583</v>
      </c>
    </row>
    <row r="298" spans="1:7" ht="19" customHeight="1">
      <c r="A298" s="1" t="s">
        <v>833</v>
      </c>
      <c r="B298" s="1">
        <v>4</v>
      </c>
      <c r="D298" s="1" t="s">
        <v>0</v>
      </c>
      <c r="E298" s="1" t="s">
        <v>584</v>
      </c>
      <c r="F298" s="1" t="s">
        <v>1796</v>
      </c>
      <c r="G298" s="2" t="s">
        <v>585</v>
      </c>
    </row>
    <row r="299" spans="1:7" ht="19" customHeight="1">
      <c r="A299" s="1" t="s">
        <v>1394</v>
      </c>
      <c r="B299" s="1">
        <v>5</v>
      </c>
      <c r="C299" s="1" t="s">
        <v>921</v>
      </c>
      <c r="D299" s="1" t="s">
        <v>0</v>
      </c>
      <c r="E299" s="1" t="s">
        <v>586</v>
      </c>
      <c r="F299" s="1" t="s">
        <v>1797</v>
      </c>
      <c r="G299" s="2" t="s">
        <v>587</v>
      </c>
    </row>
    <row r="300" spans="1:7" ht="19" customHeight="1">
      <c r="A300" s="1" t="s">
        <v>1395</v>
      </c>
      <c r="B300" s="1">
        <v>5</v>
      </c>
      <c r="C300" s="1" t="s">
        <v>922</v>
      </c>
      <c r="D300" s="1" t="s">
        <v>0</v>
      </c>
      <c r="E300" s="1" t="s">
        <v>588</v>
      </c>
      <c r="F300" s="1" t="s">
        <v>1798</v>
      </c>
      <c r="G300" s="2" t="s">
        <v>589</v>
      </c>
    </row>
    <row r="301" spans="1:7" ht="19" customHeight="1">
      <c r="A301" s="1" t="s">
        <v>1396</v>
      </c>
      <c r="B301" s="1">
        <v>5</v>
      </c>
      <c r="C301" s="1" t="s">
        <v>923</v>
      </c>
      <c r="D301" s="1" t="s">
        <v>0</v>
      </c>
      <c r="E301" s="1" t="s">
        <v>590</v>
      </c>
      <c r="F301" s="1" t="s">
        <v>1799</v>
      </c>
      <c r="G301" s="2" t="s">
        <v>591</v>
      </c>
    </row>
    <row r="302" spans="1:7" ht="19" customHeight="1">
      <c r="A302" s="1" t="s">
        <v>1397</v>
      </c>
      <c r="B302" s="1">
        <v>5</v>
      </c>
      <c r="C302" s="1" t="s">
        <v>1134</v>
      </c>
      <c r="D302" s="1" t="s">
        <v>38</v>
      </c>
      <c r="E302" s="1" t="s">
        <v>840</v>
      </c>
      <c r="F302" s="1" t="s">
        <v>1800</v>
      </c>
      <c r="G302" s="2" t="s">
        <v>40</v>
      </c>
    </row>
    <row r="303" spans="1:7" ht="19" customHeight="1">
      <c r="A303" s="1" t="s">
        <v>1398</v>
      </c>
      <c r="B303" s="1">
        <v>5</v>
      </c>
      <c r="C303" s="1" t="s">
        <v>1115</v>
      </c>
      <c r="D303" s="1" t="s">
        <v>38</v>
      </c>
      <c r="E303" s="1" t="s">
        <v>841</v>
      </c>
      <c r="F303" s="1" t="s">
        <v>1801</v>
      </c>
      <c r="G303" s="2" t="s">
        <v>40</v>
      </c>
    </row>
    <row r="304" spans="1:7" ht="19" customHeight="1">
      <c r="A304" s="1" t="s">
        <v>1399</v>
      </c>
      <c r="B304" s="1">
        <v>5</v>
      </c>
      <c r="C304" s="1" t="s">
        <v>1116</v>
      </c>
      <c r="D304" s="1" t="s">
        <v>38</v>
      </c>
      <c r="E304" s="1" t="s">
        <v>592</v>
      </c>
      <c r="F304" s="1" t="s">
        <v>1802</v>
      </c>
      <c r="G304" s="2" t="s">
        <v>40</v>
      </c>
    </row>
    <row r="305" spans="1:7" ht="19" customHeight="1">
      <c r="A305" s="1" t="s">
        <v>1400</v>
      </c>
      <c r="B305" s="1">
        <v>5</v>
      </c>
      <c r="C305" s="1" t="s">
        <v>1125</v>
      </c>
      <c r="D305" s="1" t="s">
        <v>38</v>
      </c>
      <c r="E305" s="1" t="s">
        <v>842</v>
      </c>
      <c r="F305" s="1" t="s">
        <v>1803</v>
      </c>
      <c r="G305" s="2" t="s">
        <v>40</v>
      </c>
    </row>
    <row r="306" spans="1:7" ht="19" customHeight="1">
      <c r="A306" s="1" t="s">
        <v>1401</v>
      </c>
      <c r="B306" s="1">
        <v>5</v>
      </c>
      <c r="C306" s="1" t="s">
        <v>1127</v>
      </c>
      <c r="D306" s="1" t="s">
        <v>38</v>
      </c>
      <c r="E306" s="1" t="s">
        <v>593</v>
      </c>
      <c r="F306" s="1" t="s">
        <v>1804</v>
      </c>
      <c r="G306" s="2" t="s">
        <v>40</v>
      </c>
    </row>
    <row r="307" spans="1:7" ht="19" customHeight="1">
      <c r="A307" s="1" t="s">
        <v>845</v>
      </c>
      <c r="B307" s="1">
        <v>5</v>
      </c>
      <c r="C307" s="1" t="s">
        <v>940</v>
      </c>
      <c r="D307" s="1" t="s">
        <v>38</v>
      </c>
      <c r="E307" s="1" t="s">
        <v>594</v>
      </c>
      <c r="F307" s="1" t="s">
        <v>1805</v>
      </c>
      <c r="G307" s="2" t="s">
        <v>40</v>
      </c>
    </row>
    <row r="308" spans="1:7" ht="19" customHeight="1">
      <c r="A308" s="1" t="s">
        <v>846</v>
      </c>
      <c r="B308" s="1">
        <v>6</v>
      </c>
      <c r="C308" s="1" t="s">
        <v>1122</v>
      </c>
      <c r="D308" s="1" t="s">
        <v>38</v>
      </c>
      <c r="E308" s="1" t="s">
        <v>595</v>
      </c>
      <c r="F308" s="1" t="s">
        <v>1806</v>
      </c>
      <c r="G308" s="2" t="s">
        <v>40</v>
      </c>
    </row>
    <row r="309" spans="1:7" ht="19" customHeight="1">
      <c r="A309" s="1" t="s">
        <v>1402</v>
      </c>
      <c r="B309" s="1">
        <v>7</v>
      </c>
      <c r="C309" s="1" t="s">
        <v>1123</v>
      </c>
      <c r="D309" s="1" t="s">
        <v>38</v>
      </c>
      <c r="E309" s="1" t="s">
        <v>843</v>
      </c>
      <c r="F309" s="1" t="s">
        <v>1807</v>
      </c>
      <c r="G309" s="2" t="s">
        <v>40</v>
      </c>
    </row>
    <row r="310" spans="1:7" ht="19" customHeight="1">
      <c r="A310" s="1" t="s">
        <v>1403</v>
      </c>
      <c r="B310" s="1">
        <v>7</v>
      </c>
      <c r="C310" s="1" t="s">
        <v>1131</v>
      </c>
      <c r="D310" s="1" t="s">
        <v>38</v>
      </c>
      <c r="E310" s="1" t="s">
        <v>844</v>
      </c>
      <c r="F310" s="1" t="s">
        <v>1808</v>
      </c>
      <c r="G310" s="2" t="s">
        <v>40</v>
      </c>
    </row>
    <row r="311" spans="1:7" ht="19" customHeight="1">
      <c r="A311" s="1" t="s">
        <v>1404</v>
      </c>
      <c r="B311" s="1">
        <v>7</v>
      </c>
      <c r="C311" s="1" t="s">
        <v>1132</v>
      </c>
      <c r="D311" s="1" t="s">
        <v>38</v>
      </c>
      <c r="E311" s="1" t="s">
        <v>596</v>
      </c>
      <c r="F311" s="1" t="s">
        <v>1809</v>
      </c>
      <c r="G311" s="2" t="s">
        <v>40</v>
      </c>
    </row>
    <row r="312" spans="1:7" ht="19" customHeight="1">
      <c r="A312" s="1" t="s">
        <v>847</v>
      </c>
      <c r="B312" s="1">
        <v>6</v>
      </c>
      <c r="C312" s="1" t="s">
        <v>1126</v>
      </c>
      <c r="D312" s="1" t="s">
        <v>38</v>
      </c>
      <c r="E312" s="1" t="s">
        <v>597</v>
      </c>
      <c r="F312" s="1" t="s">
        <v>1810</v>
      </c>
      <c r="G312" s="2" t="s">
        <v>40</v>
      </c>
    </row>
    <row r="313" spans="1:7" ht="19" customHeight="1">
      <c r="A313" s="1" t="s">
        <v>1405</v>
      </c>
      <c r="B313" s="1">
        <v>7</v>
      </c>
      <c r="C313" s="1" t="s">
        <v>1124</v>
      </c>
      <c r="D313" s="1" t="s">
        <v>38</v>
      </c>
      <c r="E313" s="1" t="s">
        <v>598</v>
      </c>
      <c r="F313" s="1" t="s">
        <v>1811</v>
      </c>
      <c r="G313" s="2" t="s">
        <v>40</v>
      </c>
    </row>
    <row r="314" spans="1:7" ht="19" customHeight="1">
      <c r="A314" s="1" t="s">
        <v>1406</v>
      </c>
      <c r="B314" s="1">
        <v>7</v>
      </c>
      <c r="C314" s="1" t="s">
        <v>1133</v>
      </c>
      <c r="D314" s="1" t="s">
        <v>38</v>
      </c>
      <c r="E314" s="1" t="s">
        <v>599</v>
      </c>
      <c r="F314" s="1" t="s">
        <v>1812</v>
      </c>
      <c r="G314" s="2" t="s">
        <v>40</v>
      </c>
    </row>
    <row r="315" spans="1:7" ht="19" customHeight="1">
      <c r="A315" s="1" t="s">
        <v>1407</v>
      </c>
      <c r="B315" s="1">
        <v>7</v>
      </c>
      <c r="C315" s="1" t="s">
        <v>1121</v>
      </c>
      <c r="D315" s="1" t="s">
        <v>38</v>
      </c>
      <c r="E315" s="1" t="s">
        <v>600</v>
      </c>
      <c r="F315" s="1" t="s">
        <v>1813</v>
      </c>
      <c r="G315" s="2" t="s">
        <v>40</v>
      </c>
    </row>
    <row r="316" spans="1:7" ht="19" customHeight="1">
      <c r="A316" s="1" t="s">
        <v>1408</v>
      </c>
      <c r="B316" s="1">
        <v>6</v>
      </c>
      <c r="C316" s="1" t="s">
        <v>1130</v>
      </c>
      <c r="D316" s="1" t="s">
        <v>38</v>
      </c>
      <c r="E316" s="1" t="s">
        <v>601</v>
      </c>
      <c r="F316" s="1" t="s">
        <v>1814</v>
      </c>
      <c r="G316" s="2" t="s">
        <v>40</v>
      </c>
    </row>
    <row r="317" spans="1:7" ht="19" customHeight="1">
      <c r="A317" s="1" t="s">
        <v>1409</v>
      </c>
      <c r="B317" s="1">
        <v>5</v>
      </c>
      <c r="C317" s="1" t="s">
        <v>1135</v>
      </c>
      <c r="D317" s="1" t="s">
        <v>38</v>
      </c>
      <c r="E317" s="1" t="s">
        <v>602</v>
      </c>
      <c r="F317" s="1" t="s">
        <v>1815</v>
      </c>
      <c r="G317" s="2" t="s">
        <v>40</v>
      </c>
    </row>
    <row r="318" spans="1:7" ht="19" customHeight="1">
      <c r="A318" s="1" t="s">
        <v>1410</v>
      </c>
      <c r="B318" s="1">
        <v>5</v>
      </c>
      <c r="C318" s="1" t="s">
        <v>1129</v>
      </c>
      <c r="D318" s="1" t="s">
        <v>38</v>
      </c>
      <c r="E318" s="1" t="s">
        <v>603</v>
      </c>
      <c r="F318" s="1" t="s">
        <v>1816</v>
      </c>
      <c r="G318" s="2" t="s">
        <v>40</v>
      </c>
    </row>
    <row r="319" spans="1:7" ht="19" customHeight="1">
      <c r="A319" s="1" t="s">
        <v>1411</v>
      </c>
      <c r="B319" s="1">
        <v>4</v>
      </c>
      <c r="C319" s="1" t="s">
        <v>863</v>
      </c>
      <c r="D319" s="1" t="s">
        <v>0</v>
      </c>
      <c r="E319" s="1" t="s">
        <v>604</v>
      </c>
      <c r="F319" s="1" t="s">
        <v>1817</v>
      </c>
      <c r="G319" s="2" t="s">
        <v>605</v>
      </c>
    </row>
    <row r="320" spans="1:7" ht="19" customHeight="1">
      <c r="A320" s="1" t="s">
        <v>1412</v>
      </c>
      <c r="B320" s="1">
        <v>4</v>
      </c>
      <c r="C320" s="1" t="s">
        <v>861</v>
      </c>
      <c r="D320" s="1" t="s">
        <v>0</v>
      </c>
      <c r="E320" s="1" t="s">
        <v>606</v>
      </c>
      <c r="F320" s="1" t="s">
        <v>1818</v>
      </c>
      <c r="G320" s="2" t="s">
        <v>607</v>
      </c>
    </row>
    <row r="321" spans="1:7" ht="19" customHeight="1">
      <c r="A321" s="1" t="s">
        <v>1413</v>
      </c>
      <c r="B321" s="1">
        <v>4</v>
      </c>
      <c r="C321" s="1" t="s">
        <v>859</v>
      </c>
      <c r="D321" s="1" t="s">
        <v>0</v>
      </c>
      <c r="E321" s="1" t="s">
        <v>608</v>
      </c>
      <c r="F321" s="1" t="s">
        <v>1819</v>
      </c>
      <c r="G321" s="2" t="s">
        <v>609</v>
      </c>
    </row>
    <row r="322" spans="1:7" ht="19" customHeight="1">
      <c r="A322" s="1" t="s">
        <v>1414</v>
      </c>
      <c r="B322" s="1">
        <v>4</v>
      </c>
      <c r="C322" s="1" t="s">
        <v>925</v>
      </c>
      <c r="D322" s="1" t="s">
        <v>0</v>
      </c>
      <c r="E322" s="1" t="s">
        <v>610</v>
      </c>
      <c r="F322" s="1" t="s">
        <v>1820</v>
      </c>
      <c r="G322" s="2" t="s">
        <v>611</v>
      </c>
    </row>
    <row r="323" spans="1:7" ht="19" customHeight="1">
      <c r="A323" s="1" t="s">
        <v>1415</v>
      </c>
      <c r="B323" s="1">
        <v>4</v>
      </c>
      <c r="C323" s="1" t="s">
        <v>908</v>
      </c>
      <c r="D323" s="1" t="s">
        <v>0</v>
      </c>
      <c r="E323" s="1" t="s">
        <v>612</v>
      </c>
      <c r="F323" s="1" t="s">
        <v>1821</v>
      </c>
      <c r="G323" s="2" t="s">
        <v>613</v>
      </c>
    </row>
    <row r="324" spans="1:7" ht="19" customHeight="1">
      <c r="A324" s="1" t="s">
        <v>1416</v>
      </c>
      <c r="B324" s="1">
        <v>4</v>
      </c>
      <c r="C324" s="1" t="s">
        <v>894</v>
      </c>
      <c r="D324" s="1" t="s">
        <v>0</v>
      </c>
      <c r="E324" s="1" t="s">
        <v>614</v>
      </c>
      <c r="F324" s="1" t="s">
        <v>1822</v>
      </c>
      <c r="G324" s="2" t="s">
        <v>615</v>
      </c>
    </row>
    <row r="325" spans="1:7" ht="19" customHeight="1">
      <c r="A325" s="1" t="s">
        <v>1417</v>
      </c>
      <c r="B325" s="1">
        <v>4</v>
      </c>
      <c r="C325" s="1" t="s">
        <v>924</v>
      </c>
      <c r="D325" s="1" t="s">
        <v>0</v>
      </c>
      <c r="E325" s="1" t="s">
        <v>616</v>
      </c>
      <c r="F325" s="1" t="s">
        <v>1823</v>
      </c>
      <c r="G325" s="2" t="s">
        <v>617</v>
      </c>
    </row>
    <row r="326" spans="1:7" ht="19" customHeight="1">
      <c r="A326" s="1" t="s">
        <v>834</v>
      </c>
      <c r="B326" s="1">
        <v>4</v>
      </c>
      <c r="D326" s="1" t="s">
        <v>16</v>
      </c>
      <c r="E326" s="1" t="s">
        <v>618</v>
      </c>
      <c r="F326" s="1" t="s">
        <v>1824</v>
      </c>
      <c r="G326" s="2" t="s">
        <v>619</v>
      </c>
    </row>
    <row r="327" spans="1:7" ht="19" customHeight="1">
      <c r="A327" s="1" t="s">
        <v>1418</v>
      </c>
      <c r="B327" s="1">
        <v>5</v>
      </c>
      <c r="C327" s="1" t="s">
        <v>994</v>
      </c>
      <c r="D327" s="1" t="s">
        <v>16</v>
      </c>
      <c r="E327" s="1" t="s">
        <v>620</v>
      </c>
      <c r="F327" s="1" t="s">
        <v>1825</v>
      </c>
      <c r="G327" s="2" t="s">
        <v>621</v>
      </c>
    </row>
    <row r="328" spans="1:7" ht="19" customHeight="1">
      <c r="A328" s="1" t="s">
        <v>1419</v>
      </c>
      <c r="B328" s="1">
        <v>5</v>
      </c>
      <c r="C328" s="1" t="s">
        <v>1060</v>
      </c>
      <c r="D328" s="1" t="s">
        <v>16</v>
      </c>
      <c r="E328" s="1" t="s">
        <v>622</v>
      </c>
      <c r="F328" s="1" t="s">
        <v>1826</v>
      </c>
      <c r="G328" s="2" t="s">
        <v>623</v>
      </c>
    </row>
    <row r="329" spans="1:7" ht="19" customHeight="1">
      <c r="A329" s="1" t="s">
        <v>1420</v>
      </c>
      <c r="B329" s="1">
        <v>5</v>
      </c>
      <c r="C329" s="1" t="s">
        <v>995</v>
      </c>
      <c r="D329" s="1" t="s">
        <v>16</v>
      </c>
      <c r="E329" s="1" t="s">
        <v>624</v>
      </c>
      <c r="F329" s="1" t="s">
        <v>1827</v>
      </c>
      <c r="G329" s="2" t="s">
        <v>625</v>
      </c>
    </row>
    <row r="330" spans="1:7" ht="19" customHeight="1">
      <c r="A330" s="1" t="s">
        <v>1421</v>
      </c>
      <c r="B330" s="1">
        <v>5</v>
      </c>
      <c r="C330" s="1" t="s">
        <v>998</v>
      </c>
      <c r="D330" s="1" t="s">
        <v>16</v>
      </c>
      <c r="E330" s="1" t="s">
        <v>626</v>
      </c>
      <c r="F330" s="1" t="s">
        <v>1828</v>
      </c>
      <c r="G330" s="2" t="s">
        <v>627</v>
      </c>
    </row>
    <row r="331" spans="1:7" ht="19" customHeight="1">
      <c r="A331" s="1" t="s">
        <v>1422</v>
      </c>
      <c r="B331" s="1">
        <v>5</v>
      </c>
      <c r="C331" s="1" t="s">
        <v>1001</v>
      </c>
      <c r="D331" s="1" t="s">
        <v>16</v>
      </c>
      <c r="E331" s="1" t="s">
        <v>628</v>
      </c>
      <c r="F331" s="1" t="s">
        <v>2344</v>
      </c>
      <c r="G331" s="2" t="s">
        <v>629</v>
      </c>
    </row>
    <row r="332" spans="1:7" ht="19" customHeight="1">
      <c r="A332" s="1" t="s">
        <v>1423</v>
      </c>
      <c r="B332" s="1">
        <v>5</v>
      </c>
      <c r="C332" s="1" t="s">
        <v>999</v>
      </c>
      <c r="D332" s="1" t="s">
        <v>16</v>
      </c>
      <c r="E332" s="1" t="s">
        <v>630</v>
      </c>
      <c r="F332" s="1" t="s">
        <v>2345</v>
      </c>
      <c r="G332" s="2" t="s">
        <v>631</v>
      </c>
    </row>
    <row r="333" spans="1:7" ht="19" customHeight="1">
      <c r="A333" s="1" t="s">
        <v>1424</v>
      </c>
      <c r="B333" s="1">
        <v>5</v>
      </c>
      <c r="C333" s="1" t="s">
        <v>1000</v>
      </c>
      <c r="D333" s="1" t="s">
        <v>16</v>
      </c>
      <c r="E333" s="1" t="s">
        <v>632</v>
      </c>
      <c r="F333" s="1" t="s">
        <v>2346</v>
      </c>
      <c r="G333" s="2" t="s">
        <v>633</v>
      </c>
    </row>
    <row r="334" spans="1:7" ht="19" customHeight="1">
      <c r="A334" s="1" t="s">
        <v>1425</v>
      </c>
      <c r="B334" s="1">
        <v>5</v>
      </c>
      <c r="C334" s="1" t="s">
        <v>997</v>
      </c>
      <c r="D334" s="1" t="s">
        <v>16</v>
      </c>
      <c r="E334" s="1" t="s">
        <v>634</v>
      </c>
      <c r="F334" s="1" t="s">
        <v>1829</v>
      </c>
      <c r="G334" s="2" t="s">
        <v>635</v>
      </c>
    </row>
    <row r="335" spans="1:7" ht="19" customHeight="1">
      <c r="A335" s="1" t="s">
        <v>1426</v>
      </c>
      <c r="B335" s="1">
        <v>5</v>
      </c>
      <c r="C335" s="1" t="s">
        <v>1003</v>
      </c>
      <c r="D335" s="1" t="s">
        <v>16</v>
      </c>
      <c r="E335" s="1" t="s">
        <v>636</v>
      </c>
      <c r="F335" s="1" t="s">
        <v>1830</v>
      </c>
      <c r="G335" s="2" t="s">
        <v>637</v>
      </c>
    </row>
    <row r="336" spans="1:7" ht="19" customHeight="1">
      <c r="A336" s="1" t="s">
        <v>1427</v>
      </c>
      <c r="B336" s="1">
        <v>5</v>
      </c>
      <c r="C336" s="1" t="s">
        <v>1002</v>
      </c>
      <c r="D336" s="1" t="s">
        <v>16</v>
      </c>
      <c r="E336" s="1" t="s">
        <v>638</v>
      </c>
      <c r="F336" s="1" t="s">
        <v>1831</v>
      </c>
      <c r="G336" s="2" t="s">
        <v>639</v>
      </c>
    </row>
    <row r="337" spans="1:7" ht="19" customHeight="1">
      <c r="A337" s="1" t="s">
        <v>1428</v>
      </c>
      <c r="B337" s="1">
        <v>5</v>
      </c>
      <c r="C337" s="1" t="s">
        <v>1006</v>
      </c>
      <c r="D337" s="1" t="s">
        <v>16</v>
      </c>
      <c r="E337" s="1" t="s">
        <v>640</v>
      </c>
      <c r="F337" s="1" t="s">
        <v>1832</v>
      </c>
      <c r="G337" s="2" t="s">
        <v>641</v>
      </c>
    </row>
    <row r="338" spans="1:7" ht="19" customHeight="1">
      <c r="A338" s="1" t="s">
        <v>1429</v>
      </c>
      <c r="B338" s="1">
        <v>5</v>
      </c>
      <c r="C338" s="1" t="s">
        <v>996</v>
      </c>
      <c r="D338" s="1" t="s">
        <v>16</v>
      </c>
      <c r="E338" s="1" t="s">
        <v>642</v>
      </c>
      <c r="F338" s="1" t="s">
        <v>1833</v>
      </c>
      <c r="G338" s="2" t="s">
        <v>643</v>
      </c>
    </row>
    <row r="339" spans="1:7" ht="19" customHeight="1">
      <c r="A339" s="1" t="s">
        <v>1430</v>
      </c>
      <c r="B339" s="1">
        <v>5</v>
      </c>
      <c r="C339" s="1" t="s">
        <v>1004</v>
      </c>
      <c r="D339" s="1" t="s">
        <v>16</v>
      </c>
      <c r="E339" s="1" t="s">
        <v>644</v>
      </c>
      <c r="F339" s="1" t="s">
        <v>1834</v>
      </c>
      <c r="G339" s="2" t="s">
        <v>645</v>
      </c>
    </row>
    <row r="340" spans="1:7" ht="19" customHeight="1">
      <c r="A340" s="1" t="s">
        <v>1431</v>
      </c>
      <c r="B340" s="1">
        <v>5</v>
      </c>
      <c r="C340" s="1" t="s">
        <v>1005</v>
      </c>
      <c r="D340" s="1" t="s">
        <v>16</v>
      </c>
      <c r="E340" s="1" t="s">
        <v>646</v>
      </c>
      <c r="F340" s="1" t="s">
        <v>1835</v>
      </c>
      <c r="G340" s="2" t="s">
        <v>647</v>
      </c>
    </row>
    <row r="341" spans="1:7" ht="19" customHeight="1">
      <c r="A341" s="1" t="s">
        <v>1432</v>
      </c>
      <c r="B341" s="1">
        <v>5</v>
      </c>
      <c r="C341" s="1" t="s">
        <v>852</v>
      </c>
      <c r="D341" s="1" t="s">
        <v>16</v>
      </c>
      <c r="E341" s="1" t="s">
        <v>648</v>
      </c>
      <c r="F341" s="1" t="s">
        <v>1836</v>
      </c>
      <c r="G341" s="2" t="s">
        <v>649</v>
      </c>
    </row>
    <row r="342" spans="1:7" ht="19" customHeight="1">
      <c r="A342" s="1" t="s">
        <v>835</v>
      </c>
      <c r="B342" s="1">
        <v>4</v>
      </c>
      <c r="D342" s="1" t="s">
        <v>16</v>
      </c>
      <c r="E342" s="1" t="s">
        <v>650</v>
      </c>
      <c r="F342" s="1" t="s">
        <v>1837</v>
      </c>
      <c r="G342" s="2" t="s">
        <v>651</v>
      </c>
    </row>
    <row r="343" spans="1:7" ht="19" customHeight="1">
      <c r="A343" s="1" t="s">
        <v>1433</v>
      </c>
      <c r="B343" s="1">
        <v>5</v>
      </c>
      <c r="C343" s="1" t="s">
        <v>1103</v>
      </c>
      <c r="D343" s="1" t="s">
        <v>314</v>
      </c>
      <c r="E343" s="1" t="s">
        <v>652</v>
      </c>
      <c r="F343" s="1" t="s">
        <v>1838</v>
      </c>
      <c r="G343" s="2" t="s">
        <v>653</v>
      </c>
    </row>
    <row r="344" spans="1:7" ht="19" customHeight="1">
      <c r="A344" s="1" t="s">
        <v>1434</v>
      </c>
      <c r="B344" s="1">
        <v>5</v>
      </c>
      <c r="C344" s="1" t="s">
        <v>1104</v>
      </c>
      <c r="D344" s="1" t="s">
        <v>314</v>
      </c>
      <c r="E344" s="1" t="s">
        <v>654</v>
      </c>
      <c r="F344" s="1" t="s">
        <v>1839</v>
      </c>
      <c r="G344" s="2" t="s">
        <v>655</v>
      </c>
    </row>
    <row r="345" spans="1:7" ht="19" customHeight="1">
      <c r="A345" s="1" t="s">
        <v>1435</v>
      </c>
      <c r="B345" s="1">
        <v>5</v>
      </c>
      <c r="C345" s="1" t="s">
        <v>1105</v>
      </c>
      <c r="D345" s="1" t="s">
        <v>314</v>
      </c>
      <c r="E345" s="1" t="s">
        <v>656</v>
      </c>
      <c r="F345" s="1" t="s">
        <v>1840</v>
      </c>
      <c r="G345" s="2" t="s">
        <v>657</v>
      </c>
    </row>
    <row r="346" spans="1:7" ht="19" customHeight="1">
      <c r="A346" s="1" t="s">
        <v>1436</v>
      </c>
      <c r="B346" s="1">
        <v>5</v>
      </c>
      <c r="C346" s="1" t="s">
        <v>1106</v>
      </c>
      <c r="D346" s="1" t="s">
        <v>314</v>
      </c>
      <c r="E346" s="1" t="s">
        <v>658</v>
      </c>
      <c r="F346" s="1" t="s">
        <v>1841</v>
      </c>
      <c r="G346" s="2" t="s">
        <v>659</v>
      </c>
    </row>
    <row r="347" spans="1:7" ht="19" customHeight="1">
      <c r="A347" s="1" t="s">
        <v>1437</v>
      </c>
      <c r="B347" s="1">
        <v>5</v>
      </c>
      <c r="C347" s="1" t="s">
        <v>852</v>
      </c>
      <c r="D347" s="1" t="s">
        <v>314</v>
      </c>
      <c r="E347" s="1" t="s">
        <v>660</v>
      </c>
      <c r="F347" s="1" t="s">
        <v>1842</v>
      </c>
      <c r="G347" s="2" t="s">
        <v>661</v>
      </c>
    </row>
    <row r="348" spans="1:7" ht="19" customHeight="1">
      <c r="A348" s="1" t="s">
        <v>836</v>
      </c>
      <c r="B348" s="1">
        <v>4</v>
      </c>
      <c r="D348" s="1" t="s">
        <v>16</v>
      </c>
      <c r="E348" s="1" t="s">
        <v>662</v>
      </c>
      <c r="F348" s="1" t="s">
        <v>1843</v>
      </c>
      <c r="G348" s="2" t="s">
        <v>663</v>
      </c>
    </row>
    <row r="349" spans="1:7" ht="19" customHeight="1">
      <c r="A349" s="1" t="s">
        <v>1438</v>
      </c>
      <c r="B349" s="1">
        <v>5</v>
      </c>
      <c r="C349" s="1" t="s">
        <v>970</v>
      </c>
      <c r="D349" s="1" t="s">
        <v>16</v>
      </c>
      <c r="E349" s="1" t="s">
        <v>664</v>
      </c>
      <c r="F349" s="1" t="s">
        <v>1844</v>
      </c>
      <c r="G349" s="2" t="s">
        <v>665</v>
      </c>
    </row>
    <row r="350" spans="1:7" ht="19" customHeight="1">
      <c r="A350" s="1" t="s">
        <v>1439</v>
      </c>
      <c r="B350" s="1">
        <v>5</v>
      </c>
      <c r="C350" s="1" t="s">
        <v>972</v>
      </c>
      <c r="D350" s="1" t="s">
        <v>16</v>
      </c>
      <c r="E350" s="1" t="s">
        <v>666</v>
      </c>
      <c r="F350" s="1" t="s">
        <v>1845</v>
      </c>
      <c r="G350" s="2" t="s">
        <v>667</v>
      </c>
    </row>
    <row r="351" spans="1:7" ht="19" customHeight="1">
      <c r="A351" s="1" t="s">
        <v>1440</v>
      </c>
      <c r="B351" s="1">
        <v>5</v>
      </c>
      <c r="C351" s="1" t="s">
        <v>971</v>
      </c>
      <c r="D351" s="1" t="s">
        <v>16</v>
      </c>
      <c r="E351" s="1" t="s">
        <v>668</v>
      </c>
      <c r="F351" s="1" t="s">
        <v>1846</v>
      </c>
      <c r="G351" s="2" t="s">
        <v>669</v>
      </c>
    </row>
    <row r="352" spans="1:7" ht="19" customHeight="1">
      <c r="A352" s="1" t="s">
        <v>1441</v>
      </c>
      <c r="B352" s="1">
        <v>5</v>
      </c>
      <c r="C352" s="1" t="s">
        <v>973</v>
      </c>
      <c r="D352" s="1" t="s">
        <v>16</v>
      </c>
      <c r="E352" s="1" t="s">
        <v>670</v>
      </c>
      <c r="F352" s="1" t="s">
        <v>1847</v>
      </c>
      <c r="G352" s="2" t="s">
        <v>671</v>
      </c>
    </row>
    <row r="353" spans="1:7" ht="19" customHeight="1">
      <c r="A353" s="1" t="s">
        <v>1442</v>
      </c>
      <c r="B353" s="1">
        <v>5</v>
      </c>
      <c r="C353" s="1" t="s">
        <v>974</v>
      </c>
      <c r="D353" s="1" t="s">
        <v>16</v>
      </c>
      <c r="E353" s="1" t="s">
        <v>672</v>
      </c>
      <c r="F353" s="1" t="s">
        <v>1848</v>
      </c>
      <c r="G353" s="2" t="s">
        <v>673</v>
      </c>
    </row>
    <row r="354" spans="1:7" ht="19" customHeight="1">
      <c r="A354" s="1" t="s">
        <v>1443</v>
      </c>
      <c r="B354" s="1">
        <v>5</v>
      </c>
      <c r="C354" s="1" t="s">
        <v>974</v>
      </c>
      <c r="D354" s="1" t="s">
        <v>16</v>
      </c>
      <c r="E354" s="1" t="s">
        <v>674</v>
      </c>
      <c r="F354" s="1" t="s">
        <v>1849</v>
      </c>
      <c r="G354" s="2" t="s">
        <v>675</v>
      </c>
    </row>
    <row r="355" spans="1:7" ht="19" customHeight="1">
      <c r="A355" s="1" t="s">
        <v>1444</v>
      </c>
      <c r="B355" s="1">
        <v>5</v>
      </c>
      <c r="C355" s="1" t="s">
        <v>975</v>
      </c>
      <c r="D355" s="1" t="s">
        <v>16</v>
      </c>
      <c r="E355" s="1" t="s">
        <v>676</v>
      </c>
      <c r="F355" s="1" t="s">
        <v>1850</v>
      </c>
      <c r="G355" s="2" t="s">
        <v>677</v>
      </c>
    </row>
    <row r="356" spans="1:7" ht="19" customHeight="1">
      <c r="A356" s="1" t="s">
        <v>1445</v>
      </c>
      <c r="B356" s="1">
        <v>4</v>
      </c>
      <c r="C356" s="1" t="s">
        <v>1065</v>
      </c>
      <c r="D356" s="1" t="s">
        <v>679</v>
      </c>
      <c r="E356" s="1" t="s">
        <v>678</v>
      </c>
      <c r="F356" s="1" t="s">
        <v>1851</v>
      </c>
      <c r="G356" s="2" t="s">
        <v>680</v>
      </c>
    </row>
    <row r="357" spans="1:7" ht="19" customHeight="1">
      <c r="A357" s="1" t="s">
        <v>1446</v>
      </c>
      <c r="B357" s="1">
        <v>4</v>
      </c>
      <c r="C357" s="1" t="s">
        <v>1066</v>
      </c>
      <c r="D357" s="1" t="s">
        <v>679</v>
      </c>
      <c r="E357" s="1" t="s">
        <v>681</v>
      </c>
      <c r="F357" s="1" t="s">
        <v>1852</v>
      </c>
      <c r="G357" s="2" t="s">
        <v>682</v>
      </c>
    </row>
    <row r="358" spans="1:7" ht="19" customHeight="1">
      <c r="A358" s="1" t="s">
        <v>1447</v>
      </c>
      <c r="B358" s="1">
        <v>4</v>
      </c>
      <c r="C358" s="1" t="s">
        <v>1067</v>
      </c>
      <c r="D358" s="1" t="s">
        <v>679</v>
      </c>
      <c r="E358" s="1" t="s">
        <v>683</v>
      </c>
      <c r="F358" s="1" t="s">
        <v>1853</v>
      </c>
      <c r="G358" s="2" t="s">
        <v>684</v>
      </c>
    </row>
    <row r="359" spans="1:7" ht="19" customHeight="1">
      <c r="A359" s="1" t="s">
        <v>1448</v>
      </c>
      <c r="B359" s="1">
        <v>4</v>
      </c>
      <c r="C359" s="1" t="s">
        <v>1068</v>
      </c>
      <c r="D359" s="1" t="s">
        <v>679</v>
      </c>
      <c r="E359" s="1" t="s">
        <v>685</v>
      </c>
      <c r="F359" s="1" t="s">
        <v>1854</v>
      </c>
      <c r="G359" s="2" t="s">
        <v>686</v>
      </c>
    </row>
    <row r="360" spans="1:7" ht="19" customHeight="1">
      <c r="A360" s="1" t="s">
        <v>1449</v>
      </c>
      <c r="B360" s="1">
        <v>4</v>
      </c>
      <c r="C360" s="1" t="s">
        <v>1069</v>
      </c>
      <c r="D360" s="1" t="s">
        <v>679</v>
      </c>
      <c r="E360" s="1" t="s">
        <v>687</v>
      </c>
      <c r="F360" s="1" t="s">
        <v>1855</v>
      </c>
      <c r="G360" s="2" t="s">
        <v>1507</v>
      </c>
    </row>
    <row r="361" spans="1:7" ht="19" customHeight="1">
      <c r="A361" s="1" t="s">
        <v>837</v>
      </c>
      <c r="B361" s="1">
        <v>4</v>
      </c>
      <c r="D361" s="1" t="s">
        <v>679</v>
      </c>
      <c r="E361" s="1" t="s">
        <v>688</v>
      </c>
      <c r="F361" s="1" t="s">
        <v>1856</v>
      </c>
      <c r="G361" s="2" t="s">
        <v>689</v>
      </c>
    </row>
    <row r="362" spans="1:7" ht="19" customHeight="1">
      <c r="A362" s="1" t="s">
        <v>1450</v>
      </c>
      <c r="B362" s="1">
        <v>5</v>
      </c>
      <c r="C362" s="1" t="s">
        <v>1070</v>
      </c>
      <c r="D362" s="1" t="s">
        <v>679</v>
      </c>
      <c r="E362" s="1" t="s">
        <v>690</v>
      </c>
      <c r="F362" s="1" t="s">
        <v>1857</v>
      </c>
      <c r="G362" s="2" t="s">
        <v>691</v>
      </c>
    </row>
    <row r="363" spans="1:7" ht="19" customHeight="1">
      <c r="A363" s="1" t="s">
        <v>1451</v>
      </c>
      <c r="B363" s="1">
        <v>5</v>
      </c>
      <c r="C363" s="1" t="s">
        <v>1071</v>
      </c>
      <c r="D363" s="1" t="s">
        <v>679</v>
      </c>
      <c r="E363" s="1" t="s">
        <v>692</v>
      </c>
      <c r="F363" s="1" t="s">
        <v>1858</v>
      </c>
      <c r="G363" s="2" t="s">
        <v>693</v>
      </c>
    </row>
    <row r="364" spans="1:7" ht="19" customHeight="1">
      <c r="A364" s="1" t="s">
        <v>1452</v>
      </c>
      <c r="B364" s="1">
        <v>5</v>
      </c>
      <c r="C364" s="1" t="s">
        <v>1072</v>
      </c>
      <c r="D364" s="1" t="s">
        <v>679</v>
      </c>
      <c r="E364" s="1" t="s">
        <v>694</v>
      </c>
      <c r="F364" s="1" t="s">
        <v>1859</v>
      </c>
      <c r="G364" s="2" t="s">
        <v>695</v>
      </c>
    </row>
    <row r="365" spans="1:7" ht="19" customHeight="1">
      <c r="A365" s="1" t="s">
        <v>1453</v>
      </c>
      <c r="B365" s="1">
        <v>5</v>
      </c>
      <c r="C365" s="1" t="s">
        <v>1073</v>
      </c>
      <c r="D365" s="1" t="s">
        <v>679</v>
      </c>
      <c r="E365" s="1" t="s">
        <v>696</v>
      </c>
      <c r="F365" s="1" t="s">
        <v>1860</v>
      </c>
      <c r="G365" s="2" t="s">
        <v>697</v>
      </c>
    </row>
    <row r="366" spans="1:7" ht="19" customHeight="1">
      <c r="A366" s="1" t="s">
        <v>1454</v>
      </c>
      <c r="B366" s="1">
        <v>5</v>
      </c>
      <c r="C366" s="1" t="s">
        <v>1074</v>
      </c>
      <c r="D366" s="1" t="s">
        <v>679</v>
      </c>
      <c r="E366" s="1" t="s">
        <v>698</v>
      </c>
      <c r="F366" s="1" t="s">
        <v>1861</v>
      </c>
      <c r="G366" s="2" t="s">
        <v>699</v>
      </c>
    </row>
    <row r="367" spans="1:7" ht="19" customHeight="1">
      <c r="A367" s="1" t="s">
        <v>1455</v>
      </c>
      <c r="B367" s="1">
        <v>5</v>
      </c>
      <c r="C367" s="1" t="s">
        <v>1075</v>
      </c>
      <c r="D367" s="1" t="s">
        <v>679</v>
      </c>
      <c r="E367" s="1" t="s">
        <v>700</v>
      </c>
      <c r="F367" s="1" t="s">
        <v>1862</v>
      </c>
      <c r="G367" s="2" t="s">
        <v>701</v>
      </c>
    </row>
    <row r="368" spans="1:7" ht="19" customHeight="1">
      <c r="A368" s="1" t="s">
        <v>1456</v>
      </c>
      <c r="B368" s="1">
        <v>5</v>
      </c>
      <c r="C368" s="1" t="s">
        <v>1076</v>
      </c>
      <c r="D368" s="1" t="s">
        <v>679</v>
      </c>
      <c r="E368" s="1" t="s">
        <v>702</v>
      </c>
      <c r="F368" s="1" t="s">
        <v>1863</v>
      </c>
      <c r="G368" s="2" t="s">
        <v>703</v>
      </c>
    </row>
    <row r="369" spans="1:7" ht="19" customHeight="1">
      <c r="A369" s="1" t="s">
        <v>1457</v>
      </c>
      <c r="B369" s="1">
        <v>5</v>
      </c>
      <c r="C369" s="1" t="s">
        <v>1077</v>
      </c>
      <c r="D369" s="1" t="s">
        <v>679</v>
      </c>
      <c r="E369" s="1" t="s">
        <v>704</v>
      </c>
      <c r="F369" s="1" t="s">
        <v>1864</v>
      </c>
      <c r="G369" s="2" t="s">
        <v>705</v>
      </c>
    </row>
    <row r="370" spans="1:7" ht="19" customHeight="1">
      <c r="A370" s="1" t="s">
        <v>1458</v>
      </c>
      <c r="B370" s="1">
        <v>5</v>
      </c>
      <c r="C370" s="1" t="s">
        <v>1078</v>
      </c>
      <c r="D370" s="1" t="s">
        <v>679</v>
      </c>
      <c r="E370" s="1" t="s">
        <v>706</v>
      </c>
      <c r="F370" s="1" t="s">
        <v>1865</v>
      </c>
      <c r="G370" s="2" t="s">
        <v>707</v>
      </c>
    </row>
    <row r="371" spans="1:7" ht="19" customHeight="1">
      <c r="A371" s="1" t="s">
        <v>1459</v>
      </c>
      <c r="B371" s="1">
        <v>5</v>
      </c>
      <c r="C371" s="1" t="s">
        <v>1079</v>
      </c>
      <c r="D371" s="1" t="s">
        <v>679</v>
      </c>
      <c r="E371" s="1" t="s">
        <v>708</v>
      </c>
      <c r="F371" s="1" t="s">
        <v>1866</v>
      </c>
      <c r="G371" s="2" t="s">
        <v>709</v>
      </c>
    </row>
    <row r="372" spans="1:7" ht="19" customHeight="1">
      <c r="A372" s="1" t="s">
        <v>1460</v>
      </c>
      <c r="B372" s="1">
        <v>5</v>
      </c>
      <c r="C372" s="1" t="s">
        <v>1080</v>
      </c>
      <c r="D372" s="1" t="s">
        <v>679</v>
      </c>
      <c r="E372" s="1" t="s">
        <v>710</v>
      </c>
      <c r="F372" s="1" t="s">
        <v>1867</v>
      </c>
      <c r="G372" s="2" t="s">
        <v>711</v>
      </c>
    </row>
    <row r="373" spans="1:7" ht="19" customHeight="1">
      <c r="A373" s="1" t="s">
        <v>1461</v>
      </c>
      <c r="B373" s="1">
        <v>5</v>
      </c>
      <c r="C373" s="1" t="s">
        <v>1081</v>
      </c>
      <c r="D373" s="1" t="s">
        <v>679</v>
      </c>
      <c r="E373" s="1" t="s">
        <v>712</v>
      </c>
      <c r="F373" s="1" t="s">
        <v>1868</v>
      </c>
      <c r="G373" s="2" t="s">
        <v>713</v>
      </c>
    </row>
    <row r="374" spans="1:7" ht="19" customHeight="1">
      <c r="A374" s="1" t="s">
        <v>1462</v>
      </c>
      <c r="B374" s="1">
        <v>5</v>
      </c>
      <c r="C374" s="1" t="s">
        <v>1082</v>
      </c>
      <c r="D374" s="1" t="s">
        <v>679</v>
      </c>
      <c r="E374" s="1" t="s">
        <v>714</v>
      </c>
      <c r="F374" s="1" t="s">
        <v>1869</v>
      </c>
      <c r="G374" s="2" t="s">
        <v>715</v>
      </c>
    </row>
    <row r="375" spans="1:7" ht="19" customHeight="1">
      <c r="A375" s="1" t="s">
        <v>1463</v>
      </c>
      <c r="B375" s="1">
        <v>5</v>
      </c>
      <c r="C375" s="1" t="s">
        <v>1083</v>
      </c>
      <c r="D375" s="1" t="s">
        <v>679</v>
      </c>
      <c r="E375" s="1" t="s">
        <v>716</v>
      </c>
      <c r="F375" s="1" t="s">
        <v>1870</v>
      </c>
      <c r="G375" s="2" t="s">
        <v>717</v>
      </c>
    </row>
    <row r="376" spans="1:7" ht="19" customHeight="1">
      <c r="A376" s="1" t="s">
        <v>1464</v>
      </c>
      <c r="B376" s="1">
        <v>5</v>
      </c>
      <c r="C376" s="1" t="s">
        <v>1084</v>
      </c>
      <c r="D376" s="1" t="s">
        <v>679</v>
      </c>
      <c r="E376" s="1" t="s">
        <v>718</v>
      </c>
      <c r="F376" s="1" t="s">
        <v>1871</v>
      </c>
      <c r="G376" s="2" t="s">
        <v>719</v>
      </c>
    </row>
    <row r="377" spans="1:7" ht="19" customHeight="1">
      <c r="A377" s="1" t="s">
        <v>1465</v>
      </c>
      <c r="B377" s="1">
        <v>5</v>
      </c>
      <c r="C377" s="1" t="s">
        <v>1085</v>
      </c>
      <c r="D377" s="1" t="s">
        <v>679</v>
      </c>
      <c r="E377" s="1" t="s">
        <v>720</v>
      </c>
      <c r="F377" s="1" t="s">
        <v>1872</v>
      </c>
      <c r="G377" s="2" t="s">
        <v>721</v>
      </c>
    </row>
    <row r="378" spans="1:7" ht="19" customHeight="1">
      <c r="A378" s="1" t="s">
        <v>1466</v>
      </c>
      <c r="B378" s="1">
        <v>5</v>
      </c>
      <c r="C378" s="1" t="s">
        <v>1086</v>
      </c>
      <c r="D378" s="1" t="s">
        <v>679</v>
      </c>
      <c r="E378" s="1" t="s">
        <v>722</v>
      </c>
      <c r="F378" s="1" t="s">
        <v>1873</v>
      </c>
      <c r="G378" s="2" t="s">
        <v>723</v>
      </c>
    </row>
    <row r="379" spans="1:7" ht="19" customHeight="1">
      <c r="A379" s="1" t="s">
        <v>1467</v>
      </c>
      <c r="B379" s="1">
        <v>5</v>
      </c>
      <c r="C379" s="1" t="s">
        <v>1087</v>
      </c>
      <c r="D379" s="1" t="s">
        <v>679</v>
      </c>
      <c r="E379" s="1" t="s">
        <v>724</v>
      </c>
      <c r="F379" s="1" t="s">
        <v>1874</v>
      </c>
      <c r="G379" s="2" t="s">
        <v>725</v>
      </c>
    </row>
    <row r="380" spans="1:7" ht="19" customHeight="1">
      <c r="A380" s="1" t="s">
        <v>838</v>
      </c>
      <c r="B380" s="1">
        <v>4</v>
      </c>
      <c r="D380" s="1" t="s">
        <v>0</v>
      </c>
      <c r="E380" s="1" t="s">
        <v>726</v>
      </c>
      <c r="F380" s="1" t="s">
        <v>1875</v>
      </c>
      <c r="G380" s="2" t="s">
        <v>727</v>
      </c>
    </row>
    <row r="381" spans="1:7" ht="19" customHeight="1">
      <c r="A381" s="1" t="s">
        <v>1468</v>
      </c>
      <c r="B381" s="1">
        <v>5</v>
      </c>
      <c r="C381" s="1" t="s">
        <v>910</v>
      </c>
      <c r="D381" s="1" t="s">
        <v>0</v>
      </c>
      <c r="E381" s="1" t="s">
        <v>728</v>
      </c>
      <c r="F381" s="1" t="s">
        <v>1876</v>
      </c>
      <c r="G381" s="2" t="s">
        <v>729</v>
      </c>
    </row>
    <row r="382" spans="1:7" ht="19" customHeight="1">
      <c r="A382" s="1" t="s">
        <v>1469</v>
      </c>
      <c r="B382" s="1">
        <v>5</v>
      </c>
      <c r="C382" s="1" t="s">
        <v>911</v>
      </c>
      <c r="D382" s="1" t="s">
        <v>0</v>
      </c>
      <c r="E382" s="1" t="s">
        <v>730</v>
      </c>
      <c r="F382" s="1" t="s">
        <v>1877</v>
      </c>
      <c r="G382" s="2" t="s">
        <v>731</v>
      </c>
    </row>
    <row r="383" spans="1:7" ht="19" customHeight="1">
      <c r="A383" s="1" t="s">
        <v>1470</v>
      </c>
      <c r="B383" s="1">
        <v>5</v>
      </c>
      <c r="C383" s="1" t="s">
        <v>916</v>
      </c>
      <c r="D383" s="1" t="s">
        <v>0</v>
      </c>
      <c r="E383" s="1" t="s">
        <v>732</v>
      </c>
      <c r="F383" s="1" t="s">
        <v>1878</v>
      </c>
      <c r="G383" s="2" t="s">
        <v>733</v>
      </c>
    </row>
    <row r="384" spans="1:7" ht="19" customHeight="1">
      <c r="A384" s="1" t="s">
        <v>1471</v>
      </c>
      <c r="B384" s="1">
        <v>5</v>
      </c>
      <c r="C384" s="1" t="s">
        <v>912</v>
      </c>
      <c r="D384" s="1" t="s">
        <v>0</v>
      </c>
      <c r="E384" s="1" t="s">
        <v>734</v>
      </c>
      <c r="F384" s="1" t="s">
        <v>1879</v>
      </c>
      <c r="G384" s="2" t="s">
        <v>735</v>
      </c>
    </row>
    <row r="385" spans="1:7" ht="19" customHeight="1">
      <c r="A385" s="1" t="s">
        <v>1472</v>
      </c>
      <c r="B385" s="1">
        <v>5</v>
      </c>
      <c r="C385" s="1" t="s">
        <v>913</v>
      </c>
      <c r="D385" s="1" t="s">
        <v>0</v>
      </c>
      <c r="E385" s="1" t="s">
        <v>736</v>
      </c>
      <c r="F385" s="1" t="s">
        <v>1880</v>
      </c>
      <c r="G385" s="2" t="s">
        <v>737</v>
      </c>
    </row>
    <row r="386" spans="1:7" ht="19" customHeight="1">
      <c r="A386" s="1" t="s">
        <v>1473</v>
      </c>
      <c r="B386" s="1">
        <v>5</v>
      </c>
      <c r="C386" s="1" t="s">
        <v>918</v>
      </c>
      <c r="D386" s="1" t="s">
        <v>0</v>
      </c>
      <c r="E386" s="1" t="s">
        <v>738</v>
      </c>
      <c r="F386" s="1" t="s">
        <v>1881</v>
      </c>
      <c r="G386" s="2" t="s">
        <v>739</v>
      </c>
    </row>
    <row r="387" spans="1:7" ht="19" customHeight="1">
      <c r="A387" s="1" t="s">
        <v>1474</v>
      </c>
      <c r="B387" s="1">
        <v>5</v>
      </c>
      <c r="C387" s="1" t="s">
        <v>919</v>
      </c>
      <c r="D387" s="1" t="s">
        <v>0</v>
      </c>
      <c r="E387" s="1" t="s">
        <v>740</v>
      </c>
      <c r="F387" s="1" t="s">
        <v>1882</v>
      </c>
      <c r="G387" s="2" t="s">
        <v>741</v>
      </c>
    </row>
    <row r="388" spans="1:7" ht="19" customHeight="1">
      <c r="A388" s="1" t="s">
        <v>1475</v>
      </c>
      <c r="B388" s="1">
        <v>5</v>
      </c>
      <c r="C388" s="1" t="s">
        <v>914</v>
      </c>
      <c r="D388" s="1" t="s">
        <v>0</v>
      </c>
      <c r="E388" s="1" t="s">
        <v>742</v>
      </c>
      <c r="F388" s="1" t="s">
        <v>1883</v>
      </c>
      <c r="G388" s="2" t="s">
        <v>743</v>
      </c>
    </row>
    <row r="389" spans="1:7" ht="19" customHeight="1">
      <c r="A389" s="1" t="s">
        <v>1476</v>
      </c>
      <c r="B389" s="1">
        <v>5</v>
      </c>
      <c r="C389" s="1" t="s">
        <v>915</v>
      </c>
      <c r="D389" s="1" t="s">
        <v>0</v>
      </c>
      <c r="E389" s="1" t="s">
        <v>744</v>
      </c>
      <c r="F389" s="1" t="s">
        <v>1884</v>
      </c>
      <c r="G389" s="2" t="s">
        <v>745</v>
      </c>
    </row>
    <row r="390" spans="1:7" ht="19" customHeight="1">
      <c r="A390" s="1" t="s">
        <v>1477</v>
      </c>
      <c r="B390" s="1">
        <v>5</v>
      </c>
      <c r="C390" s="1" t="s">
        <v>857</v>
      </c>
      <c r="D390" s="1" t="s">
        <v>35</v>
      </c>
      <c r="E390" s="1" t="s">
        <v>746</v>
      </c>
      <c r="F390" s="1" t="s">
        <v>1885</v>
      </c>
      <c r="G390" s="2" t="s">
        <v>747</v>
      </c>
    </row>
    <row r="391" spans="1:7" ht="19" customHeight="1">
      <c r="A391" s="1" t="s">
        <v>1478</v>
      </c>
      <c r="B391" s="1">
        <v>5</v>
      </c>
      <c r="C391" s="1" t="s">
        <v>1088</v>
      </c>
      <c r="D391" s="1" t="s">
        <v>35</v>
      </c>
      <c r="E391" s="1" t="s">
        <v>748</v>
      </c>
      <c r="F391" s="1" t="s">
        <v>1886</v>
      </c>
      <c r="G391" s="2" t="s">
        <v>749</v>
      </c>
    </row>
    <row r="392" spans="1:7" ht="19" customHeight="1">
      <c r="A392" s="1" t="s">
        <v>1479</v>
      </c>
      <c r="B392" s="1">
        <v>5</v>
      </c>
      <c r="C392" s="1" t="s">
        <v>1090</v>
      </c>
      <c r="D392" s="1" t="s">
        <v>35</v>
      </c>
      <c r="E392" s="1" t="s">
        <v>750</v>
      </c>
      <c r="F392" s="1" t="s">
        <v>1887</v>
      </c>
      <c r="G392" s="2" t="s">
        <v>751</v>
      </c>
    </row>
    <row r="393" spans="1:7" ht="19" customHeight="1">
      <c r="A393" s="1" t="s">
        <v>1480</v>
      </c>
      <c r="B393" s="1">
        <v>5</v>
      </c>
      <c r="C393" s="1" t="s">
        <v>918</v>
      </c>
      <c r="D393" s="1" t="s">
        <v>35</v>
      </c>
      <c r="E393" s="1" t="s">
        <v>738</v>
      </c>
      <c r="F393" s="1" t="s">
        <v>1881</v>
      </c>
      <c r="G393" s="2" t="s">
        <v>752</v>
      </c>
    </row>
    <row r="394" spans="1:7" ht="19" customHeight="1">
      <c r="A394" s="1" t="s">
        <v>1481</v>
      </c>
      <c r="B394" s="1">
        <v>5</v>
      </c>
      <c r="C394" s="1" t="s">
        <v>1092</v>
      </c>
      <c r="D394" s="1" t="s">
        <v>35</v>
      </c>
      <c r="E394" s="1" t="s">
        <v>753</v>
      </c>
      <c r="F394" s="1" t="s">
        <v>1888</v>
      </c>
      <c r="G394" s="2" t="s">
        <v>754</v>
      </c>
    </row>
    <row r="395" spans="1:7" ht="19" customHeight="1">
      <c r="A395" s="1" t="s">
        <v>1482</v>
      </c>
      <c r="B395" s="1">
        <v>5</v>
      </c>
      <c r="C395" s="1" t="s">
        <v>1093</v>
      </c>
      <c r="D395" s="1" t="s">
        <v>35</v>
      </c>
      <c r="E395" s="1" t="s">
        <v>755</v>
      </c>
      <c r="F395" s="1" t="s">
        <v>1889</v>
      </c>
      <c r="G395" s="2" t="s">
        <v>756</v>
      </c>
    </row>
    <row r="396" spans="1:7" ht="19" customHeight="1">
      <c r="A396" s="1" t="s">
        <v>1483</v>
      </c>
      <c r="B396" s="1">
        <v>5</v>
      </c>
      <c r="C396" s="1" t="s">
        <v>1091</v>
      </c>
      <c r="D396" s="1" t="s">
        <v>35</v>
      </c>
      <c r="E396" s="1" t="s">
        <v>757</v>
      </c>
      <c r="F396" s="1" t="s">
        <v>1890</v>
      </c>
      <c r="G396" s="2" t="s">
        <v>758</v>
      </c>
    </row>
    <row r="397" spans="1:7" ht="19" customHeight="1">
      <c r="A397" s="1" t="s">
        <v>1484</v>
      </c>
      <c r="B397" s="1">
        <v>5</v>
      </c>
      <c r="C397" s="1" t="s">
        <v>857</v>
      </c>
      <c r="D397" s="1" t="s">
        <v>35</v>
      </c>
      <c r="E397" s="1" t="s">
        <v>759</v>
      </c>
      <c r="F397" s="1" t="s">
        <v>1891</v>
      </c>
      <c r="G397" s="2" t="s">
        <v>760</v>
      </c>
    </row>
    <row r="398" spans="1:7" ht="19" customHeight="1">
      <c r="A398" s="1" t="s">
        <v>1485</v>
      </c>
      <c r="B398" s="1">
        <v>5</v>
      </c>
      <c r="C398" s="1" t="s">
        <v>1088</v>
      </c>
      <c r="D398" s="1" t="s">
        <v>35</v>
      </c>
      <c r="E398" s="1" t="s">
        <v>761</v>
      </c>
      <c r="F398" s="1" t="s">
        <v>1892</v>
      </c>
      <c r="G398" s="2" t="s">
        <v>762</v>
      </c>
    </row>
    <row r="399" spans="1:7" ht="19" customHeight="1">
      <c r="A399" s="1" t="s">
        <v>1486</v>
      </c>
      <c r="B399" s="1">
        <v>5</v>
      </c>
      <c r="C399" s="1" t="s">
        <v>1089</v>
      </c>
      <c r="D399" s="1" t="s">
        <v>35</v>
      </c>
      <c r="E399" s="1" t="s">
        <v>763</v>
      </c>
      <c r="F399" s="1" t="s">
        <v>1893</v>
      </c>
      <c r="G399" s="2" t="s">
        <v>764</v>
      </c>
    </row>
    <row r="400" spans="1:7" ht="19" customHeight="1">
      <c r="A400" s="1" t="s">
        <v>1487</v>
      </c>
      <c r="B400" s="1">
        <v>5</v>
      </c>
      <c r="C400" s="1" t="s">
        <v>1092</v>
      </c>
      <c r="D400" s="1" t="s">
        <v>35</v>
      </c>
      <c r="E400" s="1" t="s">
        <v>765</v>
      </c>
      <c r="F400" s="1" t="s">
        <v>1894</v>
      </c>
      <c r="G400" s="2" t="s">
        <v>766</v>
      </c>
    </row>
    <row r="401" spans="1:7" ht="19" customHeight="1">
      <c r="A401" s="1" t="s">
        <v>1488</v>
      </c>
      <c r="B401" s="1">
        <v>5</v>
      </c>
      <c r="C401" s="1" t="s">
        <v>1093</v>
      </c>
      <c r="D401" s="1" t="s">
        <v>35</v>
      </c>
      <c r="E401" s="1" t="s">
        <v>767</v>
      </c>
      <c r="F401" s="1" t="s">
        <v>1895</v>
      </c>
      <c r="G401" s="2" t="s">
        <v>768</v>
      </c>
    </row>
    <row r="402" spans="1:7" ht="19" customHeight="1">
      <c r="A402" s="1" t="s">
        <v>1489</v>
      </c>
      <c r="B402" s="1">
        <v>5</v>
      </c>
      <c r="C402" s="1" t="s">
        <v>1089</v>
      </c>
      <c r="D402" s="1" t="s">
        <v>35</v>
      </c>
      <c r="E402" s="1" t="s">
        <v>769</v>
      </c>
      <c r="F402" s="1" t="s">
        <v>1896</v>
      </c>
      <c r="G402" s="2" t="s">
        <v>770</v>
      </c>
    </row>
    <row r="403" spans="1:7" ht="19" customHeight="1">
      <c r="A403" s="1" t="s">
        <v>1490</v>
      </c>
      <c r="B403" s="1">
        <v>5</v>
      </c>
      <c r="C403" s="1" t="s">
        <v>1092</v>
      </c>
      <c r="D403" s="1" t="s">
        <v>35</v>
      </c>
      <c r="E403" s="1" t="s">
        <v>771</v>
      </c>
      <c r="F403" s="1" t="s">
        <v>1897</v>
      </c>
      <c r="G403" s="2" t="s">
        <v>766</v>
      </c>
    </row>
    <row r="404" spans="1:7" ht="19" customHeight="1">
      <c r="A404" s="1" t="s">
        <v>1491</v>
      </c>
      <c r="B404" s="1">
        <v>5</v>
      </c>
      <c r="C404" s="1" t="s">
        <v>1093</v>
      </c>
      <c r="D404" s="1" t="s">
        <v>35</v>
      </c>
      <c r="E404" s="1" t="s">
        <v>772</v>
      </c>
      <c r="F404" s="1" t="s">
        <v>1898</v>
      </c>
      <c r="G404" s="2" t="s">
        <v>768</v>
      </c>
    </row>
    <row r="405" spans="1:7" ht="19" customHeight="1">
      <c r="A405" s="1" t="s">
        <v>1492</v>
      </c>
      <c r="B405" s="1">
        <v>4</v>
      </c>
      <c r="C405" s="1" t="s">
        <v>1099</v>
      </c>
      <c r="D405" s="1" t="s">
        <v>773</v>
      </c>
      <c r="E405" s="1" t="s">
        <v>774</v>
      </c>
      <c r="F405" s="1" t="s">
        <v>1899</v>
      </c>
      <c r="G405" s="2" t="s">
        <v>775</v>
      </c>
    </row>
    <row r="406" spans="1:7" ht="19" customHeight="1">
      <c r="A406" s="1" t="s">
        <v>1493</v>
      </c>
      <c r="B406" s="1">
        <v>4</v>
      </c>
      <c r="C406" s="1" t="s">
        <v>1100</v>
      </c>
      <c r="D406" s="1" t="s">
        <v>773</v>
      </c>
      <c r="E406" s="1" t="s">
        <v>776</v>
      </c>
      <c r="F406" s="1" t="s">
        <v>1900</v>
      </c>
      <c r="G406" s="2" t="s">
        <v>777</v>
      </c>
    </row>
    <row r="407" spans="1:7" ht="19" customHeight="1">
      <c r="A407" s="1" t="s">
        <v>1494</v>
      </c>
      <c r="B407" s="1">
        <v>4</v>
      </c>
      <c r="C407" s="1" t="s">
        <v>1094</v>
      </c>
      <c r="D407" s="1" t="s">
        <v>773</v>
      </c>
      <c r="E407" s="1" t="s">
        <v>778</v>
      </c>
      <c r="F407" s="1" t="s">
        <v>1901</v>
      </c>
      <c r="G407" s="2" t="s">
        <v>779</v>
      </c>
    </row>
    <row r="408" spans="1:7" ht="19" customHeight="1">
      <c r="A408" s="1" t="s">
        <v>839</v>
      </c>
      <c r="B408" s="1">
        <v>4</v>
      </c>
      <c r="D408" s="1" t="s">
        <v>773</v>
      </c>
      <c r="E408" s="1" t="s">
        <v>780</v>
      </c>
      <c r="F408" s="1" t="s">
        <v>1902</v>
      </c>
      <c r="G408" s="2" t="s">
        <v>781</v>
      </c>
    </row>
    <row r="409" spans="1:7" ht="19" customHeight="1">
      <c r="A409" s="1" t="s">
        <v>1495</v>
      </c>
      <c r="B409" s="1">
        <v>5</v>
      </c>
      <c r="C409" s="1" t="s">
        <v>869</v>
      </c>
      <c r="D409" s="1" t="s">
        <v>773</v>
      </c>
      <c r="E409" s="1" t="s">
        <v>782</v>
      </c>
      <c r="F409" s="1" t="s">
        <v>1903</v>
      </c>
      <c r="G409" s="2" t="s">
        <v>783</v>
      </c>
    </row>
    <row r="410" spans="1:7" ht="19" customHeight="1">
      <c r="A410" s="1" t="s">
        <v>1496</v>
      </c>
      <c r="B410" s="1">
        <v>5</v>
      </c>
      <c r="C410" s="1" t="s">
        <v>1095</v>
      </c>
      <c r="D410" s="1" t="s">
        <v>773</v>
      </c>
      <c r="E410" s="1" t="s">
        <v>784</v>
      </c>
      <c r="F410" s="1" t="s">
        <v>1904</v>
      </c>
      <c r="G410" s="2" t="s">
        <v>785</v>
      </c>
    </row>
    <row r="411" spans="1:7" ht="19" customHeight="1">
      <c r="A411" s="1" t="s">
        <v>1497</v>
      </c>
      <c r="B411" s="1">
        <v>5</v>
      </c>
      <c r="C411" s="1" t="s">
        <v>1096</v>
      </c>
      <c r="D411" s="1" t="s">
        <v>773</v>
      </c>
      <c r="E411" s="1" t="s">
        <v>786</v>
      </c>
      <c r="F411" s="1" t="s">
        <v>1905</v>
      </c>
      <c r="G411" s="2" t="s">
        <v>787</v>
      </c>
    </row>
    <row r="412" spans="1:7" ht="19" customHeight="1">
      <c r="A412" s="1" t="s">
        <v>1498</v>
      </c>
      <c r="B412" s="1">
        <v>5</v>
      </c>
      <c r="C412" s="1" t="s">
        <v>890</v>
      </c>
      <c r="D412" s="1" t="s">
        <v>773</v>
      </c>
      <c r="E412" s="1" t="s">
        <v>788</v>
      </c>
      <c r="F412" s="1" t="s">
        <v>1906</v>
      </c>
      <c r="G412" s="2" t="s">
        <v>789</v>
      </c>
    </row>
    <row r="413" spans="1:7" ht="19" customHeight="1">
      <c r="A413" s="1" t="s">
        <v>1499</v>
      </c>
      <c r="B413" s="1">
        <v>5</v>
      </c>
      <c r="C413" s="1" t="s">
        <v>1097</v>
      </c>
      <c r="D413" s="1" t="s">
        <v>773</v>
      </c>
      <c r="E413" s="1" t="s">
        <v>790</v>
      </c>
      <c r="F413" s="1" t="s">
        <v>1907</v>
      </c>
      <c r="G413" s="2" t="s">
        <v>791</v>
      </c>
    </row>
    <row r="414" spans="1:7" ht="19" customHeight="1">
      <c r="A414" s="1" t="s">
        <v>1500</v>
      </c>
      <c r="B414" s="1">
        <v>5</v>
      </c>
      <c r="C414" s="1" t="s">
        <v>1098</v>
      </c>
      <c r="D414" s="1" t="s">
        <v>773</v>
      </c>
      <c r="E414" s="1" t="s">
        <v>792</v>
      </c>
      <c r="F414" s="1" t="s">
        <v>1908</v>
      </c>
      <c r="G414" s="2" t="s">
        <v>793</v>
      </c>
    </row>
    <row r="415" spans="1:7" ht="19" customHeight="1">
      <c r="A415" s="1" t="s">
        <v>2348</v>
      </c>
      <c r="B415" s="1">
        <v>4</v>
      </c>
      <c r="C415" s="1" t="s">
        <v>1117</v>
      </c>
      <c r="D415" s="1" t="s">
        <v>38</v>
      </c>
      <c r="E415" s="1" t="s">
        <v>794</v>
      </c>
      <c r="F415" s="1" t="s">
        <v>1909</v>
      </c>
      <c r="G415" s="2" t="s">
        <v>40</v>
      </c>
    </row>
    <row r="416" spans="1:7" ht="19" customHeight="1">
      <c r="A416" s="1" t="s">
        <v>2349</v>
      </c>
      <c r="B416" s="1">
        <v>5</v>
      </c>
      <c r="C416" s="1" t="s">
        <v>2347</v>
      </c>
      <c r="D416" s="1" t="s">
        <v>38</v>
      </c>
      <c r="E416" s="1" t="s">
        <v>2347</v>
      </c>
      <c r="F416" s="1"/>
      <c r="G416" s="2"/>
    </row>
    <row r="417" spans="1:5" ht="19" customHeight="1">
      <c r="A417" s="1" t="s">
        <v>2350</v>
      </c>
      <c r="B417" s="1">
        <v>5</v>
      </c>
      <c r="C417" s="1" t="s">
        <v>1119</v>
      </c>
      <c r="D417" s="1" t="s">
        <v>38</v>
      </c>
      <c r="E417" s="1" t="s">
        <v>1119</v>
      </c>
    </row>
    <row r="418" spans="1:5" ht="19" customHeight="1">
      <c r="A418" s="1" t="s">
        <v>2351</v>
      </c>
      <c r="B418" s="1">
        <v>5</v>
      </c>
      <c r="C418" s="1" t="s">
        <v>1118</v>
      </c>
      <c r="D418" s="1" t="s">
        <v>38</v>
      </c>
      <c r="E418" s="1" t="s">
        <v>1118</v>
      </c>
    </row>
    <row r="419" spans="1:5" ht="19" customHeight="1">
      <c r="A419" s="1" t="s">
        <v>2352</v>
      </c>
      <c r="B419" s="1">
        <v>5</v>
      </c>
      <c r="C419" s="1" t="s">
        <v>1120</v>
      </c>
      <c r="D419" s="1" t="s">
        <v>38</v>
      </c>
      <c r="E419" s="1" t="s">
        <v>1120</v>
      </c>
    </row>
  </sheetData>
  <autoFilter ref="A1:G419" xr:uid="{8C85F480-C2AC-A247-9D4F-F141CB5D2DEE}"/>
  <phoneticPr fontId="3"/>
  <conditionalFormatting sqref="A1:A1048576">
    <cfRule type="containsText" dxfId="0" priority="2" operator="containsText" text="G">
      <formula>NOT(ISERROR(SEARCH("G",A1)))</formula>
    </cfRule>
  </conditionalFormatting>
  <pageMargins left="0.7" right="0.7" top="0.75" bottom="0.75" header="0.3" footer="0.3"/>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54251-146F-D247-AB70-36CF970769D2}">
  <sheetPr codeName="Sheet9"/>
  <dimension ref="A1:K213"/>
  <sheetViews>
    <sheetView zoomScaleNormal="100" workbookViewId="0">
      <selection activeCell="B1" sqref="B1:I213"/>
    </sheetView>
  </sheetViews>
  <sheetFormatPr baseColWidth="10" defaultColWidth="7.7109375" defaultRowHeight="16" customHeight="1"/>
  <cols>
    <col min="1" max="2" width="8.85546875" style="24" customWidth="1"/>
    <col min="3" max="3" width="4.140625" style="24" bestFit="1" customWidth="1"/>
    <col min="4" max="5" width="3.140625" style="24" customWidth="1"/>
    <col min="6" max="6" width="31.85546875" style="25" customWidth="1"/>
    <col min="7" max="7" width="24.7109375" style="25" customWidth="1"/>
    <col min="8" max="9" width="31.85546875" style="25" customWidth="1"/>
    <col min="10" max="10" width="15.42578125" style="24" bestFit="1" customWidth="1"/>
    <col min="11" max="11" width="4.7109375" style="24" customWidth="1"/>
    <col min="12" max="16384" width="7.7109375" style="24"/>
  </cols>
  <sheetData>
    <row r="1" spans="1:11" ht="16" customHeight="1">
      <c r="A1" s="24" t="s">
        <v>3790</v>
      </c>
      <c r="B1" s="24" t="s">
        <v>4713</v>
      </c>
      <c r="C1" s="24" t="s">
        <v>3051</v>
      </c>
      <c r="D1" s="24" t="s">
        <v>4383</v>
      </c>
      <c r="E1" s="24" t="s">
        <v>2354</v>
      </c>
      <c r="F1" s="25" t="s">
        <v>3786</v>
      </c>
      <c r="G1" s="25" t="s">
        <v>2353</v>
      </c>
      <c r="H1" s="25" t="s">
        <v>2339</v>
      </c>
      <c r="I1" s="25" t="s">
        <v>4716</v>
      </c>
      <c r="J1" s="24" t="s">
        <v>3796</v>
      </c>
      <c r="K1" s="24" t="s">
        <v>3791</v>
      </c>
    </row>
    <row r="2" spans="1:11" ht="16" customHeight="1">
      <c r="A2" s="32" t="s">
        <v>1915</v>
      </c>
      <c r="B2" s="32" t="str">
        <f>IF("BT"=MID(A2,1,2),"cen-"&amp;MID(A2,4,LEN(A2)-3),"cenG-"&amp;MID(A2,4,LEN(A2)-3))</f>
        <v>cen-1</v>
      </c>
      <c r="C2" s="32"/>
      <c r="D2" s="23">
        <v>1</v>
      </c>
      <c r="E2" s="23" t="s">
        <v>3640</v>
      </c>
      <c r="F2" s="23" t="str">
        <f>LOWER(LEFT(H2,1))&amp;MID(SUBSTITUTE(PROPER(H2)," ",""),2,LEN(H2))</f>
        <v>invoiceNumber</v>
      </c>
      <c r="G2" s="23" t="str">
        <f>IF(ISTEXT(J2),LOWER(LEFT(J2,1))&amp;MID(SUBSTITUTE(PROPER(J2)," ",""),2,LEN(J2))&amp;"ItemType","")</f>
        <v>identifierItemType</v>
      </c>
      <c r="H2" s="23" t="s">
        <v>3797</v>
      </c>
      <c r="I2" s="23" t="s">
        <v>4717</v>
      </c>
      <c r="J2" s="23" t="s">
        <v>1918</v>
      </c>
      <c r="K2" s="23" t="s">
        <v>1917</v>
      </c>
    </row>
    <row r="3" spans="1:11" ht="16" customHeight="1">
      <c r="A3" s="32" t="s">
        <v>1920</v>
      </c>
      <c r="B3" s="32" t="str">
        <f t="shared" ref="B3:B66" si="0">IF("BT"=MID(A3,1,2),"cen-"&amp;MID(A3,4,LEN(A3)-3),"cenG-"&amp;MID(A3,4,LEN(A3)-3))</f>
        <v>cen-2</v>
      </c>
      <c r="C3" s="32"/>
      <c r="D3" s="23">
        <v>1</v>
      </c>
      <c r="E3" s="23" t="s">
        <v>3640</v>
      </c>
      <c r="F3" s="23" t="str">
        <f>LOWER(LEFT(H3,1))&amp;MID(SUBSTITUTE(PROPER(H3)," ",""),2,LEN(H3))</f>
        <v>invoiceIssueDate</v>
      </c>
      <c r="G3" s="23" t="str">
        <f t="shared" ref="G3:G66" si="1">IF(ISTEXT(J3),LOWER(LEFT(J3,1))&amp;MID(SUBSTITUTE(PROPER(J3)," ",""),2,LEN(J3))&amp;"ItemType","")</f>
        <v>dateItemType</v>
      </c>
      <c r="H3" s="23" t="s">
        <v>1922</v>
      </c>
      <c r="I3" s="23" t="s">
        <v>3801</v>
      </c>
      <c r="J3" s="23" t="s">
        <v>1921</v>
      </c>
      <c r="K3" s="23" t="s">
        <v>1917</v>
      </c>
    </row>
    <row r="4" spans="1:11" ht="16" customHeight="1">
      <c r="A4" s="32" t="s">
        <v>1923</v>
      </c>
      <c r="B4" s="32" t="str">
        <f t="shared" si="0"/>
        <v>cen-3</v>
      </c>
      <c r="C4" s="32"/>
      <c r="D4" s="23">
        <v>1</v>
      </c>
      <c r="E4" s="23" t="s">
        <v>3640</v>
      </c>
      <c r="F4" s="23" t="str">
        <f>LOWER(LEFT(H4,1))&amp;MID(SUBSTITUTE(PROPER(H4)," ",""),2,LEN(H4))</f>
        <v>invoiceTypeCode</v>
      </c>
      <c r="G4" s="23" t="str">
        <f t="shared" si="1"/>
        <v>codeItemType</v>
      </c>
      <c r="H4" s="23" t="s">
        <v>3802</v>
      </c>
      <c r="I4" s="23" t="s">
        <v>4718</v>
      </c>
      <c r="J4" s="23" t="s">
        <v>1924</v>
      </c>
      <c r="K4" s="23" t="s">
        <v>1917</v>
      </c>
    </row>
    <row r="5" spans="1:11" ht="16" customHeight="1">
      <c r="A5" s="32" t="s">
        <v>1926</v>
      </c>
      <c r="B5" s="32" t="str">
        <f t="shared" si="0"/>
        <v>cen-5</v>
      </c>
      <c r="C5" s="32"/>
      <c r="D5" s="23">
        <v>1</v>
      </c>
      <c r="E5" s="23" t="s">
        <v>3640</v>
      </c>
      <c r="F5" s="23" t="str">
        <f>LOWER(LEFT(H5,1))&amp;MID(SUBSTITUTE(PROPER(H5)," ",""),2,LEN(H5))</f>
        <v>invoiceCurrencyCode</v>
      </c>
      <c r="G5" s="23" t="str">
        <f t="shared" si="1"/>
        <v>codeItemType</v>
      </c>
      <c r="H5" s="23" t="s">
        <v>3806</v>
      </c>
      <c r="I5" s="23" t="s">
        <v>4719</v>
      </c>
      <c r="J5" s="23" t="s">
        <v>1924</v>
      </c>
      <c r="K5" s="23" t="s">
        <v>1917</v>
      </c>
    </row>
    <row r="6" spans="1:11" ht="16" customHeight="1">
      <c r="A6" s="32" t="s">
        <v>1928</v>
      </c>
      <c r="B6" s="32" t="str">
        <f t="shared" si="0"/>
        <v>cen-6</v>
      </c>
      <c r="C6" s="32"/>
      <c r="D6" s="23">
        <v>1</v>
      </c>
      <c r="E6" s="23" t="s">
        <v>3640</v>
      </c>
      <c r="F6" s="23" t="str">
        <f>LOWER(LEFT(H6,1))&amp;MID(SUBSTITUTE(PROPER(H6)," ",""),2,LEN(H6))</f>
        <v>vatAccountingCurrencyCode</v>
      </c>
      <c r="G6" s="23" t="str">
        <f t="shared" si="1"/>
        <v>codeItemType</v>
      </c>
      <c r="H6" s="23" t="s">
        <v>3810</v>
      </c>
      <c r="I6" s="23" t="s">
        <v>4720</v>
      </c>
      <c r="J6" s="23" t="s">
        <v>1924</v>
      </c>
      <c r="K6" s="23" t="s">
        <v>1929</v>
      </c>
    </row>
    <row r="7" spans="1:11" ht="16" customHeight="1">
      <c r="A7" s="32" t="s">
        <v>1931</v>
      </c>
      <c r="B7" s="32" t="str">
        <f t="shared" si="0"/>
        <v>cen-7</v>
      </c>
      <c r="C7" s="32"/>
      <c r="D7" s="23">
        <v>1</v>
      </c>
      <c r="E7" s="23" t="s">
        <v>3640</v>
      </c>
      <c r="F7" s="23" t="str">
        <f>LOWER(LEFT(H7,1))&amp;MID(SUBSTITUTE(PROPER(H7)," ",""),2,LEN(H7))</f>
        <v>valueAddedTaxPointDate</v>
      </c>
      <c r="G7" s="23" t="str">
        <f t="shared" si="1"/>
        <v>dateItemType</v>
      </c>
      <c r="H7" s="23" t="s">
        <v>3814</v>
      </c>
      <c r="I7" s="23" t="s">
        <v>4721</v>
      </c>
      <c r="J7" s="23" t="s">
        <v>1921</v>
      </c>
      <c r="K7" s="23" t="s">
        <v>1929</v>
      </c>
    </row>
    <row r="8" spans="1:11" ht="16" customHeight="1">
      <c r="A8" s="32" t="s">
        <v>1933</v>
      </c>
      <c r="B8" s="32" t="str">
        <f t="shared" si="0"/>
        <v>cen-8</v>
      </c>
      <c r="C8" s="32"/>
      <c r="D8" s="23">
        <v>1</v>
      </c>
      <c r="E8" s="23" t="s">
        <v>3640</v>
      </c>
      <c r="F8" s="23" t="str">
        <f>LOWER(LEFT(H8,1))&amp;MID(SUBSTITUTE(PROPER(H8)," ",""),2,LEN(H8))</f>
        <v>valueAddedTaxPointDateCode</v>
      </c>
      <c r="G8" s="23" t="str">
        <f t="shared" si="1"/>
        <v>codeItemType</v>
      </c>
      <c r="H8" s="23" t="s">
        <v>3818</v>
      </c>
      <c r="I8" s="23" t="s">
        <v>4722</v>
      </c>
      <c r="J8" s="23" t="s">
        <v>1924</v>
      </c>
      <c r="K8" s="23" t="s">
        <v>1929</v>
      </c>
    </row>
    <row r="9" spans="1:11" ht="16" customHeight="1">
      <c r="A9" s="32" t="s">
        <v>1935</v>
      </c>
      <c r="B9" s="32" t="str">
        <f t="shared" si="0"/>
        <v>cen-9</v>
      </c>
      <c r="C9" s="32"/>
      <c r="D9" s="23">
        <v>1</v>
      </c>
      <c r="E9" s="23" t="s">
        <v>3640</v>
      </c>
      <c r="F9" s="23" t="str">
        <f>LOWER(LEFT(H9,1))&amp;MID(SUBSTITUTE(PROPER(H9)," ",""),2,LEN(H9))</f>
        <v>paymentDueDate</v>
      </c>
      <c r="G9" s="23" t="str">
        <f t="shared" si="1"/>
        <v>dateItemType</v>
      </c>
      <c r="H9" s="23" t="s">
        <v>3821</v>
      </c>
      <c r="I9" s="23" t="s">
        <v>4723</v>
      </c>
      <c r="J9" s="23" t="s">
        <v>1921</v>
      </c>
      <c r="K9" s="23" t="s">
        <v>1929</v>
      </c>
    </row>
    <row r="10" spans="1:11" ht="16" customHeight="1">
      <c r="A10" s="32" t="s">
        <v>1937</v>
      </c>
      <c r="B10" s="32" t="str">
        <f t="shared" si="0"/>
        <v>cen-10</v>
      </c>
      <c r="C10" s="32"/>
      <c r="D10" s="23">
        <v>1</v>
      </c>
      <c r="E10" s="23" t="s">
        <v>3640</v>
      </c>
      <c r="F10" s="23" t="str">
        <f>LOWER(LEFT(H10,1))&amp;MID(SUBSTITUTE(PROPER(H10)," ",""),2,LEN(H10))</f>
        <v>buyerReference</v>
      </c>
      <c r="G10" s="23" t="str">
        <f t="shared" si="1"/>
        <v>textItemType</v>
      </c>
      <c r="H10" s="23" t="s">
        <v>3825</v>
      </c>
      <c r="I10" s="23" t="s">
        <v>4724</v>
      </c>
      <c r="J10" s="23" t="s">
        <v>1938</v>
      </c>
      <c r="K10" s="23" t="s">
        <v>1929</v>
      </c>
    </row>
    <row r="11" spans="1:11" ht="16" customHeight="1">
      <c r="A11" s="32" t="s">
        <v>1940</v>
      </c>
      <c r="B11" s="32" t="str">
        <f t="shared" si="0"/>
        <v>cen-11</v>
      </c>
      <c r="C11" s="32"/>
      <c r="D11" s="23">
        <v>1</v>
      </c>
      <c r="E11" s="23" t="s">
        <v>3640</v>
      </c>
      <c r="F11" s="23" t="str">
        <f>LOWER(LEFT(H11,1))&amp;MID(SUBSTITUTE(PROPER(H11)," ",""),2,LEN(H11))</f>
        <v>projectReference</v>
      </c>
      <c r="G11" s="23" t="str">
        <f t="shared" si="1"/>
        <v>documentReferenceItemType</v>
      </c>
      <c r="H11" s="23" t="s">
        <v>1942</v>
      </c>
      <c r="I11" s="23" t="s">
        <v>4725</v>
      </c>
      <c r="J11" s="23" t="s">
        <v>3830</v>
      </c>
      <c r="K11" s="23" t="s">
        <v>1929</v>
      </c>
    </row>
    <row r="12" spans="1:11" ht="16" customHeight="1">
      <c r="A12" s="32" t="s">
        <v>3831</v>
      </c>
      <c r="B12" s="32" t="str">
        <f t="shared" si="0"/>
        <v>cen-12</v>
      </c>
      <c r="C12" s="32"/>
      <c r="D12" s="23">
        <v>1</v>
      </c>
      <c r="E12" s="23" t="s">
        <v>3640</v>
      </c>
      <c r="F12" s="23" t="str">
        <f>LOWER(LEFT(H12,1))&amp;MID(SUBSTITUTE(PROPER(H12)," ",""),2,LEN(H12))</f>
        <v>contractReference</v>
      </c>
      <c r="G12" s="23" t="str">
        <f t="shared" si="1"/>
        <v>documentReferenceItemType</v>
      </c>
      <c r="H12" s="23" t="s">
        <v>3832</v>
      </c>
      <c r="I12" s="23" t="s">
        <v>4726</v>
      </c>
      <c r="J12" s="23" t="s">
        <v>3830</v>
      </c>
      <c r="K12" s="23" t="s">
        <v>1929</v>
      </c>
    </row>
    <row r="13" spans="1:11" ht="16" customHeight="1">
      <c r="A13" s="32" t="s">
        <v>1943</v>
      </c>
      <c r="B13" s="32" t="str">
        <f t="shared" si="0"/>
        <v>cen-13</v>
      </c>
      <c r="C13" s="32"/>
      <c r="D13" s="23">
        <v>1</v>
      </c>
      <c r="E13" s="23" t="s">
        <v>3640</v>
      </c>
      <c r="F13" s="23" t="str">
        <f>LOWER(LEFT(H13,1))&amp;MID(SUBSTITUTE(PROPER(H13)," ",""),2,LEN(H13))</f>
        <v>purchaseOrderReference</v>
      </c>
      <c r="G13" s="23" t="str">
        <f t="shared" si="1"/>
        <v>documentReferenceItemType</v>
      </c>
      <c r="H13" s="23" t="s">
        <v>1944</v>
      </c>
      <c r="I13" s="23" t="s">
        <v>3836</v>
      </c>
      <c r="J13" s="23" t="s">
        <v>3830</v>
      </c>
      <c r="K13" s="23" t="s">
        <v>1929</v>
      </c>
    </row>
    <row r="14" spans="1:11" ht="16" customHeight="1">
      <c r="A14" s="32" t="s">
        <v>3838</v>
      </c>
      <c r="B14" s="32" t="str">
        <f t="shared" si="0"/>
        <v>cen-14</v>
      </c>
      <c r="C14" s="32"/>
      <c r="D14" s="23">
        <v>1</v>
      </c>
      <c r="E14" s="23" t="s">
        <v>3640</v>
      </c>
      <c r="F14" s="23" t="str">
        <f>LOWER(LEFT(H14,1))&amp;MID(SUBSTITUTE(PROPER(H14)," ",""),2,LEN(H14))</f>
        <v>salesOrderReference</v>
      </c>
      <c r="G14" s="23" t="str">
        <f t="shared" si="1"/>
        <v>documentReferenceItemType</v>
      </c>
      <c r="H14" s="23" t="s">
        <v>3839</v>
      </c>
      <c r="I14" s="23" t="s">
        <v>3840</v>
      </c>
      <c r="J14" s="23" t="s">
        <v>3830</v>
      </c>
      <c r="K14" s="23" t="s">
        <v>1929</v>
      </c>
    </row>
    <row r="15" spans="1:11" ht="16" customHeight="1">
      <c r="A15" s="32" t="s">
        <v>1945</v>
      </c>
      <c r="B15" s="32" t="str">
        <f t="shared" si="0"/>
        <v>cen-15</v>
      </c>
      <c r="C15" s="32"/>
      <c r="D15" s="23">
        <v>1</v>
      </c>
      <c r="E15" s="23" t="s">
        <v>3640</v>
      </c>
      <c r="F15" s="23" t="str">
        <f>LOWER(LEFT(H15,1))&amp;MID(SUBSTITUTE(PROPER(H15)," ",""),2,LEN(H15))</f>
        <v>receivingAdviceReference</v>
      </c>
      <c r="G15" s="23" t="str">
        <f t="shared" si="1"/>
        <v>documentReferenceItemType</v>
      </c>
      <c r="H15" s="23" t="s">
        <v>1946</v>
      </c>
      <c r="I15" s="23" t="s">
        <v>3842</v>
      </c>
      <c r="J15" s="23" t="s">
        <v>3830</v>
      </c>
      <c r="K15" s="23" t="s">
        <v>1929</v>
      </c>
    </row>
    <row r="16" spans="1:11" ht="16" customHeight="1">
      <c r="A16" s="32" t="s">
        <v>3844</v>
      </c>
      <c r="B16" s="32" t="str">
        <f t="shared" si="0"/>
        <v>cen-16</v>
      </c>
      <c r="C16" s="32"/>
      <c r="D16" s="23">
        <v>1</v>
      </c>
      <c r="E16" s="23" t="s">
        <v>3640</v>
      </c>
      <c r="F16" s="23" t="str">
        <f>LOWER(LEFT(H16,1))&amp;MID(SUBSTITUTE(PROPER(H16)," ",""),2,LEN(H16))</f>
        <v>despatchAdviceReference</v>
      </c>
      <c r="G16" s="23" t="str">
        <f t="shared" si="1"/>
        <v>documentReferenceItemType</v>
      </c>
      <c r="H16" s="23" t="s">
        <v>3845</v>
      </c>
      <c r="I16" s="23" t="s">
        <v>3846</v>
      </c>
      <c r="J16" s="23" t="s">
        <v>3830</v>
      </c>
      <c r="K16" s="23" t="s">
        <v>1929</v>
      </c>
    </row>
    <row r="17" spans="1:11" ht="16" customHeight="1">
      <c r="A17" s="32" t="s">
        <v>1947</v>
      </c>
      <c r="B17" s="32" t="str">
        <f t="shared" si="0"/>
        <v>cen-17</v>
      </c>
      <c r="C17" s="32"/>
      <c r="D17" s="23">
        <v>1</v>
      </c>
      <c r="E17" s="23" t="s">
        <v>3640</v>
      </c>
      <c r="F17" s="23" t="str">
        <f>LOWER(LEFT(H17,1))&amp;MID(SUBSTITUTE(PROPER(H17)," ",""),2,LEN(H17))</f>
        <v>tenderOrLotReference</v>
      </c>
      <c r="G17" s="23" t="str">
        <f t="shared" si="1"/>
        <v>documentReferenceItemType</v>
      </c>
      <c r="H17" s="23" t="s">
        <v>1948</v>
      </c>
      <c r="I17" s="23" t="s">
        <v>4727</v>
      </c>
      <c r="J17" s="23" t="s">
        <v>3830</v>
      </c>
      <c r="K17" s="23" t="s">
        <v>1929</v>
      </c>
    </row>
    <row r="18" spans="1:11" ht="16" customHeight="1">
      <c r="A18" s="32" t="s">
        <v>1949</v>
      </c>
      <c r="B18" s="32" t="str">
        <f t="shared" si="0"/>
        <v>cen-18</v>
      </c>
      <c r="C18" s="32"/>
      <c r="D18" s="23">
        <v>1</v>
      </c>
      <c r="E18" s="23" t="s">
        <v>3640</v>
      </c>
      <c r="F18" s="23" t="str">
        <f>LOWER(LEFT(H18,1))&amp;MID(SUBSTITUTE(PROPER(H18)," ",""),2,LEN(H18))</f>
        <v>invoicedObjectIdentifier</v>
      </c>
      <c r="G18" s="23" t="str">
        <f t="shared" si="1"/>
        <v>identifierItemType</v>
      </c>
      <c r="H18" s="23" t="s">
        <v>3852</v>
      </c>
      <c r="I18" s="23" t="s">
        <v>4728</v>
      </c>
      <c r="J18" s="23" t="s">
        <v>1918</v>
      </c>
      <c r="K18" s="23" t="s">
        <v>3851</v>
      </c>
    </row>
    <row r="19" spans="1:11" ht="16" customHeight="1">
      <c r="A19" s="32" t="s">
        <v>3856</v>
      </c>
      <c r="B19" s="32" t="str">
        <f t="shared" si="0"/>
        <v>cen-18A</v>
      </c>
      <c r="C19" s="32"/>
      <c r="D19" s="23">
        <v>1</v>
      </c>
      <c r="E19" s="23" t="s">
        <v>3640</v>
      </c>
      <c r="F19" s="23" t="str">
        <f>LOWER(LEFT(H19,1))&amp;MID(SUBSTITUTE(PROPER(H19)," ",""),2,LEN(H19))</f>
        <v>schemeIdentifier</v>
      </c>
      <c r="G19" s="23" t="str">
        <f t="shared" si="1"/>
        <v/>
      </c>
      <c r="H19" s="23" t="s">
        <v>3857</v>
      </c>
      <c r="I19" s="23" t="s">
        <v>4729</v>
      </c>
      <c r="J19" s="23"/>
      <c r="K19" s="23" t="s">
        <v>3851</v>
      </c>
    </row>
    <row r="20" spans="1:11" ht="16" customHeight="1">
      <c r="A20" s="32" t="s">
        <v>1953</v>
      </c>
      <c r="B20" s="32" t="str">
        <f t="shared" si="0"/>
        <v>cen-19</v>
      </c>
      <c r="C20" s="32"/>
      <c r="D20" s="23">
        <v>1</v>
      </c>
      <c r="E20" s="23" t="s">
        <v>3640</v>
      </c>
      <c r="F20" s="23" t="str">
        <f>LOWER(LEFT(H20,1))&amp;MID(SUBSTITUTE(PROPER(H20)," ",""),2,LEN(H20))</f>
        <v>buyerAccountingReference</v>
      </c>
      <c r="G20" s="23" t="str">
        <f t="shared" si="1"/>
        <v>textItemType</v>
      </c>
      <c r="H20" s="23" t="s">
        <v>3860</v>
      </c>
      <c r="I20" s="23" t="s">
        <v>3861</v>
      </c>
      <c r="J20" s="23" t="s">
        <v>1938</v>
      </c>
      <c r="K20" s="23" t="s">
        <v>1929</v>
      </c>
    </row>
    <row r="21" spans="1:11" ht="16" customHeight="1">
      <c r="A21" s="32" t="s">
        <v>1955</v>
      </c>
      <c r="B21" s="32" t="str">
        <f t="shared" si="0"/>
        <v>cen-20</v>
      </c>
      <c r="C21" s="32"/>
      <c r="D21" s="23">
        <v>1</v>
      </c>
      <c r="E21" s="23" t="s">
        <v>3640</v>
      </c>
      <c r="F21" s="23" t="str">
        <f>LOWER(LEFT(H21,1))&amp;MID(SUBSTITUTE(PROPER(H21)," ",""),2,LEN(H21))</f>
        <v>paymentTerms</v>
      </c>
      <c r="G21" s="23" t="str">
        <f t="shared" si="1"/>
        <v>textItemType</v>
      </c>
      <c r="H21" s="23" t="s">
        <v>3863</v>
      </c>
      <c r="I21" s="23" t="s">
        <v>4730</v>
      </c>
      <c r="J21" s="23" t="s">
        <v>1938</v>
      </c>
      <c r="K21" s="23" t="s">
        <v>1929</v>
      </c>
    </row>
    <row r="22" spans="1:11" ht="16" customHeight="1">
      <c r="A22" s="32" t="s">
        <v>1957</v>
      </c>
      <c r="B22" s="32" t="str">
        <f t="shared" si="0"/>
        <v>cenG-1</v>
      </c>
      <c r="C22" s="32"/>
      <c r="D22" s="23">
        <v>1</v>
      </c>
      <c r="E22" s="23" t="s">
        <v>3640</v>
      </c>
      <c r="F22" s="23" t="str">
        <f>LOWER(LEFT(H22,1))&amp;MID(SUBSTITUTE(PROPER(H22)," ",""),2,LEN(H22))</f>
        <v>invoiceNote</v>
      </c>
      <c r="G22" s="23" t="str">
        <f t="shared" si="1"/>
        <v/>
      </c>
      <c r="H22" s="23" t="s">
        <v>3866</v>
      </c>
      <c r="I22" s="23" t="s">
        <v>3867</v>
      </c>
      <c r="J22" s="31"/>
      <c r="K22" s="23" t="s">
        <v>1958</v>
      </c>
    </row>
    <row r="23" spans="1:11" ht="16" customHeight="1">
      <c r="A23" s="32" t="s">
        <v>1960</v>
      </c>
      <c r="B23" s="32" t="str">
        <f t="shared" si="0"/>
        <v>cen-21</v>
      </c>
      <c r="C23" s="32"/>
      <c r="D23" s="23">
        <v>2</v>
      </c>
      <c r="E23" s="23" t="s">
        <v>3640</v>
      </c>
      <c r="F23" s="23" t="str">
        <f>LOWER(LEFT(H23,1))&amp;MID(SUBSTITUTE(PROPER(H23)," ",""),2,LEN(H23))</f>
        <v>invoiceNoteSubjectCode</v>
      </c>
      <c r="G23" s="23" t="str">
        <f t="shared" si="1"/>
        <v>codeItemType</v>
      </c>
      <c r="H23" s="23" t="s">
        <v>1962</v>
      </c>
      <c r="I23" s="23" t="s">
        <v>4731</v>
      </c>
      <c r="J23" s="23" t="s">
        <v>2335</v>
      </c>
      <c r="K23" s="23" t="s">
        <v>1929</v>
      </c>
    </row>
    <row r="24" spans="1:11" ht="16" customHeight="1">
      <c r="A24" s="32" t="s">
        <v>1963</v>
      </c>
      <c r="B24" s="32" t="str">
        <f t="shared" si="0"/>
        <v>cen-22</v>
      </c>
      <c r="C24" s="32"/>
      <c r="D24" s="23">
        <v>2</v>
      </c>
      <c r="E24" s="23" t="s">
        <v>3640</v>
      </c>
      <c r="F24" s="23" t="str">
        <f>LOWER(LEFT(H24,1))&amp;MID(SUBSTITUTE(PROPER(H24)," ",""),2,LEN(H24))</f>
        <v>invoiceNote</v>
      </c>
      <c r="G24" s="23" t="str">
        <f t="shared" si="1"/>
        <v>textItemType</v>
      </c>
      <c r="H24" s="23" t="s">
        <v>3870</v>
      </c>
      <c r="I24" s="23" t="s">
        <v>4732</v>
      </c>
      <c r="J24" s="23" t="s">
        <v>1938</v>
      </c>
      <c r="K24" s="23" t="s">
        <v>1917</v>
      </c>
    </row>
    <row r="25" spans="1:11" ht="16" customHeight="1">
      <c r="A25" s="32" t="s">
        <v>1965</v>
      </c>
      <c r="B25" s="32" t="str">
        <f t="shared" si="0"/>
        <v>cenG-2</v>
      </c>
      <c r="C25" s="32"/>
      <c r="D25" s="23">
        <v>1</v>
      </c>
      <c r="E25" s="23" t="s">
        <v>3640</v>
      </c>
      <c r="F25" s="23" t="str">
        <f>LOWER(LEFT(H25,1))&amp;MID(SUBSTITUTE(PROPER(H25)," ",""),2,LEN(H25))</f>
        <v>processControl</v>
      </c>
      <c r="G25" s="23" t="str">
        <f t="shared" si="1"/>
        <v/>
      </c>
      <c r="H25" s="23" t="s">
        <v>3873</v>
      </c>
      <c r="I25" s="23" t="s">
        <v>3874</v>
      </c>
      <c r="J25" s="31"/>
      <c r="K25" s="23" t="s">
        <v>1917</v>
      </c>
    </row>
    <row r="26" spans="1:11" ht="16" customHeight="1">
      <c r="A26" s="32" t="s">
        <v>1967</v>
      </c>
      <c r="B26" s="32" t="str">
        <f t="shared" si="0"/>
        <v>cen-23</v>
      </c>
      <c r="C26" s="32"/>
      <c r="D26" s="23">
        <v>2</v>
      </c>
      <c r="E26" s="23" t="s">
        <v>3640</v>
      </c>
      <c r="F26" s="23" t="str">
        <f>LOWER(LEFT(H26,1))&amp;MID(SUBSTITUTE(PROPER(H26)," ",""),2,LEN(H26))</f>
        <v>businessProcessType</v>
      </c>
      <c r="G26" s="23" t="str">
        <f t="shared" si="1"/>
        <v>textItemType</v>
      </c>
      <c r="H26" s="23" t="s">
        <v>3875</v>
      </c>
      <c r="I26" s="23" t="s">
        <v>4733</v>
      </c>
      <c r="J26" s="23" t="s">
        <v>1938</v>
      </c>
      <c r="K26" s="23" t="s">
        <v>1929</v>
      </c>
    </row>
    <row r="27" spans="1:11" ht="16" customHeight="1">
      <c r="A27" s="32" t="s">
        <v>1969</v>
      </c>
      <c r="B27" s="32" t="str">
        <f t="shared" si="0"/>
        <v>cen-24</v>
      </c>
      <c r="C27" s="32"/>
      <c r="D27" s="23">
        <v>2</v>
      </c>
      <c r="E27" s="23" t="s">
        <v>3640</v>
      </c>
      <c r="F27" s="23" t="str">
        <f>LOWER(LEFT(H27,1))&amp;MID(SUBSTITUTE(PROPER(H27)," ",""),2,LEN(H27))</f>
        <v>specificationIdentifier</v>
      </c>
      <c r="G27" s="23" t="str">
        <f t="shared" si="1"/>
        <v>identifierItemType</v>
      </c>
      <c r="H27" s="23" t="s">
        <v>3878</v>
      </c>
      <c r="I27" s="23" t="s">
        <v>4734</v>
      </c>
      <c r="J27" s="23" t="s">
        <v>1918</v>
      </c>
      <c r="K27" s="23" t="s">
        <v>1917</v>
      </c>
    </row>
    <row r="28" spans="1:11" ht="16" customHeight="1">
      <c r="A28" s="32" t="s">
        <v>1971</v>
      </c>
      <c r="B28" s="32" t="str">
        <f t="shared" si="0"/>
        <v>cenG-3</v>
      </c>
      <c r="C28" s="32"/>
      <c r="D28" s="23">
        <v>1</v>
      </c>
      <c r="E28" s="23" t="s">
        <v>3640</v>
      </c>
      <c r="F28" s="23" t="str">
        <f>LOWER(LEFT(H28,1))&amp;MID(SUBSTITUTE(PROPER(H28)," ",""),2,LEN(H28))</f>
        <v>precedingInvoiceReference</v>
      </c>
      <c r="G28" s="23" t="str">
        <f t="shared" si="1"/>
        <v/>
      </c>
      <c r="H28" s="23" t="s">
        <v>3881</v>
      </c>
      <c r="I28" s="23" t="s">
        <v>4735</v>
      </c>
      <c r="J28" s="31"/>
      <c r="K28" s="23" t="s">
        <v>1958</v>
      </c>
    </row>
    <row r="29" spans="1:11" ht="16" customHeight="1">
      <c r="A29" s="32" t="s">
        <v>1973</v>
      </c>
      <c r="B29" s="32" t="str">
        <f t="shared" si="0"/>
        <v>cen-25</v>
      </c>
      <c r="C29" s="32"/>
      <c r="D29" s="23">
        <v>2</v>
      </c>
      <c r="E29" s="23" t="s">
        <v>3640</v>
      </c>
      <c r="F29" s="23" t="str">
        <f>LOWER(LEFT(H29,1))&amp;MID(SUBSTITUTE(PROPER(H29)," ",""),2,LEN(H29))</f>
        <v>precedingInvoiceReference</v>
      </c>
      <c r="G29" s="23" t="str">
        <f t="shared" si="1"/>
        <v>documentReferenceItemType</v>
      </c>
      <c r="H29" s="23" t="s">
        <v>1974</v>
      </c>
      <c r="I29" s="23" t="s">
        <v>3885</v>
      </c>
      <c r="J29" s="23" t="s">
        <v>3830</v>
      </c>
      <c r="K29" s="23" t="s">
        <v>1917</v>
      </c>
    </row>
    <row r="30" spans="1:11" ht="16" customHeight="1">
      <c r="A30" s="32" t="s">
        <v>1975</v>
      </c>
      <c r="B30" s="32" t="str">
        <f t="shared" si="0"/>
        <v>cen-26</v>
      </c>
      <c r="C30" s="32"/>
      <c r="D30" s="23">
        <v>2</v>
      </c>
      <c r="E30" s="23" t="s">
        <v>3640</v>
      </c>
      <c r="F30" s="23" t="str">
        <f>LOWER(LEFT(H30,1))&amp;MID(SUBSTITUTE(PROPER(H30)," ",""),2,LEN(H30))</f>
        <v>precedingInvoiceIssueDate</v>
      </c>
      <c r="G30" s="23" t="str">
        <f t="shared" si="1"/>
        <v>dateItemType</v>
      </c>
      <c r="H30" s="23" t="s">
        <v>3886</v>
      </c>
      <c r="I30" s="23" t="s">
        <v>4736</v>
      </c>
      <c r="J30" s="23" t="s">
        <v>1921</v>
      </c>
      <c r="K30" s="23" t="s">
        <v>1929</v>
      </c>
    </row>
    <row r="31" spans="1:11" ht="16" customHeight="1">
      <c r="A31" s="32" t="s">
        <v>1977</v>
      </c>
      <c r="B31" s="32" t="str">
        <f t="shared" si="0"/>
        <v>cenG-4</v>
      </c>
      <c r="C31" s="32"/>
      <c r="D31" s="23">
        <v>1</v>
      </c>
      <c r="E31" s="23" t="s">
        <v>3640</v>
      </c>
      <c r="F31" s="23" t="str">
        <f>LOWER(LEFT(H31,1))&amp;MID(SUBSTITUTE(PROPER(H31)," ",""),2,LEN(H31))</f>
        <v>seller</v>
      </c>
      <c r="G31" s="23" t="str">
        <f t="shared" si="1"/>
        <v/>
      </c>
      <c r="H31" s="23" t="s">
        <v>1978</v>
      </c>
      <c r="I31" s="23" t="s">
        <v>3889</v>
      </c>
      <c r="J31" s="31"/>
      <c r="K31" s="23" t="s">
        <v>1917</v>
      </c>
    </row>
    <row r="32" spans="1:11" ht="16" customHeight="1">
      <c r="A32" s="32" t="s">
        <v>1979</v>
      </c>
      <c r="B32" s="32" t="str">
        <f t="shared" si="0"/>
        <v>cen-27</v>
      </c>
      <c r="C32" s="32"/>
      <c r="D32" s="23">
        <v>2</v>
      </c>
      <c r="E32" s="23" t="s">
        <v>3640</v>
      </c>
      <c r="F32" s="23" t="str">
        <f>LOWER(LEFT(H32,1))&amp;MID(SUBSTITUTE(PROPER(H32)," ",""),2,LEN(H32))</f>
        <v>sellerName</v>
      </c>
      <c r="G32" s="23" t="str">
        <f t="shared" si="1"/>
        <v>textItemType</v>
      </c>
      <c r="H32" s="23" t="s">
        <v>3891</v>
      </c>
      <c r="I32" s="23" t="s">
        <v>3892</v>
      </c>
      <c r="J32" s="23" t="s">
        <v>1938</v>
      </c>
      <c r="K32" s="23" t="s">
        <v>1917</v>
      </c>
    </row>
    <row r="33" spans="1:11" ht="16" customHeight="1">
      <c r="A33" s="32" t="s">
        <v>1981</v>
      </c>
      <c r="B33" s="32" t="str">
        <f t="shared" si="0"/>
        <v>cen-28</v>
      </c>
      <c r="C33" s="32"/>
      <c r="D33" s="23">
        <v>2</v>
      </c>
      <c r="E33" s="23" t="s">
        <v>3640</v>
      </c>
      <c r="F33" s="23" t="str">
        <f>LOWER(LEFT(H33,1))&amp;MID(SUBSTITUTE(PROPER(H33)," ",""),2,LEN(H33))</f>
        <v>sellerTradingName</v>
      </c>
      <c r="G33" s="23" t="str">
        <f t="shared" si="1"/>
        <v>textItemType</v>
      </c>
      <c r="H33" s="23" t="s">
        <v>3893</v>
      </c>
      <c r="I33" s="23" t="s">
        <v>4737</v>
      </c>
      <c r="J33" s="23" t="s">
        <v>1938</v>
      </c>
      <c r="K33" s="23" t="s">
        <v>1929</v>
      </c>
    </row>
    <row r="34" spans="1:11" ht="16" customHeight="1">
      <c r="A34" s="32" t="s">
        <v>1983</v>
      </c>
      <c r="B34" s="32" t="str">
        <f t="shared" si="0"/>
        <v>cen-29</v>
      </c>
      <c r="C34" s="32"/>
      <c r="D34" s="23">
        <v>2</v>
      </c>
      <c r="E34" s="23" t="s">
        <v>3640</v>
      </c>
      <c r="F34" s="23" t="str">
        <f>LOWER(LEFT(H34,1))&amp;MID(SUBSTITUTE(PROPER(H34)," ",""),2,LEN(H34))</f>
        <v>sellerIdentifier</v>
      </c>
      <c r="G34" s="23" t="str">
        <f t="shared" si="1"/>
        <v>identifierItemType</v>
      </c>
      <c r="H34" s="23" t="s">
        <v>3897</v>
      </c>
      <c r="I34" s="23" t="s">
        <v>4738</v>
      </c>
      <c r="J34" s="23" t="s">
        <v>1918</v>
      </c>
      <c r="K34" s="23" t="s">
        <v>3896</v>
      </c>
    </row>
    <row r="35" spans="1:11" ht="16" customHeight="1">
      <c r="A35" s="32" t="s">
        <v>3901</v>
      </c>
      <c r="B35" s="32" t="str">
        <f t="shared" si="0"/>
        <v>cen-29A</v>
      </c>
      <c r="C35" s="32"/>
      <c r="D35" s="23">
        <v>2</v>
      </c>
      <c r="E35" s="23" t="s">
        <v>3640</v>
      </c>
      <c r="F35" s="23" t="str">
        <f>LOWER(LEFT(H35,1))&amp;MID(SUBSTITUTE(PROPER(H35)," ",""),2,LEN(H35))</f>
        <v>schemeIdentifier</v>
      </c>
      <c r="G35" s="23" t="str">
        <f t="shared" si="1"/>
        <v/>
      </c>
      <c r="H35" s="23" t="s">
        <v>3857</v>
      </c>
      <c r="I35" s="23" t="s">
        <v>4739</v>
      </c>
      <c r="J35" s="23"/>
      <c r="K35" s="23" t="s">
        <v>3851</v>
      </c>
    </row>
    <row r="36" spans="1:11" ht="16" customHeight="1">
      <c r="A36" s="32" t="s">
        <v>1986</v>
      </c>
      <c r="B36" s="32" t="str">
        <f t="shared" si="0"/>
        <v>cen-30</v>
      </c>
      <c r="C36" s="32"/>
      <c r="D36" s="23">
        <v>2</v>
      </c>
      <c r="E36" s="23" t="s">
        <v>3640</v>
      </c>
      <c r="F36" s="23" t="str">
        <f>LOWER(LEFT(H36,1))&amp;MID(SUBSTITUTE(PROPER(H36)," ",""),2,LEN(H36))</f>
        <v>sellerLegalRegistrationIdentifier</v>
      </c>
      <c r="G36" s="23" t="str">
        <f t="shared" si="1"/>
        <v>identifierItemType</v>
      </c>
      <c r="H36" s="23" t="s">
        <v>3904</v>
      </c>
      <c r="I36" s="23" t="s">
        <v>4740</v>
      </c>
      <c r="J36" s="23" t="s">
        <v>1918</v>
      </c>
      <c r="K36" s="23" t="s">
        <v>3851</v>
      </c>
    </row>
    <row r="37" spans="1:11" ht="16" customHeight="1">
      <c r="A37" s="32" t="s">
        <v>3908</v>
      </c>
      <c r="B37" s="32" t="str">
        <f t="shared" si="0"/>
        <v>cen-30A</v>
      </c>
      <c r="C37" s="32"/>
      <c r="D37" s="23">
        <v>2</v>
      </c>
      <c r="E37" s="23" t="s">
        <v>3640</v>
      </c>
      <c r="F37" s="23" t="str">
        <f>LOWER(LEFT(H37,1))&amp;MID(SUBSTITUTE(PROPER(H37)," ",""),2,LEN(H37))</f>
        <v>schemeIdentifier</v>
      </c>
      <c r="G37" s="23" t="str">
        <f t="shared" si="1"/>
        <v/>
      </c>
      <c r="H37" s="23" t="s">
        <v>3857</v>
      </c>
      <c r="I37" s="23" t="s">
        <v>4741</v>
      </c>
      <c r="J37" s="23"/>
      <c r="K37" s="23" t="s">
        <v>1929</v>
      </c>
    </row>
    <row r="38" spans="1:11" ht="16" customHeight="1">
      <c r="A38" s="32" t="s">
        <v>1989</v>
      </c>
      <c r="B38" s="32" t="str">
        <f t="shared" si="0"/>
        <v>cen-31</v>
      </c>
      <c r="C38" s="32"/>
      <c r="D38" s="23">
        <v>2</v>
      </c>
      <c r="E38" s="23" t="s">
        <v>3640</v>
      </c>
      <c r="F38" s="23" t="str">
        <f>LOWER(LEFT(H38,1))&amp;MID(SUBSTITUTE(PROPER(H38)," ",""),2,LEN(H38))</f>
        <v>sellerVatIdentifier</v>
      </c>
      <c r="G38" s="23" t="str">
        <f t="shared" si="1"/>
        <v>identifierItemType</v>
      </c>
      <c r="H38" s="23" t="s">
        <v>3911</v>
      </c>
      <c r="I38" s="23" t="s">
        <v>4742</v>
      </c>
      <c r="J38" s="23" t="s">
        <v>1918</v>
      </c>
      <c r="K38" s="23" t="s">
        <v>1929</v>
      </c>
    </row>
    <row r="39" spans="1:11" ht="16" customHeight="1">
      <c r="A39" s="32" t="s">
        <v>1991</v>
      </c>
      <c r="B39" s="32" t="str">
        <f t="shared" si="0"/>
        <v>cen-32</v>
      </c>
      <c r="C39" s="32"/>
      <c r="D39" s="23">
        <v>2</v>
      </c>
      <c r="E39" s="23" t="s">
        <v>3640</v>
      </c>
      <c r="F39" s="23" t="str">
        <f>LOWER(LEFT(H39,1))&amp;MID(SUBSTITUTE(PROPER(H39)," ",""),2,LEN(H39))</f>
        <v>sellerTaxRegistrationIdentifier</v>
      </c>
      <c r="G39" s="23" t="str">
        <f t="shared" si="1"/>
        <v>identifierItemType</v>
      </c>
      <c r="H39" s="23" t="s">
        <v>3914</v>
      </c>
      <c r="I39" s="23" t="s">
        <v>4743</v>
      </c>
      <c r="J39" s="23" t="s">
        <v>1918</v>
      </c>
      <c r="K39" s="23" t="s">
        <v>1929</v>
      </c>
    </row>
    <row r="40" spans="1:11" ht="16" customHeight="1">
      <c r="A40" s="32" t="s">
        <v>1993</v>
      </c>
      <c r="B40" s="32" t="str">
        <f t="shared" si="0"/>
        <v>cen-33</v>
      </c>
      <c r="C40" s="32"/>
      <c r="D40" s="23">
        <v>2</v>
      </c>
      <c r="E40" s="23" t="s">
        <v>3640</v>
      </c>
      <c r="F40" s="23" t="str">
        <f>LOWER(LEFT(H40,1))&amp;MID(SUBSTITUTE(PROPER(H40)," ",""),2,LEN(H40))</f>
        <v>sellerAdditionalLegalInformation</v>
      </c>
      <c r="G40" s="23" t="str">
        <f t="shared" si="1"/>
        <v>textItemType</v>
      </c>
      <c r="H40" s="23" t="s">
        <v>1994</v>
      </c>
      <c r="I40" s="23" t="s">
        <v>4744</v>
      </c>
      <c r="J40" s="23" t="s">
        <v>1938</v>
      </c>
      <c r="K40" s="23" t="s">
        <v>1929</v>
      </c>
    </row>
    <row r="41" spans="1:11" ht="16" customHeight="1">
      <c r="A41" s="32" t="s">
        <v>1995</v>
      </c>
      <c r="B41" s="32" t="str">
        <f t="shared" si="0"/>
        <v>cen-34</v>
      </c>
      <c r="C41" s="32"/>
      <c r="D41" s="23">
        <v>2</v>
      </c>
      <c r="E41" s="23" t="s">
        <v>3640</v>
      </c>
      <c r="F41" s="23" t="str">
        <f>LOWER(LEFT(H41,1))&amp;MID(SUBSTITUTE(PROPER(H41)," ",""),2,LEN(H41))</f>
        <v>sellerElectronicAddress</v>
      </c>
      <c r="G41" s="23" t="str">
        <f t="shared" si="1"/>
        <v>identifierItemType</v>
      </c>
      <c r="H41" s="23" t="s">
        <v>3920</v>
      </c>
      <c r="I41" s="23" t="s">
        <v>4745</v>
      </c>
      <c r="J41" s="23" t="s">
        <v>1918</v>
      </c>
      <c r="K41" s="23" t="s">
        <v>3851</v>
      </c>
    </row>
    <row r="42" spans="1:11" ht="16" customHeight="1">
      <c r="A42" s="32" t="s">
        <v>3923</v>
      </c>
      <c r="B42" s="32" t="str">
        <f t="shared" si="0"/>
        <v>cen-34A</v>
      </c>
      <c r="C42" s="32"/>
      <c r="D42" s="23">
        <v>2</v>
      </c>
      <c r="E42" s="23" t="s">
        <v>3640</v>
      </c>
      <c r="F42" s="23" t="str">
        <f>LOWER(LEFT(H42,1))&amp;MID(SUBSTITUTE(PROPER(H42)," ",""),2,LEN(H42))</f>
        <v>schemeIdentifier</v>
      </c>
      <c r="G42" s="23" t="str">
        <f t="shared" si="1"/>
        <v/>
      </c>
      <c r="H42" s="23" t="s">
        <v>3857</v>
      </c>
      <c r="I42" s="23" t="s">
        <v>4746</v>
      </c>
      <c r="J42" s="23"/>
      <c r="K42" s="23" t="s">
        <v>3924</v>
      </c>
    </row>
    <row r="43" spans="1:11" ht="16" customHeight="1">
      <c r="A43" s="32" t="s">
        <v>1997</v>
      </c>
      <c r="B43" s="32" t="str">
        <f t="shared" si="0"/>
        <v>cenG-5</v>
      </c>
      <c r="C43" s="32"/>
      <c r="D43" s="23">
        <v>2</v>
      </c>
      <c r="E43" s="23" t="s">
        <v>3640</v>
      </c>
      <c r="F43" s="23" t="str">
        <f>LOWER(LEFT(H43,1))&amp;MID(SUBSTITUTE(PROPER(H43)," ",""),2,LEN(H43))</f>
        <v>sellerPostalAddress</v>
      </c>
      <c r="G43" s="23" t="str">
        <f t="shared" si="1"/>
        <v/>
      </c>
      <c r="H43" s="23" t="s">
        <v>3927</v>
      </c>
      <c r="I43" s="23" t="s">
        <v>4747</v>
      </c>
      <c r="J43" s="31"/>
      <c r="K43" s="23" t="s">
        <v>1917</v>
      </c>
    </row>
    <row r="44" spans="1:11" ht="16" customHeight="1">
      <c r="A44" s="32" t="s">
        <v>1999</v>
      </c>
      <c r="B44" s="32" t="str">
        <f t="shared" si="0"/>
        <v>cen-35</v>
      </c>
      <c r="C44" s="32"/>
      <c r="D44" s="23">
        <v>3</v>
      </c>
      <c r="E44" s="23" t="s">
        <v>3640</v>
      </c>
      <c r="F44" s="23" t="str">
        <f>LOWER(LEFT(H44,1))&amp;MID(SUBSTITUTE(PROPER(H44)," ",""),2,LEN(H44))</f>
        <v>sellerAddressLine1</v>
      </c>
      <c r="G44" s="23" t="str">
        <f t="shared" si="1"/>
        <v>textItemType</v>
      </c>
      <c r="H44" s="23" t="s">
        <v>2001</v>
      </c>
      <c r="I44" s="23" t="s">
        <v>4748</v>
      </c>
      <c r="J44" s="23" t="s">
        <v>1938</v>
      </c>
      <c r="K44" s="23" t="s">
        <v>1929</v>
      </c>
    </row>
    <row r="45" spans="1:11" ht="16" customHeight="1">
      <c r="A45" s="32" t="s">
        <v>2002</v>
      </c>
      <c r="B45" s="32" t="str">
        <f t="shared" si="0"/>
        <v>cen-36</v>
      </c>
      <c r="C45" s="32"/>
      <c r="D45" s="23">
        <v>3</v>
      </c>
      <c r="E45" s="23" t="s">
        <v>3640</v>
      </c>
      <c r="F45" s="23" t="str">
        <f>LOWER(LEFT(H45,1))&amp;MID(SUBSTITUTE(PROPER(H45)," ",""),2,LEN(H45))</f>
        <v>sellerAddressLine2</v>
      </c>
      <c r="G45" s="23" t="str">
        <f t="shared" si="1"/>
        <v>textItemType</v>
      </c>
      <c r="H45" s="23" t="s">
        <v>3933</v>
      </c>
      <c r="I45" s="23" t="s">
        <v>3934</v>
      </c>
      <c r="J45" s="23" t="s">
        <v>1938</v>
      </c>
      <c r="K45" s="23" t="s">
        <v>1929</v>
      </c>
    </row>
    <row r="46" spans="1:11" ht="16" customHeight="1">
      <c r="A46" s="32" t="s">
        <v>3935</v>
      </c>
      <c r="B46" s="32" t="str">
        <f t="shared" si="0"/>
        <v>cen-162</v>
      </c>
      <c r="C46" s="32"/>
      <c r="D46" s="23">
        <v>3</v>
      </c>
      <c r="E46" s="23" t="s">
        <v>3640</v>
      </c>
      <c r="F46" s="23" t="str">
        <f>LOWER(LEFT(H46,1))&amp;MID(SUBSTITUTE(PROPER(H46)," ",""),2,LEN(H46))</f>
        <v>sellerAddressLine3</v>
      </c>
      <c r="G46" s="23" t="str">
        <f t="shared" si="1"/>
        <v>textItemType</v>
      </c>
      <c r="H46" s="23" t="s">
        <v>3936</v>
      </c>
      <c r="I46" s="23" t="s">
        <v>3934</v>
      </c>
      <c r="J46" s="23" t="s">
        <v>1938</v>
      </c>
      <c r="K46" s="23" t="s">
        <v>1929</v>
      </c>
    </row>
    <row r="47" spans="1:11" ht="16" customHeight="1">
      <c r="A47" s="32" t="s">
        <v>2005</v>
      </c>
      <c r="B47" s="32" t="str">
        <f t="shared" si="0"/>
        <v>cen-37</v>
      </c>
      <c r="C47" s="32"/>
      <c r="D47" s="23">
        <v>3</v>
      </c>
      <c r="E47" s="23" t="s">
        <v>3640</v>
      </c>
      <c r="F47" s="23" t="str">
        <f>LOWER(LEFT(H47,1))&amp;MID(SUBSTITUTE(PROPER(H47)," ",""),2,LEN(H47))</f>
        <v>sellerCity</v>
      </c>
      <c r="G47" s="23" t="str">
        <f t="shared" si="1"/>
        <v>textItemType</v>
      </c>
      <c r="H47" s="23" t="s">
        <v>3937</v>
      </c>
      <c r="I47" s="23" t="s">
        <v>3938</v>
      </c>
      <c r="J47" s="23" t="s">
        <v>1938</v>
      </c>
      <c r="K47" s="23" t="s">
        <v>1929</v>
      </c>
    </row>
    <row r="48" spans="1:11" ht="16" customHeight="1">
      <c r="A48" s="32" t="s">
        <v>2007</v>
      </c>
      <c r="B48" s="32" t="str">
        <f t="shared" si="0"/>
        <v>cen-38</v>
      </c>
      <c r="C48" s="32"/>
      <c r="D48" s="23">
        <v>3</v>
      </c>
      <c r="E48" s="23" t="s">
        <v>3640</v>
      </c>
      <c r="F48" s="23" t="str">
        <f>LOWER(LEFT(H48,1))&amp;MID(SUBSTITUTE(PROPER(H48)," ",""),2,LEN(H48))</f>
        <v>sellerPostCode</v>
      </c>
      <c r="G48" s="23" t="str">
        <f t="shared" si="1"/>
        <v>textItemType</v>
      </c>
      <c r="H48" s="23" t="s">
        <v>3939</v>
      </c>
      <c r="I48" s="23" t="s">
        <v>4749</v>
      </c>
      <c r="J48" s="23" t="s">
        <v>1938</v>
      </c>
      <c r="K48" s="23" t="s">
        <v>1929</v>
      </c>
    </row>
    <row r="49" spans="1:11" ht="16" customHeight="1">
      <c r="A49" s="32" t="s">
        <v>2009</v>
      </c>
      <c r="B49" s="32" t="str">
        <f t="shared" si="0"/>
        <v>cen-39</v>
      </c>
      <c r="C49" s="32"/>
      <c r="D49" s="23">
        <v>3</v>
      </c>
      <c r="E49" s="23" t="s">
        <v>3640</v>
      </c>
      <c r="F49" s="23" t="str">
        <f>LOWER(LEFT(H49,1))&amp;MID(SUBSTITUTE(PROPER(H49)," ",""),2,LEN(H49))</f>
        <v>sellerCountrySubdivision</v>
      </c>
      <c r="G49" s="23" t="str">
        <f t="shared" si="1"/>
        <v>textItemType</v>
      </c>
      <c r="H49" s="23" t="s">
        <v>3942</v>
      </c>
      <c r="I49" s="23" t="s">
        <v>4750</v>
      </c>
      <c r="J49" s="23" t="s">
        <v>1938</v>
      </c>
      <c r="K49" s="23" t="s">
        <v>1929</v>
      </c>
    </row>
    <row r="50" spans="1:11" ht="16" customHeight="1">
      <c r="A50" s="32" t="s">
        <v>2011</v>
      </c>
      <c r="B50" s="32" t="str">
        <f t="shared" si="0"/>
        <v>cen-40</v>
      </c>
      <c r="C50" s="32"/>
      <c r="D50" s="23">
        <v>3</v>
      </c>
      <c r="E50" s="23" t="s">
        <v>3640</v>
      </c>
      <c r="F50" s="23" t="str">
        <f>LOWER(LEFT(H50,1))&amp;MID(SUBSTITUTE(PROPER(H50)," ",""),2,LEN(H50))</f>
        <v>sellerCountryCode</v>
      </c>
      <c r="G50" s="23" t="str">
        <f t="shared" si="1"/>
        <v>codeItemType</v>
      </c>
      <c r="H50" s="23" t="s">
        <v>3945</v>
      </c>
      <c r="I50" s="23" t="s">
        <v>4751</v>
      </c>
      <c r="J50" s="23" t="s">
        <v>1924</v>
      </c>
      <c r="K50" s="23" t="s">
        <v>1917</v>
      </c>
    </row>
    <row r="51" spans="1:11" ht="16" customHeight="1">
      <c r="A51" s="32" t="s">
        <v>2013</v>
      </c>
      <c r="B51" s="32" t="str">
        <f t="shared" si="0"/>
        <v>cenG-6</v>
      </c>
      <c r="C51" s="32"/>
      <c r="D51" s="23">
        <v>2</v>
      </c>
      <c r="E51" s="23" t="s">
        <v>3640</v>
      </c>
      <c r="F51" s="23" t="str">
        <f>LOWER(LEFT(H51,1))&amp;MID(SUBSTITUTE(PROPER(H51)," ",""),2,LEN(H51))</f>
        <v>sellerContact</v>
      </c>
      <c r="G51" s="23" t="str">
        <f t="shared" si="1"/>
        <v/>
      </c>
      <c r="H51" s="23" t="s">
        <v>2014</v>
      </c>
      <c r="I51" s="23" t="s">
        <v>3948</v>
      </c>
      <c r="J51" s="31"/>
      <c r="K51" s="23" t="s">
        <v>1929</v>
      </c>
    </row>
    <row r="52" spans="1:11" ht="16" customHeight="1">
      <c r="A52" s="32" t="s">
        <v>2015</v>
      </c>
      <c r="B52" s="32" t="str">
        <f t="shared" si="0"/>
        <v>cen-41</v>
      </c>
      <c r="C52" s="32"/>
      <c r="D52" s="23">
        <v>3</v>
      </c>
      <c r="E52" s="23" t="s">
        <v>3640</v>
      </c>
      <c r="F52" s="23" t="str">
        <f>LOWER(LEFT(H52,1))&amp;MID(SUBSTITUTE(PROPER(H52)," ",""),2,LEN(H52))</f>
        <v>sellerContactPoint</v>
      </c>
      <c r="G52" s="23" t="str">
        <f t="shared" si="1"/>
        <v>textItemType</v>
      </c>
      <c r="H52" s="23" t="s">
        <v>2016</v>
      </c>
      <c r="I52" s="23" t="s">
        <v>4752</v>
      </c>
      <c r="J52" s="23" t="s">
        <v>1938</v>
      </c>
      <c r="K52" s="23" t="s">
        <v>1929</v>
      </c>
    </row>
    <row r="53" spans="1:11" ht="16" customHeight="1">
      <c r="A53" s="32" t="s">
        <v>2017</v>
      </c>
      <c r="B53" s="32" t="str">
        <f t="shared" si="0"/>
        <v>cen-42</v>
      </c>
      <c r="C53" s="32"/>
      <c r="D53" s="23">
        <v>3</v>
      </c>
      <c r="E53" s="23" t="s">
        <v>3640</v>
      </c>
      <c r="F53" s="23" t="str">
        <f>LOWER(LEFT(H53,1))&amp;MID(SUBSTITUTE(PROPER(H53)," ",""),2,LEN(H53))</f>
        <v>sellerContactTelephoneNumber</v>
      </c>
      <c r="G53" s="23" t="str">
        <f t="shared" si="1"/>
        <v>textItemType</v>
      </c>
      <c r="H53" s="23" t="s">
        <v>2018</v>
      </c>
      <c r="I53" s="23" t="s">
        <v>3951</v>
      </c>
      <c r="J53" s="23" t="s">
        <v>1938</v>
      </c>
      <c r="K53" s="23" t="s">
        <v>1929</v>
      </c>
    </row>
    <row r="54" spans="1:11" ht="16" customHeight="1">
      <c r="A54" s="32" t="s">
        <v>2019</v>
      </c>
      <c r="B54" s="32" t="str">
        <f t="shared" si="0"/>
        <v>cen-43</v>
      </c>
      <c r="C54" s="32"/>
      <c r="D54" s="23">
        <v>3</v>
      </c>
      <c r="E54" s="23" t="s">
        <v>3640</v>
      </c>
      <c r="F54" s="23" t="str">
        <f>LOWER(LEFT(H54,1))&amp;MID(SUBSTITUTE(PROPER(H54)," ",""),2,LEN(H54))</f>
        <v>sellerContactEmailAddress</v>
      </c>
      <c r="G54" s="23" t="str">
        <f t="shared" si="1"/>
        <v>textItemType</v>
      </c>
      <c r="H54" s="23" t="s">
        <v>2020</v>
      </c>
      <c r="I54" s="23" t="s">
        <v>3952</v>
      </c>
      <c r="J54" s="23" t="s">
        <v>1938</v>
      </c>
      <c r="K54" s="23" t="s">
        <v>1929</v>
      </c>
    </row>
    <row r="55" spans="1:11" ht="16" customHeight="1">
      <c r="A55" s="32" t="s">
        <v>2021</v>
      </c>
      <c r="B55" s="32" t="str">
        <f t="shared" si="0"/>
        <v>cenG-7</v>
      </c>
      <c r="C55" s="32"/>
      <c r="D55" s="23">
        <v>1</v>
      </c>
      <c r="E55" s="23" t="s">
        <v>3640</v>
      </c>
      <c r="F55" s="23" t="str">
        <f>LOWER(LEFT(H55,1))&amp;MID(SUBSTITUTE(PROPER(H55)," ",""),2,LEN(H55))</f>
        <v>buyer</v>
      </c>
      <c r="G55" s="23" t="str">
        <f t="shared" si="1"/>
        <v/>
      </c>
      <c r="H55" s="23" t="s">
        <v>2022</v>
      </c>
      <c r="I55" s="23" t="s">
        <v>3953</v>
      </c>
      <c r="J55" s="31"/>
      <c r="K55" s="23" t="s">
        <v>1917</v>
      </c>
    </row>
    <row r="56" spans="1:11" ht="16" customHeight="1">
      <c r="A56" s="32" t="s">
        <v>2023</v>
      </c>
      <c r="B56" s="32" t="str">
        <f t="shared" si="0"/>
        <v>cen-44</v>
      </c>
      <c r="C56" s="32"/>
      <c r="D56" s="23">
        <v>2</v>
      </c>
      <c r="E56" s="23" t="s">
        <v>3640</v>
      </c>
      <c r="F56" s="23" t="str">
        <f>LOWER(LEFT(H56,1))&amp;MID(SUBSTITUTE(PROPER(H56)," ",""),2,LEN(H56))</f>
        <v>buyerName</v>
      </c>
      <c r="G56" s="23" t="str">
        <f t="shared" si="1"/>
        <v>textItemType</v>
      </c>
      <c r="H56" s="23" t="s">
        <v>2024</v>
      </c>
      <c r="I56" s="23" t="s">
        <v>3954</v>
      </c>
      <c r="J56" s="23" t="s">
        <v>1938</v>
      </c>
      <c r="K56" s="23" t="s">
        <v>1917</v>
      </c>
    </row>
    <row r="57" spans="1:11" ht="16" customHeight="1">
      <c r="A57" s="32" t="s">
        <v>3955</v>
      </c>
      <c r="B57" s="32" t="str">
        <f t="shared" si="0"/>
        <v>cen-45</v>
      </c>
      <c r="C57" s="32"/>
      <c r="D57" s="23">
        <v>2</v>
      </c>
      <c r="E57" s="23" t="s">
        <v>3640</v>
      </c>
      <c r="F57" s="23" t="str">
        <f>LOWER(LEFT(H57,1))&amp;MID(SUBSTITUTE(PROPER(H57)," ",""),2,LEN(H57))</f>
        <v>buyerTradingName</v>
      </c>
      <c r="G57" s="23" t="str">
        <f t="shared" si="1"/>
        <v>textItemType</v>
      </c>
      <c r="H57" s="23" t="s">
        <v>3956</v>
      </c>
      <c r="I57" s="23" t="s">
        <v>4753</v>
      </c>
      <c r="J57" s="23" t="s">
        <v>1938</v>
      </c>
      <c r="K57" s="23" t="s">
        <v>1929</v>
      </c>
    </row>
    <row r="58" spans="1:11" ht="16" customHeight="1">
      <c r="A58" s="32" t="s">
        <v>2026</v>
      </c>
      <c r="B58" s="32" t="str">
        <f t="shared" si="0"/>
        <v>cen-46</v>
      </c>
      <c r="C58" s="32"/>
      <c r="D58" s="23">
        <v>2</v>
      </c>
      <c r="E58" s="23" t="s">
        <v>3640</v>
      </c>
      <c r="F58" s="23" t="str">
        <f>LOWER(LEFT(H58,1))&amp;MID(SUBSTITUTE(PROPER(H58)," ",""),2,LEN(H58))</f>
        <v>buyerIdentifier</v>
      </c>
      <c r="G58" s="23" t="str">
        <f t="shared" si="1"/>
        <v>identifierItemType</v>
      </c>
      <c r="H58" s="23" t="s">
        <v>3959</v>
      </c>
      <c r="I58" s="23" t="s">
        <v>4754</v>
      </c>
      <c r="J58" s="23" t="s">
        <v>1918</v>
      </c>
      <c r="K58" s="23" t="s">
        <v>3851</v>
      </c>
    </row>
    <row r="59" spans="1:11" ht="16" customHeight="1">
      <c r="A59" s="32" t="s">
        <v>3962</v>
      </c>
      <c r="B59" s="32" t="str">
        <f t="shared" si="0"/>
        <v>cen-46A</v>
      </c>
      <c r="C59" s="32"/>
      <c r="D59" s="23">
        <v>2</v>
      </c>
      <c r="E59" s="23" t="s">
        <v>3640</v>
      </c>
      <c r="F59" s="23" t="str">
        <f>LOWER(LEFT(H59,1))&amp;MID(SUBSTITUTE(PROPER(H59)," ",""),2,LEN(H59))</f>
        <v>schemeIdentifier</v>
      </c>
      <c r="G59" s="23" t="str">
        <f t="shared" si="1"/>
        <v/>
      </c>
      <c r="H59" s="23" t="s">
        <v>3857</v>
      </c>
      <c r="I59" s="23" t="s">
        <v>4755</v>
      </c>
      <c r="J59" s="23"/>
      <c r="K59" s="23" t="s">
        <v>3851</v>
      </c>
    </row>
    <row r="60" spans="1:11" ht="16" customHeight="1">
      <c r="A60" s="32" t="s">
        <v>2029</v>
      </c>
      <c r="B60" s="32" t="str">
        <f t="shared" si="0"/>
        <v>cen-47</v>
      </c>
      <c r="C60" s="32"/>
      <c r="D60" s="23">
        <v>2</v>
      </c>
      <c r="E60" s="23" t="s">
        <v>3640</v>
      </c>
      <c r="F60" s="23" t="str">
        <f>LOWER(LEFT(H60,1))&amp;MID(SUBSTITUTE(PROPER(H60)," ",""),2,LEN(H60))</f>
        <v>buyerLegalRegistrationIdentifier</v>
      </c>
      <c r="G60" s="23" t="str">
        <f t="shared" si="1"/>
        <v>identifierItemType</v>
      </c>
      <c r="H60" s="23" t="s">
        <v>3964</v>
      </c>
      <c r="I60" s="23" t="s">
        <v>4756</v>
      </c>
      <c r="J60" s="23" t="s">
        <v>1918</v>
      </c>
      <c r="K60" s="23" t="s">
        <v>3851</v>
      </c>
    </row>
    <row r="61" spans="1:11" ht="16" customHeight="1">
      <c r="A61" s="32" t="s">
        <v>3968</v>
      </c>
      <c r="B61" s="32" t="str">
        <f t="shared" si="0"/>
        <v>cen-47A</v>
      </c>
      <c r="C61" s="32"/>
      <c r="D61" s="23">
        <v>2</v>
      </c>
      <c r="E61" s="23" t="s">
        <v>3640</v>
      </c>
      <c r="F61" s="23" t="str">
        <f>LOWER(LEFT(H61,1))&amp;MID(SUBSTITUTE(PROPER(H61)," ",""),2,LEN(H61))</f>
        <v>schemeIdentifier</v>
      </c>
      <c r="G61" s="23" t="str">
        <f t="shared" si="1"/>
        <v/>
      </c>
      <c r="H61" s="23" t="s">
        <v>3857</v>
      </c>
      <c r="I61" s="23" t="s">
        <v>4757</v>
      </c>
      <c r="J61" s="23"/>
      <c r="K61" s="23" t="s">
        <v>3851</v>
      </c>
    </row>
    <row r="62" spans="1:11" ht="16" customHeight="1">
      <c r="A62" s="32" t="s">
        <v>2032</v>
      </c>
      <c r="B62" s="32" t="str">
        <f t="shared" si="0"/>
        <v>cen-48</v>
      </c>
      <c r="C62" s="32"/>
      <c r="D62" s="23">
        <v>2</v>
      </c>
      <c r="E62" s="23" t="s">
        <v>3640</v>
      </c>
      <c r="F62" s="23" t="str">
        <f>LOWER(LEFT(H62,1))&amp;MID(SUBSTITUTE(PROPER(H62)," ",""),2,LEN(H62))</f>
        <v>buyerVatIdentifier</v>
      </c>
      <c r="G62" s="23" t="str">
        <f t="shared" si="1"/>
        <v>identifierItemType</v>
      </c>
      <c r="H62" s="23" t="s">
        <v>3971</v>
      </c>
      <c r="I62" s="23" t="s">
        <v>4758</v>
      </c>
      <c r="J62" s="23" t="s">
        <v>1918</v>
      </c>
      <c r="K62" s="23" t="s">
        <v>1929</v>
      </c>
    </row>
    <row r="63" spans="1:11" ht="16" customHeight="1">
      <c r="A63" s="32" t="s">
        <v>2034</v>
      </c>
      <c r="B63" s="32" t="str">
        <f t="shared" si="0"/>
        <v>cen-49</v>
      </c>
      <c r="C63" s="32"/>
      <c r="D63" s="23">
        <v>2</v>
      </c>
      <c r="E63" s="23" t="s">
        <v>3640</v>
      </c>
      <c r="F63" s="23" t="str">
        <f>LOWER(LEFT(H63,1))&amp;MID(SUBSTITUTE(PROPER(H63)," ",""),2,LEN(H63))</f>
        <v>buyerElectronicAddress</v>
      </c>
      <c r="G63" s="23" t="str">
        <f t="shared" si="1"/>
        <v>identifierItemType</v>
      </c>
      <c r="H63" s="23" t="s">
        <v>3975</v>
      </c>
      <c r="I63" s="23" t="s">
        <v>4759</v>
      </c>
      <c r="J63" s="23" t="s">
        <v>1918</v>
      </c>
      <c r="K63" s="23" t="s">
        <v>3851</v>
      </c>
    </row>
    <row r="64" spans="1:11" ht="16" customHeight="1">
      <c r="A64" s="32" t="s">
        <v>3977</v>
      </c>
      <c r="B64" s="32" t="str">
        <f t="shared" si="0"/>
        <v>cen-49A</v>
      </c>
      <c r="C64" s="32"/>
      <c r="D64" s="23">
        <v>2</v>
      </c>
      <c r="E64" s="23" t="s">
        <v>3640</v>
      </c>
      <c r="F64" s="23" t="str">
        <f>LOWER(LEFT(H64,1))&amp;MID(SUBSTITUTE(PROPER(H64)," ",""),2,LEN(H64))</f>
        <v>schemeIdentifier</v>
      </c>
      <c r="G64" s="23" t="str">
        <f t="shared" si="1"/>
        <v/>
      </c>
      <c r="H64" s="23" t="s">
        <v>3857</v>
      </c>
      <c r="I64" s="23" t="s">
        <v>4760</v>
      </c>
      <c r="J64" s="23"/>
      <c r="K64" s="23" t="s">
        <v>3924</v>
      </c>
    </row>
    <row r="65" spans="1:11" ht="16" customHeight="1">
      <c r="A65" s="32" t="s">
        <v>2037</v>
      </c>
      <c r="B65" s="32" t="str">
        <f t="shared" si="0"/>
        <v>cenG-8</v>
      </c>
      <c r="C65" s="32"/>
      <c r="D65" s="23">
        <v>2</v>
      </c>
      <c r="E65" s="23" t="s">
        <v>3640</v>
      </c>
      <c r="F65" s="23" t="str">
        <f>LOWER(LEFT(H65,1))&amp;MID(SUBSTITUTE(PROPER(H65)," ",""),2,LEN(H65))</f>
        <v>buyerPostalAddress</v>
      </c>
      <c r="G65" s="23" t="str">
        <f t="shared" si="1"/>
        <v/>
      </c>
      <c r="H65" s="23" t="s">
        <v>3979</v>
      </c>
      <c r="I65" s="23" t="s">
        <v>4761</v>
      </c>
      <c r="J65" s="31"/>
      <c r="K65" s="23" t="s">
        <v>1917</v>
      </c>
    </row>
    <row r="66" spans="1:11" ht="16" customHeight="1">
      <c r="A66" s="32" t="s">
        <v>2039</v>
      </c>
      <c r="B66" s="32" t="str">
        <f t="shared" si="0"/>
        <v>cen-50</v>
      </c>
      <c r="C66" s="32"/>
      <c r="D66" s="23">
        <v>3</v>
      </c>
      <c r="E66" s="23" t="s">
        <v>3640</v>
      </c>
      <c r="F66" s="23" t="str">
        <f>LOWER(LEFT(H66,1))&amp;MID(SUBSTITUTE(PROPER(H66)," ",""),2,LEN(H66))</f>
        <v>buyerAddressLine1</v>
      </c>
      <c r="G66" s="23" t="str">
        <f t="shared" si="1"/>
        <v>textItemType</v>
      </c>
      <c r="H66" s="23" t="s">
        <v>2040</v>
      </c>
      <c r="I66" s="23" t="s">
        <v>4748</v>
      </c>
      <c r="J66" s="23" t="s">
        <v>1938</v>
      </c>
      <c r="K66" s="23" t="s">
        <v>1929</v>
      </c>
    </row>
    <row r="67" spans="1:11" ht="16" customHeight="1">
      <c r="A67" s="32" t="s">
        <v>2041</v>
      </c>
      <c r="B67" s="32" t="str">
        <f t="shared" ref="B67:B130" si="2">IF("BT"=MID(A67,1,2),"cen-"&amp;MID(A67,4,LEN(A67)-3),"cenG-"&amp;MID(A67,4,LEN(A67)-3))</f>
        <v>cen-51</v>
      </c>
      <c r="C67" s="32"/>
      <c r="D67" s="23">
        <v>3</v>
      </c>
      <c r="E67" s="23" t="s">
        <v>3640</v>
      </c>
      <c r="F67" s="23" t="str">
        <f>LOWER(LEFT(H67,1))&amp;MID(SUBSTITUTE(PROPER(H67)," ",""),2,LEN(H67))</f>
        <v>buyerAddressLine2</v>
      </c>
      <c r="G67" s="23" t="str">
        <f t="shared" ref="G67:G130" si="3">IF(ISTEXT(J67),LOWER(LEFT(J67,1))&amp;MID(SUBSTITUTE(PROPER(J67)," ",""),2,LEN(J67))&amp;"ItemType","")</f>
        <v>textItemType</v>
      </c>
      <c r="H67" s="23" t="s">
        <v>3981</v>
      </c>
      <c r="I67" s="23" t="s">
        <v>3934</v>
      </c>
      <c r="J67" s="23" t="s">
        <v>1938</v>
      </c>
      <c r="K67" s="23" t="s">
        <v>1929</v>
      </c>
    </row>
    <row r="68" spans="1:11" ht="16" customHeight="1">
      <c r="A68" s="32" t="s">
        <v>2043</v>
      </c>
      <c r="B68" s="32" t="str">
        <f t="shared" si="2"/>
        <v>cen-163</v>
      </c>
      <c r="C68" s="32"/>
      <c r="D68" s="23">
        <v>3</v>
      </c>
      <c r="E68" s="23" t="s">
        <v>3640</v>
      </c>
      <c r="F68" s="23" t="str">
        <f>LOWER(LEFT(H68,1))&amp;MID(SUBSTITUTE(PROPER(H68)," ",""),2,LEN(H68))</f>
        <v>buyerAddressLine3</v>
      </c>
      <c r="G68" s="23" t="str">
        <f t="shared" si="3"/>
        <v>textItemType</v>
      </c>
      <c r="H68" s="23" t="s">
        <v>3982</v>
      </c>
      <c r="I68" s="23" t="s">
        <v>3934</v>
      </c>
      <c r="J68" s="23" t="s">
        <v>1938</v>
      </c>
      <c r="K68" s="23" t="s">
        <v>1929</v>
      </c>
    </row>
    <row r="69" spans="1:11" ht="16" customHeight="1">
      <c r="A69" s="32" t="s">
        <v>2045</v>
      </c>
      <c r="B69" s="32" t="str">
        <f t="shared" si="2"/>
        <v>cen-52</v>
      </c>
      <c r="C69" s="32"/>
      <c r="D69" s="23">
        <v>3</v>
      </c>
      <c r="E69" s="23" t="s">
        <v>3640</v>
      </c>
      <c r="F69" s="23" t="str">
        <f>LOWER(LEFT(H69,1))&amp;MID(SUBSTITUTE(PROPER(H69)," ",""),2,LEN(H69))</f>
        <v>buyerCity</v>
      </c>
      <c r="G69" s="23" t="str">
        <f t="shared" si="3"/>
        <v>textItemType</v>
      </c>
      <c r="H69" s="23" t="s">
        <v>3983</v>
      </c>
      <c r="I69" s="23" t="s">
        <v>3984</v>
      </c>
      <c r="J69" s="23" t="s">
        <v>1938</v>
      </c>
      <c r="K69" s="23" t="s">
        <v>1929</v>
      </c>
    </row>
    <row r="70" spans="1:11" ht="16" customHeight="1">
      <c r="A70" s="32" t="s">
        <v>2047</v>
      </c>
      <c r="B70" s="32" t="str">
        <f t="shared" si="2"/>
        <v>cen-53</v>
      </c>
      <c r="C70" s="32"/>
      <c r="D70" s="23">
        <v>3</v>
      </c>
      <c r="E70" s="23" t="s">
        <v>3640</v>
      </c>
      <c r="F70" s="23" t="str">
        <f>LOWER(LEFT(H70,1))&amp;MID(SUBSTITUTE(PROPER(H70)," ",""),2,LEN(H70))</f>
        <v>buyerPostCode</v>
      </c>
      <c r="G70" s="23" t="str">
        <f t="shared" si="3"/>
        <v>textItemType</v>
      </c>
      <c r="H70" s="23" t="s">
        <v>3985</v>
      </c>
      <c r="I70" s="23" t="s">
        <v>4749</v>
      </c>
      <c r="J70" s="23" t="s">
        <v>1938</v>
      </c>
      <c r="K70" s="23" t="s">
        <v>1929</v>
      </c>
    </row>
    <row r="71" spans="1:11" ht="16" customHeight="1">
      <c r="A71" s="32" t="s">
        <v>2049</v>
      </c>
      <c r="B71" s="32" t="str">
        <f t="shared" si="2"/>
        <v>cen-54</v>
      </c>
      <c r="C71" s="32"/>
      <c r="D71" s="23">
        <v>3</v>
      </c>
      <c r="E71" s="23" t="s">
        <v>3640</v>
      </c>
      <c r="F71" s="23" t="str">
        <f>LOWER(LEFT(H71,1))&amp;MID(SUBSTITUTE(PROPER(H71)," ",""),2,LEN(H71))</f>
        <v>buyerCountrySubdivision</v>
      </c>
      <c r="G71" s="23" t="str">
        <f t="shared" si="3"/>
        <v>textItemType</v>
      </c>
      <c r="H71" s="23" t="s">
        <v>2050</v>
      </c>
      <c r="I71" s="23" t="s">
        <v>4750</v>
      </c>
      <c r="J71" s="23" t="s">
        <v>1938</v>
      </c>
      <c r="K71" s="23" t="s">
        <v>1929</v>
      </c>
    </row>
    <row r="72" spans="1:11" ht="16" customHeight="1">
      <c r="A72" s="32" t="s">
        <v>2051</v>
      </c>
      <c r="B72" s="32" t="str">
        <f t="shared" si="2"/>
        <v>cen-55</v>
      </c>
      <c r="C72" s="32"/>
      <c r="D72" s="23">
        <v>3</v>
      </c>
      <c r="E72" s="23" t="s">
        <v>3640</v>
      </c>
      <c r="F72" s="23" t="str">
        <f>LOWER(LEFT(H72,1))&amp;MID(SUBSTITUTE(PROPER(H72)," ",""),2,LEN(H72))</f>
        <v>buyerCountryCode</v>
      </c>
      <c r="G72" s="23" t="str">
        <f t="shared" si="3"/>
        <v>codeItemType</v>
      </c>
      <c r="H72" s="23" t="s">
        <v>3986</v>
      </c>
      <c r="I72" s="23" t="s">
        <v>4762</v>
      </c>
      <c r="J72" s="23" t="s">
        <v>1924</v>
      </c>
      <c r="K72" s="23" t="s">
        <v>1917</v>
      </c>
    </row>
    <row r="73" spans="1:11" ht="16" customHeight="1">
      <c r="A73" s="32" t="s">
        <v>2053</v>
      </c>
      <c r="B73" s="32" t="str">
        <f t="shared" si="2"/>
        <v>cenG-9</v>
      </c>
      <c r="C73" s="32"/>
      <c r="D73" s="23">
        <v>2</v>
      </c>
      <c r="E73" s="23" t="s">
        <v>3640</v>
      </c>
      <c r="F73" s="23" t="str">
        <f>LOWER(LEFT(H73,1))&amp;MID(SUBSTITUTE(PROPER(H73)," ",""),2,LEN(H73))</f>
        <v>buyerContact</v>
      </c>
      <c r="G73" s="23" t="str">
        <f t="shared" si="3"/>
        <v/>
      </c>
      <c r="H73" s="23" t="s">
        <v>3988</v>
      </c>
      <c r="I73" s="23" t="s">
        <v>4763</v>
      </c>
      <c r="J73" s="31"/>
      <c r="K73" s="23" t="s">
        <v>1929</v>
      </c>
    </row>
    <row r="74" spans="1:11" ht="16" customHeight="1">
      <c r="A74" s="32" t="s">
        <v>2055</v>
      </c>
      <c r="B74" s="32" t="str">
        <f t="shared" si="2"/>
        <v>cen-56</v>
      </c>
      <c r="C74" s="32"/>
      <c r="D74" s="23">
        <v>3</v>
      </c>
      <c r="E74" s="23" t="s">
        <v>3640</v>
      </c>
      <c r="F74" s="23" t="str">
        <f>LOWER(LEFT(H74,1))&amp;MID(SUBSTITUTE(PROPER(H74)," ",""),2,LEN(H74))</f>
        <v>buyerContactPoint</v>
      </c>
      <c r="G74" s="23" t="str">
        <f t="shared" si="3"/>
        <v>textItemType</v>
      </c>
      <c r="H74" s="23" t="s">
        <v>2056</v>
      </c>
      <c r="I74" s="23" t="s">
        <v>4752</v>
      </c>
      <c r="J74" s="23" t="s">
        <v>1938</v>
      </c>
      <c r="K74" s="23" t="s">
        <v>1929</v>
      </c>
    </row>
    <row r="75" spans="1:11" ht="16" customHeight="1">
      <c r="A75" s="32" t="s">
        <v>2057</v>
      </c>
      <c r="B75" s="32" t="str">
        <f t="shared" si="2"/>
        <v>cen-57</v>
      </c>
      <c r="C75" s="32"/>
      <c r="D75" s="23">
        <v>3</v>
      </c>
      <c r="E75" s="23" t="s">
        <v>3640</v>
      </c>
      <c r="F75" s="23" t="str">
        <f>LOWER(LEFT(H75,1))&amp;MID(SUBSTITUTE(PROPER(H75)," ",""),2,LEN(H75))</f>
        <v>buyerContactTelephoneNumber</v>
      </c>
      <c r="G75" s="23" t="str">
        <f t="shared" si="3"/>
        <v>textItemType</v>
      </c>
      <c r="H75" s="23" t="s">
        <v>2058</v>
      </c>
      <c r="I75" s="23" t="s">
        <v>3951</v>
      </c>
      <c r="J75" s="23" t="s">
        <v>1938</v>
      </c>
      <c r="K75" s="23" t="s">
        <v>1929</v>
      </c>
    </row>
    <row r="76" spans="1:11" ht="16" customHeight="1">
      <c r="A76" s="32" t="s">
        <v>2059</v>
      </c>
      <c r="B76" s="32" t="str">
        <f t="shared" si="2"/>
        <v>cen-58</v>
      </c>
      <c r="C76" s="32"/>
      <c r="D76" s="23">
        <v>3</v>
      </c>
      <c r="E76" s="23" t="s">
        <v>3640</v>
      </c>
      <c r="F76" s="23" t="str">
        <f>LOWER(LEFT(H76,1))&amp;MID(SUBSTITUTE(PROPER(H76)," ",""),2,LEN(H76))</f>
        <v>buyerContactEmailAddress</v>
      </c>
      <c r="G76" s="23" t="str">
        <f t="shared" si="3"/>
        <v>textItemType</v>
      </c>
      <c r="H76" s="23" t="s">
        <v>2060</v>
      </c>
      <c r="I76" s="23" t="s">
        <v>3952</v>
      </c>
      <c r="J76" s="23" t="s">
        <v>1938</v>
      </c>
      <c r="K76" s="23" t="s">
        <v>1929</v>
      </c>
    </row>
    <row r="77" spans="1:11" ht="16" customHeight="1">
      <c r="A77" s="32" t="s">
        <v>2061</v>
      </c>
      <c r="B77" s="32" t="str">
        <f t="shared" si="2"/>
        <v>cenG-10</v>
      </c>
      <c r="C77" s="32"/>
      <c r="D77" s="23">
        <v>1</v>
      </c>
      <c r="E77" s="23" t="s">
        <v>3640</v>
      </c>
      <c r="F77" s="23" t="str">
        <f>LOWER(LEFT(H77,1))&amp;MID(SUBSTITUTE(PROPER(H77)," ",""),2,LEN(H77))</f>
        <v>payee</v>
      </c>
      <c r="G77" s="23" t="str">
        <f t="shared" si="3"/>
        <v/>
      </c>
      <c r="H77" s="23" t="s">
        <v>3991</v>
      </c>
      <c r="I77" s="23" t="s">
        <v>4764</v>
      </c>
      <c r="J77" s="31"/>
      <c r="K77" s="23" t="s">
        <v>1929</v>
      </c>
    </row>
    <row r="78" spans="1:11" ht="16" customHeight="1">
      <c r="A78" s="32" t="s">
        <v>2063</v>
      </c>
      <c r="B78" s="32" t="str">
        <f t="shared" si="2"/>
        <v>cen-59</v>
      </c>
      <c r="C78" s="32"/>
      <c r="D78" s="23">
        <v>2</v>
      </c>
      <c r="E78" s="23" t="s">
        <v>3640</v>
      </c>
      <c r="F78" s="23" t="str">
        <f>LOWER(LEFT(H78,1))&amp;MID(SUBSTITUTE(PROPER(H78)," ",""),2,LEN(H78))</f>
        <v>payeeName</v>
      </c>
      <c r="G78" s="23" t="str">
        <f t="shared" si="3"/>
        <v>textItemType</v>
      </c>
      <c r="H78" s="23" t="s">
        <v>3995</v>
      </c>
      <c r="I78" s="23" t="s">
        <v>4765</v>
      </c>
      <c r="J78" s="23" t="s">
        <v>1938</v>
      </c>
      <c r="K78" s="23" t="s">
        <v>1917</v>
      </c>
    </row>
    <row r="79" spans="1:11" ht="16" customHeight="1">
      <c r="A79" s="32" t="s">
        <v>2065</v>
      </c>
      <c r="B79" s="32" t="str">
        <f t="shared" si="2"/>
        <v>cen-60</v>
      </c>
      <c r="C79" s="32"/>
      <c r="D79" s="23">
        <v>2</v>
      </c>
      <c r="E79" s="23" t="s">
        <v>3640</v>
      </c>
      <c r="F79" s="23" t="str">
        <f>LOWER(LEFT(H79,1))&amp;MID(SUBSTITUTE(PROPER(H79)," ",""),2,LEN(H79))</f>
        <v>payeeIdentifier</v>
      </c>
      <c r="G79" s="23" t="str">
        <f t="shared" si="3"/>
        <v>identifierItemType</v>
      </c>
      <c r="H79" s="23" t="s">
        <v>3998</v>
      </c>
      <c r="I79" s="23" t="s">
        <v>4766</v>
      </c>
      <c r="J79" s="23" t="s">
        <v>1918</v>
      </c>
      <c r="K79" s="23" t="s">
        <v>3851</v>
      </c>
    </row>
    <row r="80" spans="1:11" ht="16" customHeight="1">
      <c r="A80" s="32" t="s">
        <v>4001</v>
      </c>
      <c r="B80" s="32" t="str">
        <f t="shared" si="2"/>
        <v>cen-60A</v>
      </c>
      <c r="C80" s="32"/>
      <c r="D80" s="23">
        <v>2</v>
      </c>
      <c r="E80" s="23" t="s">
        <v>3640</v>
      </c>
      <c r="F80" s="23" t="str">
        <f>LOWER(LEFT(H80,1))&amp;MID(SUBSTITUTE(PROPER(H80)," ",""),2,LEN(H80))</f>
        <v>schemeIdentifier</v>
      </c>
      <c r="G80" s="23" t="str">
        <f t="shared" si="3"/>
        <v/>
      </c>
      <c r="H80" s="23" t="s">
        <v>3857</v>
      </c>
      <c r="I80" s="23" t="s">
        <v>4767</v>
      </c>
      <c r="J80" s="23"/>
      <c r="K80" s="23" t="s">
        <v>3851</v>
      </c>
    </row>
    <row r="81" spans="1:11" ht="16" customHeight="1">
      <c r="A81" s="32" t="s">
        <v>2068</v>
      </c>
      <c r="B81" s="32" t="str">
        <f t="shared" si="2"/>
        <v>cen-61</v>
      </c>
      <c r="C81" s="32"/>
      <c r="D81" s="23">
        <v>2</v>
      </c>
      <c r="E81" s="23" t="s">
        <v>3640</v>
      </c>
      <c r="F81" s="23" t="str">
        <f>LOWER(LEFT(H81,1))&amp;MID(SUBSTITUTE(PROPER(H81)," ",""),2,LEN(H81))</f>
        <v>payeeLegalRegistrationIdentifier</v>
      </c>
      <c r="G81" s="23" t="str">
        <f t="shared" si="3"/>
        <v>identifierItemType</v>
      </c>
      <c r="H81" s="23" t="s">
        <v>4003</v>
      </c>
      <c r="I81" s="23" t="s">
        <v>4768</v>
      </c>
      <c r="J81" s="23" t="s">
        <v>1918</v>
      </c>
      <c r="K81" s="23" t="s">
        <v>3851</v>
      </c>
    </row>
    <row r="82" spans="1:11" ht="16" customHeight="1">
      <c r="A82" s="32" t="s">
        <v>4007</v>
      </c>
      <c r="B82" s="32" t="str">
        <f t="shared" si="2"/>
        <v>cen-61A</v>
      </c>
      <c r="C82" s="32"/>
      <c r="D82" s="23">
        <v>2</v>
      </c>
      <c r="E82" s="23" t="s">
        <v>3640</v>
      </c>
      <c r="F82" s="23" t="str">
        <f>LOWER(LEFT(H82,1))&amp;MID(SUBSTITUTE(PROPER(H82)," ",""),2,LEN(H82))</f>
        <v>schemeIdentifier</v>
      </c>
      <c r="G82" s="23" t="str">
        <f t="shared" si="3"/>
        <v/>
      </c>
      <c r="H82" s="23" t="s">
        <v>3857</v>
      </c>
      <c r="I82" s="23" t="s">
        <v>4769</v>
      </c>
      <c r="J82" s="23"/>
      <c r="K82" s="23" t="s">
        <v>3851</v>
      </c>
    </row>
    <row r="83" spans="1:11" ht="16" customHeight="1">
      <c r="A83" s="32" t="s">
        <v>2071</v>
      </c>
      <c r="B83" s="32" t="str">
        <f t="shared" si="2"/>
        <v>cenG-11</v>
      </c>
      <c r="C83" s="32"/>
      <c r="D83" s="23">
        <v>1</v>
      </c>
      <c r="E83" s="23" t="s">
        <v>3640</v>
      </c>
      <c r="F83" s="23" t="str">
        <f>LOWER(LEFT(H83,1))&amp;MID(SUBSTITUTE(PROPER(H83)," ",""),2,LEN(H83))</f>
        <v>sellerTaxRepresentativeParty</v>
      </c>
      <c r="G83" s="23" t="str">
        <f t="shared" si="3"/>
        <v/>
      </c>
      <c r="H83" s="23" t="s">
        <v>2072</v>
      </c>
      <c r="I83" s="23" t="s">
        <v>4009</v>
      </c>
      <c r="J83" s="31"/>
      <c r="K83" s="23" t="s">
        <v>1929</v>
      </c>
    </row>
    <row r="84" spans="1:11" ht="16" customHeight="1">
      <c r="A84" s="32" t="s">
        <v>2073</v>
      </c>
      <c r="B84" s="32" t="str">
        <f t="shared" si="2"/>
        <v>cen-62</v>
      </c>
      <c r="C84" s="32"/>
      <c r="D84" s="23">
        <v>2</v>
      </c>
      <c r="E84" s="23" t="s">
        <v>3640</v>
      </c>
      <c r="F84" s="23" t="str">
        <f>LOWER(LEFT(H84,1))&amp;MID(SUBSTITUTE(PROPER(H84)," ",""),2,LEN(H84))</f>
        <v>sellerTaxRepresentativeName</v>
      </c>
      <c r="G84" s="23" t="str">
        <f t="shared" si="3"/>
        <v>textItemType</v>
      </c>
      <c r="H84" s="23" t="s">
        <v>2074</v>
      </c>
      <c r="I84" s="23" t="s">
        <v>4010</v>
      </c>
      <c r="J84" s="23" t="s">
        <v>1938</v>
      </c>
      <c r="K84" s="23" t="s">
        <v>1917</v>
      </c>
    </row>
    <row r="85" spans="1:11" ht="16" customHeight="1">
      <c r="A85" s="32" t="s">
        <v>2075</v>
      </c>
      <c r="B85" s="32" t="str">
        <f t="shared" si="2"/>
        <v>cen-63</v>
      </c>
      <c r="C85" s="32"/>
      <c r="D85" s="23">
        <v>2</v>
      </c>
      <c r="E85" s="23" t="s">
        <v>3640</v>
      </c>
      <c r="F85" s="23" t="str">
        <f>LOWER(LEFT(H85,1))&amp;MID(SUBSTITUTE(PROPER(H85)," ",""),2,LEN(H85))</f>
        <v>sellerTaxRepresentativeVatIdentifier</v>
      </c>
      <c r="G85" s="23" t="str">
        <f t="shared" si="3"/>
        <v>identifierItemType</v>
      </c>
      <c r="H85" s="23" t="s">
        <v>4011</v>
      </c>
      <c r="I85" s="23" t="s">
        <v>4770</v>
      </c>
      <c r="J85" s="23" t="s">
        <v>1918</v>
      </c>
      <c r="K85" s="23" t="s">
        <v>1917</v>
      </c>
    </row>
    <row r="86" spans="1:11" ht="16" customHeight="1">
      <c r="A86" s="32" t="s">
        <v>2077</v>
      </c>
      <c r="B86" s="32" t="str">
        <f t="shared" si="2"/>
        <v>cenG-12</v>
      </c>
      <c r="C86" s="32"/>
      <c r="D86" s="23">
        <v>2</v>
      </c>
      <c r="E86" s="23" t="s">
        <v>3640</v>
      </c>
      <c r="F86" s="23" t="str">
        <f>LOWER(LEFT(H86,1))&amp;MID(SUBSTITUTE(PROPER(H86)," ",""),2,LEN(H86))</f>
        <v>sellerTaxRepresentativePostalAddress</v>
      </c>
      <c r="G86" s="23" t="str">
        <f t="shared" si="3"/>
        <v/>
      </c>
      <c r="H86" s="23" t="s">
        <v>4014</v>
      </c>
      <c r="I86" s="23" t="s">
        <v>4771</v>
      </c>
      <c r="J86" s="31"/>
      <c r="K86" s="23" t="s">
        <v>1917</v>
      </c>
    </row>
    <row r="87" spans="1:11" ht="16" customHeight="1">
      <c r="A87" s="32" t="s">
        <v>2079</v>
      </c>
      <c r="B87" s="32" t="str">
        <f t="shared" si="2"/>
        <v>cen-64</v>
      </c>
      <c r="C87" s="32"/>
      <c r="D87" s="23">
        <v>3</v>
      </c>
      <c r="E87" s="23" t="s">
        <v>3640</v>
      </c>
      <c r="F87" s="23" t="str">
        <f>LOWER(LEFT(H87,1))&amp;MID(SUBSTITUTE(PROPER(H87)," ",""),2,LEN(H87))</f>
        <v>taxRepresentativeAddressLine1</v>
      </c>
      <c r="G87" s="23" t="str">
        <f t="shared" si="3"/>
        <v>textItemType</v>
      </c>
      <c r="H87" s="23" t="s">
        <v>2080</v>
      </c>
      <c r="I87" s="23" t="s">
        <v>4772</v>
      </c>
      <c r="J87" s="23" t="s">
        <v>1938</v>
      </c>
      <c r="K87" s="23" t="s">
        <v>1929</v>
      </c>
    </row>
    <row r="88" spans="1:11" ht="16" customHeight="1">
      <c r="A88" s="32" t="s">
        <v>2081</v>
      </c>
      <c r="B88" s="32" t="str">
        <f t="shared" si="2"/>
        <v>cen-65</v>
      </c>
      <c r="C88" s="32"/>
      <c r="D88" s="23">
        <v>3</v>
      </c>
      <c r="E88" s="23" t="s">
        <v>3640</v>
      </c>
      <c r="F88" s="23" t="str">
        <f>LOWER(LEFT(H88,1))&amp;MID(SUBSTITUTE(PROPER(H88)," ",""),2,LEN(H88))</f>
        <v>taxRepresentativeAddressLine2</v>
      </c>
      <c r="G88" s="23" t="str">
        <f t="shared" si="3"/>
        <v>textItemType</v>
      </c>
      <c r="H88" s="23" t="s">
        <v>4018</v>
      </c>
      <c r="I88" s="23" t="s">
        <v>3934</v>
      </c>
      <c r="J88" s="23" t="s">
        <v>1938</v>
      </c>
      <c r="K88" s="23" t="s">
        <v>1929</v>
      </c>
    </row>
    <row r="89" spans="1:11" ht="16" customHeight="1">
      <c r="A89" s="32" t="s">
        <v>2083</v>
      </c>
      <c r="B89" s="32" t="str">
        <f t="shared" si="2"/>
        <v>cen-164</v>
      </c>
      <c r="C89" s="32"/>
      <c r="D89" s="23">
        <v>3</v>
      </c>
      <c r="E89" s="23" t="s">
        <v>3640</v>
      </c>
      <c r="F89" s="23" t="str">
        <f>LOWER(LEFT(H89,1))&amp;MID(SUBSTITUTE(PROPER(H89)," ",""),2,LEN(H89))</f>
        <v>taxRepresentativeAddressLine3</v>
      </c>
      <c r="G89" s="23" t="str">
        <f t="shared" si="3"/>
        <v>textItemType</v>
      </c>
      <c r="H89" s="23" t="s">
        <v>4019</v>
      </c>
      <c r="I89" s="23" t="s">
        <v>3934</v>
      </c>
      <c r="J89" s="23" t="s">
        <v>1938</v>
      </c>
      <c r="K89" s="23" t="s">
        <v>1929</v>
      </c>
    </row>
    <row r="90" spans="1:11" ht="16" customHeight="1">
      <c r="A90" s="32" t="s">
        <v>2085</v>
      </c>
      <c r="B90" s="32" t="str">
        <f t="shared" si="2"/>
        <v>cen-66</v>
      </c>
      <c r="C90" s="32"/>
      <c r="D90" s="23">
        <v>3</v>
      </c>
      <c r="E90" s="23" t="s">
        <v>3640</v>
      </c>
      <c r="F90" s="23" t="str">
        <f>LOWER(LEFT(H90,1))&amp;MID(SUBSTITUTE(PROPER(H90)," ",""),2,LEN(H90))</f>
        <v>taxRepresentativeCity</v>
      </c>
      <c r="G90" s="23" t="str">
        <f t="shared" si="3"/>
        <v>textItemType</v>
      </c>
      <c r="H90" s="23" t="s">
        <v>4020</v>
      </c>
      <c r="I90" s="23" t="s">
        <v>4021</v>
      </c>
      <c r="J90" s="23" t="s">
        <v>1938</v>
      </c>
      <c r="K90" s="23" t="s">
        <v>1929</v>
      </c>
    </row>
    <row r="91" spans="1:11" ht="16" customHeight="1">
      <c r="A91" s="32" t="s">
        <v>2087</v>
      </c>
      <c r="B91" s="32" t="str">
        <f t="shared" si="2"/>
        <v>cen-67</v>
      </c>
      <c r="C91" s="32"/>
      <c r="D91" s="23">
        <v>3</v>
      </c>
      <c r="E91" s="23" t="s">
        <v>3640</v>
      </c>
      <c r="F91" s="23" t="str">
        <f>LOWER(LEFT(H91,1))&amp;MID(SUBSTITUTE(PROPER(H91)," ",""),2,LEN(H91))</f>
        <v>taxRepresentativePostCode</v>
      </c>
      <c r="G91" s="23" t="str">
        <f t="shared" si="3"/>
        <v>textItemType</v>
      </c>
      <c r="H91" s="23" t="s">
        <v>4022</v>
      </c>
      <c r="I91" s="23" t="s">
        <v>4749</v>
      </c>
      <c r="J91" s="23" t="s">
        <v>1938</v>
      </c>
      <c r="K91" s="23" t="s">
        <v>1929</v>
      </c>
    </row>
    <row r="92" spans="1:11" ht="16" customHeight="1">
      <c r="A92" s="32" t="s">
        <v>2089</v>
      </c>
      <c r="B92" s="32" t="str">
        <f t="shared" si="2"/>
        <v>cen-68</v>
      </c>
      <c r="C92" s="32"/>
      <c r="D92" s="23">
        <v>3</v>
      </c>
      <c r="E92" s="23" t="s">
        <v>3640</v>
      </c>
      <c r="F92" s="23" t="str">
        <f>LOWER(LEFT(H92,1))&amp;MID(SUBSTITUTE(PROPER(H92)," ",""),2,LEN(H92))</f>
        <v>taxRepresentativeCountrySubdivision</v>
      </c>
      <c r="G92" s="23" t="str">
        <f t="shared" si="3"/>
        <v>textItemType</v>
      </c>
      <c r="H92" s="23" t="s">
        <v>2090</v>
      </c>
      <c r="I92" s="23" t="s">
        <v>4773</v>
      </c>
      <c r="J92" s="23" t="s">
        <v>1938</v>
      </c>
      <c r="K92" s="23" t="s">
        <v>1929</v>
      </c>
    </row>
    <row r="93" spans="1:11" ht="16" customHeight="1">
      <c r="A93" s="32" t="s">
        <v>2091</v>
      </c>
      <c r="B93" s="32" t="str">
        <f t="shared" si="2"/>
        <v>cen-69</v>
      </c>
      <c r="C93" s="32"/>
      <c r="D93" s="23">
        <v>3</v>
      </c>
      <c r="E93" s="23" t="s">
        <v>3640</v>
      </c>
      <c r="F93" s="23" t="str">
        <f>LOWER(LEFT(H93,1))&amp;MID(SUBSTITUTE(PROPER(H93)," ",""),2,LEN(H93))</f>
        <v>taxRepresentativeCountryCode</v>
      </c>
      <c r="G93" s="23" t="str">
        <f t="shared" si="3"/>
        <v>codeItemType</v>
      </c>
      <c r="H93" s="23" t="s">
        <v>4024</v>
      </c>
      <c r="I93" s="23" t="s">
        <v>4774</v>
      </c>
      <c r="J93" s="23" t="s">
        <v>1924</v>
      </c>
      <c r="K93" s="23" t="s">
        <v>1917</v>
      </c>
    </row>
    <row r="94" spans="1:11" ht="16" customHeight="1">
      <c r="A94" s="32" t="s">
        <v>2093</v>
      </c>
      <c r="B94" s="32" t="str">
        <f t="shared" si="2"/>
        <v>cenG-13</v>
      </c>
      <c r="C94" s="32"/>
      <c r="D94" s="23">
        <v>1</v>
      </c>
      <c r="E94" s="23" t="s">
        <v>3640</v>
      </c>
      <c r="F94" s="23" t="str">
        <f>LOWER(LEFT(H94,1))&amp;MID(SUBSTITUTE(PROPER(H94)," ",""),2,LEN(H94))</f>
        <v>deliveryInformation</v>
      </c>
      <c r="G94" s="23" t="str">
        <f t="shared" si="3"/>
        <v/>
      </c>
      <c r="H94" s="23" t="s">
        <v>4026</v>
      </c>
      <c r="I94" s="23" t="s">
        <v>4027</v>
      </c>
      <c r="J94" s="31"/>
      <c r="K94" s="23" t="s">
        <v>1929</v>
      </c>
    </row>
    <row r="95" spans="1:11" ht="16" customHeight="1">
      <c r="A95" s="32" t="s">
        <v>2095</v>
      </c>
      <c r="B95" s="32" t="str">
        <f t="shared" si="2"/>
        <v>cen-70</v>
      </c>
      <c r="C95" s="32"/>
      <c r="D95" s="23">
        <v>2</v>
      </c>
      <c r="E95" s="23" t="s">
        <v>3640</v>
      </c>
      <c r="F95" s="23" t="str">
        <f>LOWER(LEFT(H95,1))&amp;MID(SUBSTITUTE(PROPER(H95)," ",""),2,LEN(H95))</f>
        <v>deliverToPartyName</v>
      </c>
      <c r="G95" s="23" t="str">
        <f t="shared" si="3"/>
        <v>textItemType</v>
      </c>
      <c r="H95" s="23" t="s">
        <v>2096</v>
      </c>
      <c r="I95" s="23" t="s">
        <v>4775</v>
      </c>
      <c r="J95" s="23" t="s">
        <v>1938</v>
      </c>
      <c r="K95" s="23" t="s">
        <v>1929</v>
      </c>
    </row>
    <row r="96" spans="1:11" ht="16" customHeight="1">
      <c r="A96" s="32" t="s">
        <v>2097</v>
      </c>
      <c r="B96" s="32" t="str">
        <f t="shared" si="2"/>
        <v>cen-71</v>
      </c>
      <c r="C96" s="32"/>
      <c r="D96" s="23">
        <v>2</v>
      </c>
      <c r="E96" s="23" t="s">
        <v>3640</v>
      </c>
      <c r="F96" s="23" t="str">
        <f>LOWER(LEFT(H96,1))&amp;MID(SUBSTITUTE(PROPER(H96)," ",""),2,LEN(H96))</f>
        <v>deliverToLocationIdentifier</v>
      </c>
      <c r="G96" s="23" t="str">
        <f t="shared" si="3"/>
        <v>identifierItemType</v>
      </c>
      <c r="H96" s="23" t="s">
        <v>4031</v>
      </c>
      <c r="I96" s="23" t="s">
        <v>4776</v>
      </c>
      <c r="J96" s="23" t="s">
        <v>1918</v>
      </c>
      <c r="K96" s="23" t="s">
        <v>3851</v>
      </c>
    </row>
    <row r="97" spans="1:11" ht="16" customHeight="1">
      <c r="A97" s="32" t="s">
        <v>4034</v>
      </c>
      <c r="B97" s="32" t="str">
        <f t="shared" si="2"/>
        <v>cen-71A</v>
      </c>
      <c r="C97" s="32"/>
      <c r="D97" s="23">
        <v>2</v>
      </c>
      <c r="E97" s="23" t="s">
        <v>3640</v>
      </c>
      <c r="F97" s="23" t="str">
        <f>LOWER(LEFT(H97,1))&amp;MID(SUBSTITUTE(PROPER(H97)," ",""),2,LEN(H97))</f>
        <v>schemeIdentifier</v>
      </c>
      <c r="G97" s="23" t="str">
        <f t="shared" si="3"/>
        <v/>
      </c>
      <c r="H97" s="23" t="s">
        <v>3857</v>
      </c>
      <c r="I97" s="23" t="s">
        <v>4777</v>
      </c>
      <c r="J97" s="23"/>
      <c r="K97" s="23" t="s">
        <v>1929</v>
      </c>
    </row>
    <row r="98" spans="1:11" ht="16" customHeight="1">
      <c r="A98" s="32" t="s">
        <v>2100</v>
      </c>
      <c r="B98" s="32" t="str">
        <f t="shared" si="2"/>
        <v>cen-72</v>
      </c>
      <c r="C98" s="32"/>
      <c r="D98" s="23">
        <v>2</v>
      </c>
      <c r="E98" s="23" t="s">
        <v>3640</v>
      </c>
      <c r="F98" s="23" t="str">
        <f>LOWER(LEFT(H98,1))&amp;MID(SUBSTITUTE(PROPER(H98)," ",""),2,LEN(H98))</f>
        <v>actualDeliveryDate</v>
      </c>
      <c r="G98" s="23" t="str">
        <f t="shared" si="3"/>
        <v>dateItemType</v>
      </c>
      <c r="H98" s="23" t="s">
        <v>4037</v>
      </c>
      <c r="I98" s="23" t="s">
        <v>4038</v>
      </c>
      <c r="J98" s="23" t="s">
        <v>1921</v>
      </c>
      <c r="K98" s="23" t="s">
        <v>1929</v>
      </c>
    </row>
    <row r="99" spans="1:11" ht="16" customHeight="1">
      <c r="A99" s="32" t="s">
        <v>2102</v>
      </c>
      <c r="B99" s="32" t="str">
        <f t="shared" si="2"/>
        <v>cenG-14</v>
      </c>
      <c r="C99" s="32"/>
      <c r="D99" s="23">
        <v>2</v>
      </c>
      <c r="E99" s="23" t="s">
        <v>3640</v>
      </c>
      <c r="F99" s="23" t="str">
        <f>LOWER(LEFT(H99,1))&amp;MID(SUBSTITUTE(PROPER(H99)," ",""),2,LEN(H99))</f>
        <v>invoicingPeriod</v>
      </c>
      <c r="G99" s="23" t="str">
        <f t="shared" si="3"/>
        <v/>
      </c>
      <c r="H99" s="23" t="s">
        <v>4040</v>
      </c>
      <c r="I99" s="23" t="s">
        <v>4778</v>
      </c>
      <c r="J99" s="31"/>
      <c r="K99" s="23" t="s">
        <v>1929</v>
      </c>
    </row>
    <row r="100" spans="1:11" ht="16" customHeight="1">
      <c r="A100" s="32" t="s">
        <v>2104</v>
      </c>
      <c r="B100" s="32" t="str">
        <f t="shared" si="2"/>
        <v>cen-73</v>
      </c>
      <c r="C100" s="32"/>
      <c r="D100" s="23">
        <v>3</v>
      </c>
      <c r="E100" s="23" t="s">
        <v>3640</v>
      </c>
      <c r="F100" s="23" t="str">
        <f>LOWER(LEFT(H100,1))&amp;MID(SUBSTITUTE(PROPER(H100)," ",""),2,LEN(H100))</f>
        <v>invoicingPeriodStartDate</v>
      </c>
      <c r="G100" s="23" t="str">
        <f t="shared" si="3"/>
        <v>dateItemType</v>
      </c>
      <c r="H100" s="23" t="s">
        <v>2105</v>
      </c>
      <c r="I100" s="23" t="s">
        <v>4779</v>
      </c>
      <c r="J100" s="23" t="s">
        <v>1921</v>
      </c>
      <c r="K100" s="23" t="s">
        <v>1929</v>
      </c>
    </row>
    <row r="101" spans="1:11" ht="16" customHeight="1">
      <c r="A101" s="32" t="s">
        <v>2106</v>
      </c>
      <c r="B101" s="32" t="str">
        <f t="shared" si="2"/>
        <v>cen-74</v>
      </c>
      <c r="C101" s="32"/>
      <c r="D101" s="23">
        <v>3</v>
      </c>
      <c r="E101" s="23" t="s">
        <v>3640</v>
      </c>
      <c r="F101" s="23" t="str">
        <f>LOWER(LEFT(H101,1))&amp;MID(SUBSTITUTE(PROPER(H101)," ",""),2,LEN(H101))</f>
        <v>invoicingPeriodEndDate</v>
      </c>
      <c r="G101" s="23" t="str">
        <f t="shared" si="3"/>
        <v>dateItemType</v>
      </c>
      <c r="H101" s="23" t="s">
        <v>2107</v>
      </c>
      <c r="I101" s="23" t="s">
        <v>4780</v>
      </c>
      <c r="J101" s="23" t="s">
        <v>1921</v>
      </c>
      <c r="K101" s="23" t="s">
        <v>1929</v>
      </c>
    </row>
    <row r="102" spans="1:11" ht="16" customHeight="1">
      <c r="A102" s="32" t="s">
        <v>2108</v>
      </c>
      <c r="B102" s="32" t="str">
        <f t="shared" si="2"/>
        <v>cenG-15</v>
      </c>
      <c r="C102" s="32"/>
      <c r="D102" s="23">
        <v>2</v>
      </c>
      <c r="E102" s="23" t="s">
        <v>3640</v>
      </c>
      <c r="F102" s="23" t="str">
        <f>LOWER(LEFT(H102,1))&amp;MID(SUBSTITUTE(PROPER(H102)," ",""),2,LEN(H102))</f>
        <v>deliverToAddress</v>
      </c>
      <c r="G102" s="23" t="str">
        <f t="shared" si="3"/>
        <v/>
      </c>
      <c r="H102" s="23" t="s">
        <v>4048</v>
      </c>
      <c r="I102" s="23" t="s">
        <v>4781</v>
      </c>
      <c r="J102" s="31"/>
      <c r="K102" s="23" t="s">
        <v>1929</v>
      </c>
    </row>
    <row r="103" spans="1:11" ht="16" customHeight="1">
      <c r="A103" s="32" t="s">
        <v>2110</v>
      </c>
      <c r="B103" s="32" t="str">
        <f t="shared" si="2"/>
        <v>cen-75</v>
      </c>
      <c r="C103" s="32"/>
      <c r="D103" s="23">
        <v>3</v>
      </c>
      <c r="E103" s="23" t="s">
        <v>3640</v>
      </c>
      <c r="F103" s="23" t="str">
        <f>LOWER(LEFT(H103,1))&amp;MID(SUBSTITUTE(PROPER(H103)," ",""),2,LEN(H103))</f>
        <v>deliverToAddressLine1</v>
      </c>
      <c r="G103" s="23" t="str">
        <f t="shared" si="3"/>
        <v>textItemType</v>
      </c>
      <c r="H103" s="23" t="s">
        <v>2111</v>
      </c>
      <c r="I103" s="23" t="s">
        <v>4782</v>
      </c>
      <c r="J103" s="23" t="s">
        <v>1938</v>
      </c>
      <c r="K103" s="23" t="s">
        <v>1929</v>
      </c>
    </row>
    <row r="104" spans="1:11" ht="16" customHeight="1">
      <c r="A104" s="32" t="s">
        <v>2112</v>
      </c>
      <c r="B104" s="32" t="str">
        <f t="shared" si="2"/>
        <v>cen-76</v>
      </c>
      <c r="C104" s="32"/>
      <c r="D104" s="23">
        <v>3</v>
      </c>
      <c r="E104" s="23" t="s">
        <v>3640</v>
      </c>
      <c r="F104" s="23" t="str">
        <f>LOWER(LEFT(H104,1))&amp;MID(SUBSTITUTE(PROPER(H104)," ",""),2,LEN(H104))</f>
        <v>deliverToAddressLine2</v>
      </c>
      <c r="G104" s="23" t="str">
        <f t="shared" si="3"/>
        <v>textItemType</v>
      </c>
      <c r="H104" s="23" t="s">
        <v>4052</v>
      </c>
      <c r="I104" s="23" t="s">
        <v>3934</v>
      </c>
      <c r="J104" s="23" t="s">
        <v>1938</v>
      </c>
      <c r="K104" s="23" t="s">
        <v>1929</v>
      </c>
    </row>
    <row r="105" spans="1:11" ht="16" customHeight="1">
      <c r="A105" s="32" t="s">
        <v>2114</v>
      </c>
      <c r="B105" s="32" t="str">
        <f t="shared" si="2"/>
        <v>cen-165</v>
      </c>
      <c r="C105" s="32"/>
      <c r="D105" s="23">
        <v>3</v>
      </c>
      <c r="E105" s="23" t="s">
        <v>3640</v>
      </c>
      <c r="F105" s="23" t="str">
        <f>LOWER(LEFT(H105,1))&amp;MID(SUBSTITUTE(PROPER(H105)," ",""),2,LEN(H105))</f>
        <v>deliverToAddressLine3</v>
      </c>
      <c r="G105" s="23" t="str">
        <f t="shared" si="3"/>
        <v>textItemType</v>
      </c>
      <c r="H105" s="23" t="s">
        <v>4053</v>
      </c>
      <c r="I105" s="23" t="s">
        <v>3934</v>
      </c>
      <c r="J105" s="23" t="s">
        <v>1938</v>
      </c>
      <c r="K105" s="23" t="s">
        <v>1929</v>
      </c>
    </row>
    <row r="106" spans="1:11" ht="16" customHeight="1">
      <c r="A106" s="32" t="s">
        <v>2116</v>
      </c>
      <c r="B106" s="32" t="str">
        <f t="shared" si="2"/>
        <v>cen-77</v>
      </c>
      <c r="C106" s="32"/>
      <c r="D106" s="23">
        <v>3</v>
      </c>
      <c r="E106" s="23" t="s">
        <v>3640</v>
      </c>
      <c r="F106" s="23" t="str">
        <f>LOWER(LEFT(H106,1))&amp;MID(SUBSTITUTE(PROPER(H106)," ",""),2,LEN(H106))</f>
        <v>deliverToCity</v>
      </c>
      <c r="G106" s="23" t="str">
        <f t="shared" si="3"/>
        <v>textItemType</v>
      </c>
      <c r="H106" s="23" t="s">
        <v>4054</v>
      </c>
      <c r="I106" s="23" t="s">
        <v>4055</v>
      </c>
      <c r="J106" s="23" t="s">
        <v>1938</v>
      </c>
      <c r="K106" s="23" t="s">
        <v>1929</v>
      </c>
    </row>
    <row r="107" spans="1:11" ht="16" customHeight="1">
      <c r="A107" s="32" t="s">
        <v>2118</v>
      </c>
      <c r="B107" s="32" t="str">
        <f t="shared" si="2"/>
        <v>cen-78</v>
      </c>
      <c r="C107" s="32"/>
      <c r="D107" s="23">
        <v>3</v>
      </c>
      <c r="E107" s="23" t="s">
        <v>3640</v>
      </c>
      <c r="F107" s="23" t="str">
        <f>LOWER(LEFT(H107,1))&amp;MID(SUBSTITUTE(PROPER(H107)," ",""),2,LEN(H107))</f>
        <v>deliverToPostCode</v>
      </c>
      <c r="G107" s="23" t="str">
        <f t="shared" si="3"/>
        <v>textItemType</v>
      </c>
      <c r="H107" s="23" t="s">
        <v>4056</v>
      </c>
      <c r="I107" s="23" t="s">
        <v>4749</v>
      </c>
      <c r="J107" s="23" t="s">
        <v>1938</v>
      </c>
      <c r="K107" s="23" t="s">
        <v>1929</v>
      </c>
    </row>
    <row r="108" spans="1:11" ht="16" customHeight="1">
      <c r="A108" s="32" t="s">
        <v>2120</v>
      </c>
      <c r="B108" s="32" t="str">
        <f t="shared" si="2"/>
        <v>cen-79</v>
      </c>
      <c r="C108" s="32"/>
      <c r="D108" s="23">
        <v>3</v>
      </c>
      <c r="E108" s="23" t="s">
        <v>3640</v>
      </c>
      <c r="F108" s="23" t="str">
        <f>LOWER(LEFT(H108,1))&amp;MID(SUBSTITUTE(PROPER(H108)," ",""),2,LEN(H108))</f>
        <v>deliverToCountrySubdivision</v>
      </c>
      <c r="G108" s="23" t="str">
        <f t="shared" si="3"/>
        <v>textItemType</v>
      </c>
      <c r="H108" s="23" t="s">
        <v>2121</v>
      </c>
      <c r="I108" s="23" t="s">
        <v>4750</v>
      </c>
      <c r="J108" s="23" t="s">
        <v>1938</v>
      </c>
      <c r="K108" s="23" t="s">
        <v>1929</v>
      </c>
    </row>
    <row r="109" spans="1:11" ht="16" customHeight="1">
      <c r="A109" s="32" t="s">
        <v>2122</v>
      </c>
      <c r="B109" s="32" t="str">
        <f t="shared" si="2"/>
        <v>cen-80</v>
      </c>
      <c r="C109" s="32"/>
      <c r="D109" s="23">
        <v>3</v>
      </c>
      <c r="E109" s="23" t="s">
        <v>3640</v>
      </c>
      <c r="F109" s="23" t="str">
        <f>LOWER(LEFT(H109,1))&amp;MID(SUBSTITUTE(PROPER(H109)," ",""),2,LEN(H109))</f>
        <v>deliverToCountryCode</v>
      </c>
      <c r="G109" s="23" t="str">
        <f t="shared" si="3"/>
        <v>codeItemType</v>
      </c>
      <c r="H109" s="23" t="s">
        <v>4057</v>
      </c>
      <c r="I109" s="23" t="s">
        <v>4762</v>
      </c>
      <c r="J109" s="23" t="s">
        <v>1924</v>
      </c>
      <c r="K109" s="23" t="s">
        <v>1917</v>
      </c>
    </row>
    <row r="110" spans="1:11" ht="16" customHeight="1">
      <c r="A110" s="32" t="s">
        <v>2124</v>
      </c>
      <c r="B110" s="32" t="str">
        <f t="shared" si="2"/>
        <v>cenG-16</v>
      </c>
      <c r="C110" s="32"/>
      <c r="D110" s="23">
        <v>1</v>
      </c>
      <c r="E110" s="23" t="s">
        <v>3640</v>
      </c>
      <c r="F110" s="23" t="str">
        <f>LOWER(LEFT(H110,1))&amp;MID(SUBSTITUTE(PROPER(H110)," ",""),2,LEN(H110))</f>
        <v>paymentInstructions</v>
      </c>
      <c r="G110" s="23" t="str">
        <f t="shared" si="3"/>
        <v/>
      </c>
      <c r="H110" s="23" t="s">
        <v>2125</v>
      </c>
      <c r="I110" s="23" t="s">
        <v>4058</v>
      </c>
      <c r="J110" s="31"/>
      <c r="K110" s="23" t="s">
        <v>1929</v>
      </c>
    </row>
    <row r="111" spans="1:11" ht="16" customHeight="1">
      <c r="A111" s="32" t="s">
        <v>2126</v>
      </c>
      <c r="B111" s="32" t="str">
        <f t="shared" si="2"/>
        <v>cen-81</v>
      </c>
      <c r="C111" s="32"/>
      <c r="D111" s="23">
        <v>2</v>
      </c>
      <c r="E111" s="23" t="s">
        <v>3640</v>
      </c>
      <c r="F111" s="23" t="str">
        <f>LOWER(LEFT(H111,1))&amp;MID(SUBSTITUTE(PROPER(H111)," ",""),2,LEN(H111))</f>
        <v>paymentMeansTypeCode</v>
      </c>
      <c r="G111" s="23" t="str">
        <f t="shared" si="3"/>
        <v>codeItemType</v>
      </c>
      <c r="H111" s="23" t="s">
        <v>4060</v>
      </c>
      <c r="I111" s="23" t="s">
        <v>4783</v>
      </c>
      <c r="J111" s="23" t="s">
        <v>1924</v>
      </c>
      <c r="K111" s="23" t="s">
        <v>1917</v>
      </c>
    </row>
    <row r="112" spans="1:11" ht="16" customHeight="1">
      <c r="A112" s="32" t="s">
        <v>2128</v>
      </c>
      <c r="B112" s="32" t="str">
        <f t="shared" si="2"/>
        <v>cen-82</v>
      </c>
      <c r="C112" s="32"/>
      <c r="D112" s="23">
        <v>2</v>
      </c>
      <c r="E112" s="23" t="s">
        <v>3640</v>
      </c>
      <c r="F112" s="23" t="str">
        <f>LOWER(LEFT(H112,1))&amp;MID(SUBSTITUTE(PROPER(H112)," ",""),2,LEN(H112))</f>
        <v>paymentMeansText</v>
      </c>
      <c r="G112" s="23" t="str">
        <f t="shared" si="3"/>
        <v>textItemType</v>
      </c>
      <c r="H112" s="23" t="s">
        <v>4063</v>
      </c>
      <c r="I112" s="23" t="s">
        <v>4784</v>
      </c>
      <c r="J112" s="23" t="s">
        <v>1938</v>
      </c>
      <c r="K112" s="23" t="s">
        <v>1929</v>
      </c>
    </row>
    <row r="113" spans="1:11" ht="16" customHeight="1">
      <c r="A113" s="32" t="s">
        <v>2130</v>
      </c>
      <c r="B113" s="32" t="str">
        <f t="shared" si="2"/>
        <v>cen-83</v>
      </c>
      <c r="C113" s="32"/>
      <c r="D113" s="23">
        <v>2</v>
      </c>
      <c r="E113" s="23" t="s">
        <v>3640</v>
      </c>
      <c r="F113" s="23" t="str">
        <f>LOWER(LEFT(H113,1))&amp;MID(SUBSTITUTE(PROPER(H113)," ",""),2,LEN(H113))</f>
        <v>remittanceInformation</v>
      </c>
      <c r="G113" s="23" t="str">
        <f t="shared" si="3"/>
        <v>textItemType</v>
      </c>
      <c r="H113" s="23" t="s">
        <v>4066</v>
      </c>
      <c r="I113" s="23" t="s">
        <v>4785</v>
      </c>
      <c r="J113" s="23" t="s">
        <v>1938</v>
      </c>
      <c r="K113" s="23" t="s">
        <v>1929</v>
      </c>
    </row>
    <row r="114" spans="1:11" ht="16" customHeight="1">
      <c r="A114" s="32" t="s">
        <v>2132</v>
      </c>
      <c r="B114" s="32" t="str">
        <f t="shared" si="2"/>
        <v>cenG-17</v>
      </c>
      <c r="C114" s="32"/>
      <c r="D114" s="23">
        <v>2</v>
      </c>
      <c r="E114" s="23" t="s">
        <v>3640</v>
      </c>
      <c r="F114" s="23" t="str">
        <f>LOWER(LEFT(H114,1))&amp;MID(SUBSTITUTE(PROPER(H114)," ",""),2,LEN(H114))</f>
        <v>creditTransfer</v>
      </c>
      <c r="G114" s="23" t="str">
        <f t="shared" si="3"/>
        <v/>
      </c>
      <c r="H114" s="23" t="s">
        <v>2133</v>
      </c>
      <c r="I114" s="23" t="s">
        <v>4070</v>
      </c>
      <c r="J114" s="31"/>
      <c r="K114" s="23" t="s">
        <v>1958</v>
      </c>
    </row>
    <row r="115" spans="1:11" ht="16" customHeight="1">
      <c r="A115" s="32" t="s">
        <v>2134</v>
      </c>
      <c r="B115" s="32" t="str">
        <f t="shared" si="2"/>
        <v>cen-84</v>
      </c>
      <c r="C115" s="32"/>
      <c r="D115" s="23">
        <v>3</v>
      </c>
      <c r="E115" s="23" t="s">
        <v>3640</v>
      </c>
      <c r="F115" s="23" t="str">
        <f>LOWER(LEFT(H115,1))&amp;MID(SUBSTITUTE(PROPER(H115)," ",""),2,LEN(H115))</f>
        <v>paymentAccountIdentifier</v>
      </c>
      <c r="G115" s="23" t="str">
        <f t="shared" si="3"/>
        <v>identifierItemType</v>
      </c>
      <c r="H115" s="23" t="s">
        <v>4071</v>
      </c>
      <c r="I115" s="23" t="s">
        <v>4786</v>
      </c>
      <c r="J115" s="23" t="s">
        <v>1918</v>
      </c>
      <c r="K115" s="23" t="s">
        <v>1917</v>
      </c>
    </row>
    <row r="116" spans="1:11" ht="16" customHeight="1">
      <c r="A116" s="32" t="s">
        <v>2136</v>
      </c>
      <c r="B116" s="32" t="str">
        <f t="shared" si="2"/>
        <v>cen-85</v>
      </c>
      <c r="C116" s="32"/>
      <c r="D116" s="23">
        <v>3</v>
      </c>
      <c r="E116" s="23" t="s">
        <v>3640</v>
      </c>
      <c r="F116" s="23" t="str">
        <f>LOWER(LEFT(H116,1))&amp;MID(SUBSTITUTE(PROPER(H116)," ",""),2,LEN(H116))</f>
        <v>paymentAccountName</v>
      </c>
      <c r="G116" s="23" t="str">
        <f t="shared" si="3"/>
        <v>textItemType</v>
      </c>
      <c r="H116" s="23" t="s">
        <v>2137</v>
      </c>
      <c r="I116" s="23" t="s">
        <v>4075</v>
      </c>
      <c r="J116" s="23" t="s">
        <v>1938</v>
      </c>
      <c r="K116" s="23" t="s">
        <v>1929</v>
      </c>
    </row>
    <row r="117" spans="1:11" ht="16" customHeight="1">
      <c r="A117" s="32" t="s">
        <v>2138</v>
      </c>
      <c r="B117" s="32" t="str">
        <f t="shared" si="2"/>
        <v>cen-86</v>
      </c>
      <c r="C117" s="32"/>
      <c r="D117" s="23">
        <v>3</v>
      </c>
      <c r="E117" s="23" t="s">
        <v>3640</v>
      </c>
      <c r="F117" s="23" t="str">
        <f>LOWER(LEFT(H117,1))&amp;MID(SUBSTITUTE(PROPER(H117)," ",""),2,LEN(H117))</f>
        <v>paymentServiceProviderIdentifier</v>
      </c>
      <c r="G117" s="23" t="str">
        <f t="shared" si="3"/>
        <v>identifierItemType</v>
      </c>
      <c r="H117" s="23" t="s">
        <v>4076</v>
      </c>
      <c r="I117" s="23" t="s">
        <v>4787</v>
      </c>
      <c r="J117" s="23" t="s">
        <v>1918</v>
      </c>
      <c r="K117" s="23" t="s">
        <v>1929</v>
      </c>
    </row>
    <row r="118" spans="1:11" ht="16" customHeight="1">
      <c r="A118" s="32" t="s">
        <v>2140</v>
      </c>
      <c r="B118" s="32" t="str">
        <f t="shared" si="2"/>
        <v>cenG-18</v>
      </c>
      <c r="C118" s="32"/>
      <c r="D118" s="23">
        <v>2</v>
      </c>
      <c r="E118" s="23" t="s">
        <v>3640</v>
      </c>
      <c r="F118" s="23" t="str">
        <f>LOWER(LEFT(H118,1))&amp;MID(SUBSTITUTE(PROPER(H118)," ",""),2,LEN(H118))</f>
        <v>paymentCardInformation</v>
      </c>
      <c r="G118" s="23" t="str">
        <f t="shared" si="3"/>
        <v/>
      </c>
      <c r="H118" s="23" t="s">
        <v>4079</v>
      </c>
      <c r="I118" s="23" t="s">
        <v>4788</v>
      </c>
      <c r="J118" s="31"/>
      <c r="K118" s="23" t="s">
        <v>1929</v>
      </c>
    </row>
    <row r="119" spans="1:11" ht="16" customHeight="1">
      <c r="A119" s="32" t="s">
        <v>2142</v>
      </c>
      <c r="B119" s="32" t="str">
        <f t="shared" si="2"/>
        <v>cen-87</v>
      </c>
      <c r="C119" s="32"/>
      <c r="D119" s="23">
        <v>3</v>
      </c>
      <c r="E119" s="23" t="s">
        <v>3640</v>
      </c>
      <c r="F119" s="23" t="str">
        <f>LOWER(LEFT(H119,1))&amp;MID(SUBSTITUTE(PROPER(H119)," ",""),2,LEN(H119))</f>
        <v>paymentCardPrimaryAccountNumber</v>
      </c>
      <c r="G119" s="23" t="str">
        <f t="shared" si="3"/>
        <v>textItemType</v>
      </c>
      <c r="H119" s="23" t="s">
        <v>4083</v>
      </c>
      <c r="I119" s="23" t="s">
        <v>4789</v>
      </c>
      <c r="J119" s="23" t="s">
        <v>1938</v>
      </c>
      <c r="K119" s="23" t="s">
        <v>1917</v>
      </c>
    </row>
    <row r="120" spans="1:11" ht="16" customHeight="1">
      <c r="A120" s="32" t="s">
        <v>2144</v>
      </c>
      <c r="B120" s="32" t="str">
        <f t="shared" si="2"/>
        <v>cen-88</v>
      </c>
      <c r="C120" s="32"/>
      <c r="D120" s="23">
        <v>3</v>
      </c>
      <c r="E120" s="23" t="s">
        <v>3640</v>
      </c>
      <c r="F120" s="23" t="str">
        <f>LOWER(LEFT(H120,1))&amp;MID(SUBSTITUTE(PROPER(H120)," ",""),2,LEN(H120))</f>
        <v>paymentCardHolderName</v>
      </c>
      <c r="G120" s="23" t="str">
        <f t="shared" si="3"/>
        <v>textItemType</v>
      </c>
      <c r="H120" s="23" t="s">
        <v>2145</v>
      </c>
      <c r="I120" s="23" t="s">
        <v>4086</v>
      </c>
      <c r="J120" s="23" t="s">
        <v>1938</v>
      </c>
      <c r="K120" s="23" t="s">
        <v>1929</v>
      </c>
    </row>
    <row r="121" spans="1:11" ht="16" customHeight="1">
      <c r="A121" s="32" t="s">
        <v>2146</v>
      </c>
      <c r="B121" s="32" t="str">
        <f t="shared" si="2"/>
        <v>cenG-19</v>
      </c>
      <c r="C121" s="32"/>
      <c r="D121" s="23">
        <v>2</v>
      </c>
      <c r="E121" s="23" t="s">
        <v>3640</v>
      </c>
      <c r="F121" s="23" t="str">
        <f>LOWER(LEFT(H121,1))&amp;MID(SUBSTITUTE(PROPER(H121)," ",""),2,LEN(H121))</f>
        <v>directDebit</v>
      </c>
      <c r="G121" s="23" t="str">
        <f t="shared" si="3"/>
        <v/>
      </c>
      <c r="H121" s="23" t="s">
        <v>4087</v>
      </c>
      <c r="I121" s="23" t="s">
        <v>4790</v>
      </c>
      <c r="J121" s="31"/>
      <c r="K121" s="23" t="s">
        <v>1929</v>
      </c>
    </row>
    <row r="122" spans="1:11" ht="16" customHeight="1">
      <c r="A122" s="32" t="s">
        <v>2148</v>
      </c>
      <c r="B122" s="32" t="str">
        <f t="shared" si="2"/>
        <v>cen-89</v>
      </c>
      <c r="C122" s="32"/>
      <c r="D122" s="23">
        <v>3</v>
      </c>
      <c r="E122" s="23" t="s">
        <v>3640</v>
      </c>
      <c r="F122" s="23" t="str">
        <f>LOWER(LEFT(H122,1))&amp;MID(SUBSTITUTE(PROPER(H122)," ",""),2,LEN(H122))</f>
        <v>mandateReferenceIdentifier</v>
      </c>
      <c r="G122" s="23" t="str">
        <f t="shared" si="3"/>
        <v>identifierItemType</v>
      </c>
      <c r="H122" s="23" t="s">
        <v>2149</v>
      </c>
      <c r="I122" s="23" t="s">
        <v>4791</v>
      </c>
      <c r="J122" s="23" t="s">
        <v>1918</v>
      </c>
      <c r="K122" s="23" t="s">
        <v>1929</v>
      </c>
    </row>
    <row r="123" spans="1:11" ht="16" customHeight="1">
      <c r="A123" s="32" t="s">
        <v>2150</v>
      </c>
      <c r="B123" s="32" t="str">
        <f t="shared" si="2"/>
        <v>cen-90</v>
      </c>
      <c r="C123" s="32"/>
      <c r="D123" s="23">
        <v>3</v>
      </c>
      <c r="E123" s="23" t="s">
        <v>3640</v>
      </c>
      <c r="F123" s="23" t="str">
        <f>LOWER(LEFT(H123,1))&amp;MID(SUBSTITUTE(PROPER(H123)," ",""),2,LEN(H123))</f>
        <v>bankAssignedCreditorIdentifier</v>
      </c>
      <c r="G123" s="23" t="str">
        <f t="shared" si="3"/>
        <v>identifierItemType</v>
      </c>
      <c r="H123" s="23" t="s">
        <v>4093</v>
      </c>
      <c r="I123" s="23" t="s">
        <v>4792</v>
      </c>
      <c r="J123" s="23" t="s">
        <v>1918</v>
      </c>
      <c r="K123" s="23" t="s">
        <v>1929</v>
      </c>
    </row>
    <row r="124" spans="1:11" ht="16" customHeight="1">
      <c r="A124" s="32" t="s">
        <v>2152</v>
      </c>
      <c r="B124" s="32" t="str">
        <f t="shared" si="2"/>
        <v>cen-91</v>
      </c>
      <c r="C124" s="32"/>
      <c r="D124" s="23">
        <v>3</v>
      </c>
      <c r="E124" s="23" t="s">
        <v>3640</v>
      </c>
      <c r="F124" s="23" t="str">
        <f>LOWER(LEFT(H124,1))&amp;MID(SUBSTITUTE(PROPER(H124)," ",""),2,LEN(H124))</f>
        <v>debitedAccountIdentifier</v>
      </c>
      <c r="G124" s="23" t="str">
        <f t="shared" si="3"/>
        <v>identifierItemType</v>
      </c>
      <c r="H124" s="23" t="s">
        <v>4095</v>
      </c>
      <c r="I124" s="23" t="s">
        <v>4096</v>
      </c>
      <c r="J124" s="23" t="s">
        <v>1918</v>
      </c>
      <c r="K124" s="23" t="s">
        <v>1929</v>
      </c>
    </row>
    <row r="125" spans="1:11" ht="16" customHeight="1">
      <c r="A125" s="32" t="s">
        <v>2154</v>
      </c>
      <c r="B125" s="32" t="str">
        <f t="shared" si="2"/>
        <v>cenG-20</v>
      </c>
      <c r="C125" s="32"/>
      <c r="D125" s="23">
        <v>1</v>
      </c>
      <c r="E125" s="23" t="s">
        <v>3640</v>
      </c>
      <c r="F125" s="23" t="str">
        <f>LOWER(LEFT(H125,1))&amp;MID(SUBSTITUTE(PROPER(H125)," ",""),2,LEN(H125))</f>
        <v>documentLevelAllowances</v>
      </c>
      <c r="G125" s="23" t="str">
        <f t="shared" si="3"/>
        <v/>
      </c>
      <c r="H125" s="23" t="s">
        <v>3630</v>
      </c>
      <c r="I125" s="23" t="s">
        <v>4793</v>
      </c>
      <c r="J125" s="31"/>
      <c r="K125" s="23" t="s">
        <v>1958</v>
      </c>
    </row>
    <row r="126" spans="1:11" ht="16" customHeight="1">
      <c r="A126" s="32" t="s">
        <v>2156</v>
      </c>
      <c r="B126" s="32" t="str">
        <f t="shared" si="2"/>
        <v>cen-92</v>
      </c>
      <c r="C126" s="32"/>
      <c r="D126" s="23">
        <v>2</v>
      </c>
      <c r="E126" s="23" t="s">
        <v>3640</v>
      </c>
      <c r="F126" s="23" t="str">
        <f>LOWER(LEFT(H126,1))&amp;MID(SUBSTITUTE(PROPER(H126)," ",""),2,LEN(H126))</f>
        <v>documentLevelAllowanceAmount</v>
      </c>
      <c r="G126" s="23" t="str">
        <f t="shared" si="3"/>
        <v>amountItemType</v>
      </c>
      <c r="H126" s="23" t="s">
        <v>2157</v>
      </c>
      <c r="I126" s="23" t="s">
        <v>4100</v>
      </c>
      <c r="J126" s="23" t="s">
        <v>1699</v>
      </c>
      <c r="K126" s="23" t="s">
        <v>1917</v>
      </c>
    </row>
    <row r="127" spans="1:11" ht="16" customHeight="1">
      <c r="A127" s="32" t="s">
        <v>4102</v>
      </c>
      <c r="B127" s="32" t="str">
        <f t="shared" si="2"/>
        <v>cen-93</v>
      </c>
      <c r="C127" s="32"/>
      <c r="D127" s="23">
        <v>2</v>
      </c>
      <c r="E127" s="23" t="s">
        <v>3640</v>
      </c>
      <c r="F127" s="23" t="str">
        <f>LOWER(LEFT(H127,1))&amp;MID(SUBSTITUTE(PROPER(H127)," ",""),2,LEN(H127))</f>
        <v>documentLevelAllowanceBaseAmount</v>
      </c>
      <c r="G127" s="23" t="str">
        <f t="shared" si="3"/>
        <v>amountItemType</v>
      </c>
      <c r="H127" s="23" t="s">
        <v>4103</v>
      </c>
      <c r="I127" s="23" t="s">
        <v>4104</v>
      </c>
      <c r="J127" s="23" t="s">
        <v>1699</v>
      </c>
      <c r="K127" s="23" t="s">
        <v>1929</v>
      </c>
    </row>
    <row r="128" spans="1:11" ht="16" customHeight="1">
      <c r="A128" s="32" t="s">
        <v>2159</v>
      </c>
      <c r="B128" s="32" t="str">
        <f t="shared" si="2"/>
        <v>cen-94</v>
      </c>
      <c r="C128" s="32"/>
      <c r="D128" s="23">
        <v>2</v>
      </c>
      <c r="E128" s="23" t="s">
        <v>3640</v>
      </c>
      <c r="F128" s="23" t="str">
        <f>LOWER(LEFT(H128,1))&amp;MID(SUBSTITUTE(PROPER(H128)," ",""),2,LEN(H128))</f>
        <v>documentLevelAllowancePercentage</v>
      </c>
      <c r="G128" s="23" t="str">
        <f t="shared" si="3"/>
        <v>percentageItemType</v>
      </c>
      <c r="H128" s="23" t="s">
        <v>4106</v>
      </c>
      <c r="I128" s="23" t="s">
        <v>4107</v>
      </c>
      <c r="J128" s="23" t="s">
        <v>2160</v>
      </c>
      <c r="K128" s="23" t="s">
        <v>1929</v>
      </c>
    </row>
    <row r="129" spans="1:11" ht="16" customHeight="1">
      <c r="A129" s="32" t="s">
        <v>2162</v>
      </c>
      <c r="B129" s="32" t="str">
        <f t="shared" si="2"/>
        <v>cen-95</v>
      </c>
      <c r="C129" s="32"/>
      <c r="D129" s="23">
        <v>2</v>
      </c>
      <c r="E129" s="23" t="s">
        <v>3640</v>
      </c>
      <c r="F129" s="23" t="str">
        <f>LOWER(LEFT(H129,1))&amp;MID(SUBSTITUTE(PROPER(H129)," ",""),2,LEN(H129))</f>
        <v>documentLevelAllowanceVatCategoryCode</v>
      </c>
      <c r="G129" s="23" t="str">
        <f t="shared" si="3"/>
        <v>codeItemType</v>
      </c>
      <c r="H129" s="23" t="s">
        <v>4108</v>
      </c>
      <c r="I129" s="23" t="s">
        <v>4794</v>
      </c>
      <c r="J129" s="23" t="s">
        <v>1924</v>
      </c>
      <c r="K129" s="23" t="s">
        <v>1917</v>
      </c>
    </row>
    <row r="130" spans="1:11" ht="16" customHeight="1">
      <c r="A130" s="32" t="s">
        <v>2164</v>
      </c>
      <c r="B130" s="32" t="str">
        <f t="shared" si="2"/>
        <v>cen-96</v>
      </c>
      <c r="C130" s="32"/>
      <c r="D130" s="23">
        <v>2</v>
      </c>
      <c r="E130" s="23" t="s">
        <v>3640</v>
      </c>
      <c r="F130" s="23" t="str">
        <f>LOWER(LEFT(H130,1))&amp;MID(SUBSTITUTE(PROPER(H130)," ",""),2,LEN(H130))</f>
        <v>documentLevelAllowanceVatRate</v>
      </c>
      <c r="G130" s="23" t="str">
        <f t="shared" si="3"/>
        <v>percentageItemType</v>
      </c>
      <c r="H130" s="23" t="s">
        <v>4112</v>
      </c>
      <c r="I130" s="23" t="s">
        <v>4795</v>
      </c>
      <c r="J130" s="23" t="s">
        <v>2160</v>
      </c>
      <c r="K130" s="23" t="s">
        <v>1929</v>
      </c>
    </row>
    <row r="131" spans="1:11" ht="16" customHeight="1">
      <c r="A131" s="32" t="s">
        <v>2166</v>
      </c>
      <c r="B131" s="32" t="str">
        <f t="shared" ref="B131:B194" si="4">IF("BT"=MID(A131,1,2),"cen-"&amp;MID(A131,4,LEN(A131)-3),"cenG-"&amp;MID(A131,4,LEN(A131)-3))</f>
        <v>cen-97</v>
      </c>
      <c r="C131" s="32"/>
      <c r="D131" s="23">
        <v>2</v>
      </c>
      <c r="E131" s="23" t="s">
        <v>3640</v>
      </c>
      <c r="F131" s="23" t="str">
        <f>LOWER(LEFT(H131,1))&amp;MID(SUBSTITUTE(PROPER(H131)," ",""),2,LEN(H131))</f>
        <v>documentLevelAllowanceReason</v>
      </c>
      <c r="G131" s="23" t="str">
        <f t="shared" ref="G131:G194" si="5">IF(ISTEXT(J131),LOWER(LEFT(J131,1))&amp;MID(SUBSTITUTE(PROPER(J131)," ",""),2,LEN(J131))&amp;"ItemType","")</f>
        <v>textItemType</v>
      </c>
      <c r="H131" s="23" t="s">
        <v>2167</v>
      </c>
      <c r="I131" s="23" t="s">
        <v>4114</v>
      </c>
      <c r="J131" s="23" t="s">
        <v>1938</v>
      </c>
      <c r="K131" s="23" t="s">
        <v>1929</v>
      </c>
    </row>
    <row r="132" spans="1:11" ht="16" customHeight="1">
      <c r="A132" s="32" t="s">
        <v>2168</v>
      </c>
      <c r="B132" s="32" t="str">
        <f t="shared" si="4"/>
        <v>cen-98</v>
      </c>
      <c r="C132" s="32"/>
      <c r="D132" s="23">
        <v>2</v>
      </c>
      <c r="E132" s="23" t="s">
        <v>3640</v>
      </c>
      <c r="F132" s="23" t="str">
        <f>LOWER(LEFT(H132,1))&amp;MID(SUBSTITUTE(PROPER(H132)," ",""),2,LEN(H132))</f>
        <v>documentLevelAllowanceReasonCode</v>
      </c>
      <c r="G132" s="23" t="str">
        <f t="shared" si="5"/>
        <v>codeItemType</v>
      </c>
      <c r="H132" s="23" t="s">
        <v>4115</v>
      </c>
      <c r="I132" s="23" t="s">
        <v>4796</v>
      </c>
      <c r="J132" s="23" t="s">
        <v>1924</v>
      </c>
      <c r="K132" s="23" t="s">
        <v>1929</v>
      </c>
    </row>
    <row r="133" spans="1:11" ht="16" customHeight="1">
      <c r="A133" s="32" t="s">
        <v>2170</v>
      </c>
      <c r="B133" s="32" t="str">
        <f t="shared" si="4"/>
        <v>cenG-21</v>
      </c>
      <c r="C133" s="32"/>
      <c r="D133" s="23">
        <v>1</v>
      </c>
      <c r="E133" s="23" t="s">
        <v>3640</v>
      </c>
      <c r="F133" s="23" t="str">
        <f>LOWER(LEFT(H133,1))&amp;MID(SUBSTITUTE(PROPER(H133)," ",""),2,LEN(H133))</f>
        <v>documentLevelCharges</v>
      </c>
      <c r="G133" s="23" t="str">
        <f t="shared" si="5"/>
        <v/>
      </c>
      <c r="H133" s="23" t="s">
        <v>4118</v>
      </c>
      <c r="I133" s="23" t="s">
        <v>4119</v>
      </c>
      <c r="J133" s="31"/>
      <c r="K133" s="23" t="s">
        <v>1958</v>
      </c>
    </row>
    <row r="134" spans="1:11" ht="16" customHeight="1">
      <c r="A134" s="32" t="s">
        <v>2172</v>
      </c>
      <c r="B134" s="32" t="str">
        <f t="shared" si="4"/>
        <v>cen-99</v>
      </c>
      <c r="C134" s="32"/>
      <c r="D134" s="23">
        <v>2</v>
      </c>
      <c r="E134" s="23" t="s">
        <v>3640</v>
      </c>
      <c r="F134" s="23" t="str">
        <f>LOWER(LEFT(H134,1))&amp;MID(SUBSTITUTE(PROPER(H134)," ",""),2,LEN(H134))</f>
        <v>documentLevelChargeAmount</v>
      </c>
      <c r="G134" s="23" t="str">
        <f t="shared" si="5"/>
        <v>amountItemType</v>
      </c>
      <c r="H134" s="23" t="s">
        <v>4120</v>
      </c>
      <c r="I134" s="23" t="s">
        <v>4273</v>
      </c>
      <c r="J134" s="23" t="s">
        <v>1699</v>
      </c>
      <c r="K134" s="23" t="s">
        <v>1917</v>
      </c>
    </row>
    <row r="135" spans="1:11" ht="16" customHeight="1">
      <c r="A135" s="32" t="s">
        <v>2174</v>
      </c>
      <c r="B135" s="32" t="str">
        <f t="shared" si="4"/>
        <v>cen-100</v>
      </c>
      <c r="C135" s="32"/>
      <c r="D135" s="23">
        <v>2</v>
      </c>
      <c r="E135" s="23" t="s">
        <v>3640</v>
      </c>
      <c r="F135" s="23" t="str">
        <f>LOWER(LEFT(H135,1))&amp;MID(SUBSTITUTE(PROPER(H135)," ",""),2,LEN(H135))</f>
        <v>documentLevelChargeBaseAmount</v>
      </c>
      <c r="G135" s="23" t="str">
        <f t="shared" si="5"/>
        <v>amountItemType</v>
      </c>
      <c r="H135" s="23" t="s">
        <v>4123</v>
      </c>
      <c r="I135" s="23" t="s">
        <v>4124</v>
      </c>
      <c r="J135" s="23" t="s">
        <v>1699</v>
      </c>
      <c r="K135" s="23" t="s">
        <v>1929</v>
      </c>
    </row>
    <row r="136" spans="1:11" ht="16" customHeight="1">
      <c r="A136" s="32" t="s">
        <v>2176</v>
      </c>
      <c r="B136" s="32" t="str">
        <f t="shared" si="4"/>
        <v>cen-101</v>
      </c>
      <c r="C136" s="32"/>
      <c r="D136" s="23">
        <v>2</v>
      </c>
      <c r="E136" s="23" t="s">
        <v>3640</v>
      </c>
      <c r="F136" s="23" t="str">
        <f>LOWER(LEFT(H136,1))&amp;MID(SUBSTITUTE(PROPER(H136)," ",""),2,LEN(H136))</f>
        <v>documentLevelChargePercentage</v>
      </c>
      <c r="G136" s="23" t="str">
        <f t="shared" si="5"/>
        <v>percentageItemType</v>
      </c>
      <c r="H136" s="23" t="s">
        <v>4125</v>
      </c>
      <c r="I136" s="23" t="s">
        <v>4126</v>
      </c>
      <c r="J136" s="23" t="s">
        <v>2160</v>
      </c>
      <c r="K136" s="23" t="s">
        <v>1929</v>
      </c>
    </row>
    <row r="137" spans="1:11" ht="16" customHeight="1">
      <c r="A137" s="32" t="s">
        <v>2178</v>
      </c>
      <c r="B137" s="32" t="str">
        <f t="shared" si="4"/>
        <v>cen-102</v>
      </c>
      <c r="C137" s="32"/>
      <c r="D137" s="23">
        <v>2</v>
      </c>
      <c r="E137" s="23" t="s">
        <v>3640</v>
      </c>
      <c r="F137" s="23" t="str">
        <f>LOWER(LEFT(H137,1))&amp;MID(SUBSTITUTE(PROPER(H137)," ",""),2,LEN(H137))</f>
        <v>documentLevelChargeVatCategoryCode</v>
      </c>
      <c r="G137" s="23" t="str">
        <f t="shared" si="5"/>
        <v>codeItemType</v>
      </c>
      <c r="H137" s="23" t="s">
        <v>4127</v>
      </c>
      <c r="I137" s="23" t="s">
        <v>4797</v>
      </c>
      <c r="J137" s="23" t="s">
        <v>1924</v>
      </c>
      <c r="K137" s="23" t="s">
        <v>1917</v>
      </c>
    </row>
    <row r="138" spans="1:11" ht="16" customHeight="1">
      <c r="A138" s="32" t="s">
        <v>2180</v>
      </c>
      <c r="B138" s="32" t="str">
        <f t="shared" si="4"/>
        <v>cen-103</v>
      </c>
      <c r="C138" s="32"/>
      <c r="D138" s="23">
        <v>2</v>
      </c>
      <c r="E138" s="23" t="s">
        <v>3640</v>
      </c>
      <c r="F138" s="23" t="str">
        <f>LOWER(LEFT(H138,1))&amp;MID(SUBSTITUTE(PROPER(H138)," ",""),2,LEN(H138))</f>
        <v>documentLevelChargeVatRate</v>
      </c>
      <c r="G138" s="23" t="str">
        <f t="shared" si="5"/>
        <v>percentageItemType</v>
      </c>
      <c r="H138" s="23" t="s">
        <v>4131</v>
      </c>
      <c r="I138" s="23" t="s">
        <v>4132</v>
      </c>
      <c r="J138" s="23" t="s">
        <v>2160</v>
      </c>
      <c r="K138" s="23" t="s">
        <v>1929</v>
      </c>
    </row>
    <row r="139" spans="1:11" ht="16" customHeight="1">
      <c r="A139" s="32" t="s">
        <v>2182</v>
      </c>
      <c r="B139" s="32" t="str">
        <f t="shared" si="4"/>
        <v>cen-104</v>
      </c>
      <c r="C139" s="32"/>
      <c r="D139" s="23">
        <v>2</v>
      </c>
      <c r="E139" s="23" t="s">
        <v>3640</v>
      </c>
      <c r="F139" s="23" t="str">
        <f>LOWER(LEFT(H139,1))&amp;MID(SUBSTITUTE(PROPER(H139)," ",""),2,LEN(H139))</f>
        <v>documentLevelChargeReason</v>
      </c>
      <c r="G139" s="23" t="str">
        <f t="shared" si="5"/>
        <v>textItemType</v>
      </c>
      <c r="H139" s="23" t="s">
        <v>2183</v>
      </c>
      <c r="I139" s="23" t="s">
        <v>4133</v>
      </c>
      <c r="J139" s="23" t="s">
        <v>1938</v>
      </c>
      <c r="K139" s="23" t="s">
        <v>1929</v>
      </c>
    </row>
    <row r="140" spans="1:11" ht="16" customHeight="1">
      <c r="A140" s="32" t="s">
        <v>2184</v>
      </c>
      <c r="B140" s="32" t="str">
        <f t="shared" si="4"/>
        <v>cen-105</v>
      </c>
      <c r="C140" s="32"/>
      <c r="D140" s="23">
        <v>2</v>
      </c>
      <c r="E140" s="23" t="s">
        <v>3640</v>
      </c>
      <c r="F140" s="23" t="str">
        <f>LOWER(LEFT(H140,1))&amp;MID(SUBSTITUTE(PROPER(H140)," ",""),2,LEN(H140))</f>
        <v>documentLevelChargeReasonCode</v>
      </c>
      <c r="G140" s="23" t="str">
        <f t="shared" si="5"/>
        <v>codeItemType</v>
      </c>
      <c r="H140" s="23" t="s">
        <v>4135</v>
      </c>
      <c r="I140" s="23" t="s">
        <v>4798</v>
      </c>
      <c r="J140" s="23" t="s">
        <v>1924</v>
      </c>
      <c r="K140" s="23" t="s">
        <v>1929</v>
      </c>
    </row>
    <row r="141" spans="1:11" ht="16" customHeight="1">
      <c r="A141" s="32" t="s">
        <v>2186</v>
      </c>
      <c r="B141" s="32" t="str">
        <f t="shared" si="4"/>
        <v>cenG-22</v>
      </c>
      <c r="C141" s="32"/>
      <c r="D141" s="23">
        <v>1</v>
      </c>
      <c r="E141" s="23" t="s">
        <v>3640</v>
      </c>
      <c r="F141" s="23" t="str">
        <f>LOWER(LEFT(H141,1))&amp;MID(SUBSTITUTE(PROPER(H141)," ",""),2,LEN(H141))</f>
        <v>documentTotals</v>
      </c>
      <c r="G141" s="23" t="str">
        <f t="shared" si="5"/>
        <v/>
      </c>
      <c r="H141" s="23" t="s">
        <v>2187</v>
      </c>
      <c r="I141" s="23" t="s">
        <v>4138</v>
      </c>
      <c r="J141" s="31"/>
      <c r="K141" s="23" t="s">
        <v>1917</v>
      </c>
    </row>
    <row r="142" spans="1:11" ht="16" customHeight="1">
      <c r="A142" s="32" t="s">
        <v>2188</v>
      </c>
      <c r="B142" s="32" t="str">
        <f t="shared" si="4"/>
        <v>cen-106</v>
      </c>
      <c r="C142" s="32"/>
      <c r="D142" s="23">
        <v>2</v>
      </c>
      <c r="E142" s="23" t="s">
        <v>3640</v>
      </c>
      <c r="F142" s="23" t="str">
        <f>LOWER(LEFT(H142,1))&amp;MID(SUBSTITUTE(PROPER(H142)," ",""),2,LEN(H142))</f>
        <v>sumOfInvoiceLineNetAmount</v>
      </c>
      <c r="G142" s="23" t="str">
        <f t="shared" si="5"/>
        <v>amountItemType</v>
      </c>
      <c r="H142" s="23" t="s">
        <v>2189</v>
      </c>
      <c r="I142" s="23" t="s">
        <v>4140</v>
      </c>
      <c r="J142" s="23" t="s">
        <v>1699</v>
      </c>
      <c r="K142" s="23" t="s">
        <v>1917</v>
      </c>
    </row>
    <row r="143" spans="1:11" ht="16" customHeight="1">
      <c r="A143" s="32" t="s">
        <v>2190</v>
      </c>
      <c r="B143" s="32" t="str">
        <f t="shared" si="4"/>
        <v>cen-107</v>
      </c>
      <c r="C143" s="32"/>
      <c r="D143" s="23">
        <v>2</v>
      </c>
      <c r="E143" s="23" t="s">
        <v>3640</v>
      </c>
      <c r="F143" s="23" t="str">
        <f>LOWER(LEFT(H143,1))&amp;MID(SUBSTITUTE(PROPER(H143)," ",""),2,LEN(H143))</f>
        <v>sumOfAllowancesOnDocumentLevel</v>
      </c>
      <c r="G143" s="23" t="str">
        <f t="shared" si="5"/>
        <v>amountItemType</v>
      </c>
      <c r="H143" s="23" t="s">
        <v>2191</v>
      </c>
      <c r="I143" s="23" t="s">
        <v>4799</v>
      </c>
      <c r="J143" s="23" t="s">
        <v>1699</v>
      </c>
      <c r="K143" s="23" t="s">
        <v>1929</v>
      </c>
    </row>
    <row r="144" spans="1:11" ht="16" customHeight="1">
      <c r="A144" s="32" t="s">
        <v>2192</v>
      </c>
      <c r="B144" s="32" t="str">
        <f t="shared" si="4"/>
        <v>cen-108</v>
      </c>
      <c r="C144" s="32"/>
      <c r="D144" s="23">
        <v>2</v>
      </c>
      <c r="E144" s="23" t="s">
        <v>3640</v>
      </c>
      <c r="F144" s="23" t="str">
        <f>LOWER(LEFT(H144,1))&amp;MID(SUBSTITUTE(PROPER(H144)," ",""),2,LEN(H144))</f>
        <v>sumOfChargesOnDocumentLevel</v>
      </c>
      <c r="G144" s="23" t="str">
        <f t="shared" si="5"/>
        <v>amountItemType</v>
      </c>
      <c r="H144" s="23" t="s">
        <v>4144</v>
      </c>
      <c r="I144" s="23" t="s">
        <v>4800</v>
      </c>
      <c r="J144" s="23" t="s">
        <v>1699</v>
      </c>
      <c r="K144" s="23" t="s">
        <v>1929</v>
      </c>
    </row>
    <row r="145" spans="1:11" ht="16" customHeight="1">
      <c r="A145" s="32" t="s">
        <v>2194</v>
      </c>
      <c r="B145" s="32" t="str">
        <f t="shared" si="4"/>
        <v>cen-109</v>
      </c>
      <c r="C145" s="32"/>
      <c r="D145" s="23">
        <v>2</v>
      </c>
      <c r="E145" s="23" t="s">
        <v>3640</v>
      </c>
      <c r="F145" s="23" t="str">
        <f>LOWER(LEFT(H145,1))&amp;MID(SUBSTITUTE(PROPER(H145)," ",""),2,LEN(H145))</f>
        <v>invoiceTotalAmountWithoutVat</v>
      </c>
      <c r="G145" s="23" t="str">
        <f t="shared" si="5"/>
        <v>amountItemType</v>
      </c>
      <c r="H145" s="23" t="s">
        <v>4147</v>
      </c>
      <c r="I145" s="23" t="s">
        <v>4801</v>
      </c>
      <c r="J145" s="23" t="s">
        <v>1699</v>
      </c>
      <c r="K145" s="23" t="s">
        <v>1917</v>
      </c>
    </row>
    <row r="146" spans="1:11" ht="16" customHeight="1">
      <c r="A146" s="32" t="s">
        <v>2196</v>
      </c>
      <c r="B146" s="32" t="str">
        <f t="shared" si="4"/>
        <v>cen-110</v>
      </c>
      <c r="C146" s="32"/>
      <c r="D146" s="23">
        <v>2</v>
      </c>
      <c r="E146" s="23" t="s">
        <v>3640</v>
      </c>
      <c r="F146" s="23" t="str">
        <f>LOWER(LEFT(H146,1))&amp;MID(SUBSTITUTE(PROPER(H146)," ",""),2,LEN(H146))</f>
        <v>invoiceTotalVatAmount</v>
      </c>
      <c r="G146" s="23" t="str">
        <f t="shared" si="5"/>
        <v>amountItemType</v>
      </c>
      <c r="H146" s="23" t="s">
        <v>2197</v>
      </c>
      <c r="I146" s="23" t="s">
        <v>4802</v>
      </c>
      <c r="J146" s="23" t="s">
        <v>1699</v>
      </c>
      <c r="K146" s="23" t="s">
        <v>1929</v>
      </c>
    </row>
    <row r="147" spans="1:11" ht="16" customHeight="1">
      <c r="A147" s="32" t="s">
        <v>4153</v>
      </c>
      <c r="B147" s="32" t="str">
        <f t="shared" si="4"/>
        <v>cen-111</v>
      </c>
      <c r="C147" s="32"/>
      <c r="D147" s="23">
        <v>2</v>
      </c>
      <c r="E147" s="23" t="s">
        <v>3640</v>
      </c>
      <c r="F147" s="23" t="str">
        <f>LOWER(LEFT(H147,1))&amp;MID(SUBSTITUTE(PROPER(H147)," ",""),2,LEN(H147))</f>
        <v>invoiceTotalVatAmountInAccountingCurrency</v>
      </c>
      <c r="G147" s="23" t="str">
        <f t="shared" si="5"/>
        <v>amountItemType</v>
      </c>
      <c r="H147" s="23" t="s">
        <v>4154</v>
      </c>
      <c r="I147" s="23" t="s">
        <v>4803</v>
      </c>
      <c r="J147" s="23" t="s">
        <v>1699</v>
      </c>
      <c r="K147" s="23" t="s">
        <v>1929</v>
      </c>
    </row>
    <row r="148" spans="1:11" ht="16" customHeight="1">
      <c r="A148" s="32" t="s">
        <v>2199</v>
      </c>
      <c r="B148" s="32" t="str">
        <f t="shared" si="4"/>
        <v>cen-112</v>
      </c>
      <c r="C148" s="32"/>
      <c r="D148" s="23">
        <v>2</v>
      </c>
      <c r="E148" s="23" t="s">
        <v>3640</v>
      </c>
      <c r="F148" s="23" t="str">
        <f>LOWER(LEFT(H148,1))&amp;MID(SUBSTITUTE(PROPER(H148)," ",""),2,LEN(H148))</f>
        <v>invoiceTotalAmountWithVat</v>
      </c>
      <c r="G148" s="23" t="str">
        <f t="shared" si="5"/>
        <v>amountItemType</v>
      </c>
      <c r="H148" s="23" t="s">
        <v>4157</v>
      </c>
      <c r="I148" s="23" t="s">
        <v>4804</v>
      </c>
      <c r="J148" s="23" t="s">
        <v>1699</v>
      </c>
      <c r="K148" s="23" t="s">
        <v>1917</v>
      </c>
    </row>
    <row r="149" spans="1:11" ht="16" customHeight="1">
      <c r="A149" s="32" t="s">
        <v>2201</v>
      </c>
      <c r="B149" s="32" t="str">
        <f t="shared" si="4"/>
        <v>cen-113</v>
      </c>
      <c r="C149" s="32"/>
      <c r="D149" s="23">
        <v>2</v>
      </c>
      <c r="E149" s="23" t="s">
        <v>3640</v>
      </c>
      <c r="F149" s="23" t="str">
        <f>LOWER(LEFT(H149,1))&amp;MID(SUBSTITUTE(PROPER(H149)," ",""),2,LEN(H149))</f>
        <v>paidAmount</v>
      </c>
      <c r="G149" s="23" t="str">
        <f t="shared" si="5"/>
        <v>amountItemType</v>
      </c>
      <c r="H149" s="23" t="s">
        <v>4161</v>
      </c>
      <c r="I149" s="23" t="s">
        <v>4805</v>
      </c>
      <c r="J149" s="23" t="s">
        <v>1699</v>
      </c>
      <c r="K149" s="23" t="s">
        <v>1929</v>
      </c>
    </row>
    <row r="150" spans="1:11" ht="16" customHeight="1">
      <c r="A150" s="32" t="s">
        <v>2203</v>
      </c>
      <c r="B150" s="32" t="str">
        <f t="shared" si="4"/>
        <v>cen-114</v>
      </c>
      <c r="C150" s="32"/>
      <c r="D150" s="23">
        <v>2</v>
      </c>
      <c r="E150" s="23" t="s">
        <v>3640</v>
      </c>
      <c r="F150" s="23" t="str">
        <f>LOWER(LEFT(H150,1))&amp;MID(SUBSTITUTE(PROPER(H150)," ",""),2,LEN(H150))</f>
        <v>roundingAmount</v>
      </c>
      <c r="G150" s="23" t="str">
        <f t="shared" si="5"/>
        <v>amountItemType</v>
      </c>
      <c r="H150" s="23" t="s">
        <v>4165</v>
      </c>
      <c r="I150" s="23" t="s">
        <v>4166</v>
      </c>
      <c r="J150" s="23" t="s">
        <v>1699</v>
      </c>
      <c r="K150" s="23" t="s">
        <v>1929</v>
      </c>
    </row>
    <row r="151" spans="1:11" ht="16" customHeight="1">
      <c r="A151" s="32" t="s">
        <v>2205</v>
      </c>
      <c r="B151" s="32" t="str">
        <f t="shared" si="4"/>
        <v>cen-115</v>
      </c>
      <c r="C151" s="32"/>
      <c r="D151" s="23">
        <v>2</v>
      </c>
      <c r="E151" s="23" t="s">
        <v>3640</v>
      </c>
      <c r="F151" s="23" t="str">
        <f>LOWER(LEFT(H151,1))&amp;MID(SUBSTITUTE(PROPER(H151)," ",""),2,LEN(H151))</f>
        <v>amountDueForPayment</v>
      </c>
      <c r="G151" s="23" t="str">
        <f t="shared" si="5"/>
        <v>amountItemType</v>
      </c>
      <c r="H151" s="23" t="s">
        <v>4167</v>
      </c>
      <c r="I151" s="23" t="s">
        <v>4806</v>
      </c>
      <c r="J151" s="23" t="s">
        <v>1699</v>
      </c>
      <c r="K151" s="23" t="s">
        <v>1917</v>
      </c>
    </row>
    <row r="152" spans="1:11" ht="16" customHeight="1">
      <c r="A152" s="32" t="s">
        <v>2207</v>
      </c>
      <c r="B152" s="32" t="str">
        <f t="shared" si="4"/>
        <v>cenG-23</v>
      </c>
      <c r="C152" s="32"/>
      <c r="D152" s="23">
        <v>1</v>
      </c>
      <c r="E152" s="23" t="s">
        <v>3640</v>
      </c>
      <c r="F152" s="23" t="str">
        <f>LOWER(LEFT(H152,1))&amp;MID(SUBSTITUTE(PROPER(H152)," ",""),2,LEN(H152))</f>
        <v>vatBreakdown</v>
      </c>
      <c r="G152" s="23" t="str">
        <f t="shared" si="5"/>
        <v/>
      </c>
      <c r="H152" s="23" t="s">
        <v>4171</v>
      </c>
      <c r="I152" s="23" t="s">
        <v>4807</v>
      </c>
      <c r="J152" s="31"/>
      <c r="K152" s="23" t="s">
        <v>2208</v>
      </c>
    </row>
    <row r="153" spans="1:11" ht="16" customHeight="1">
      <c r="A153" s="32" t="s">
        <v>2210</v>
      </c>
      <c r="B153" s="32" t="str">
        <f t="shared" si="4"/>
        <v>cen-116</v>
      </c>
      <c r="C153" s="32"/>
      <c r="D153" s="23">
        <v>2</v>
      </c>
      <c r="E153" s="23" t="s">
        <v>3640</v>
      </c>
      <c r="F153" s="23" t="str">
        <f>LOWER(LEFT(H153,1))&amp;MID(SUBSTITUTE(PROPER(H153)," ",""),2,LEN(H153))</f>
        <v>vatCategoryTaxableAmount</v>
      </c>
      <c r="G153" s="23" t="str">
        <f t="shared" si="5"/>
        <v>amountItemType</v>
      </c>
      <c r="H153" s="23" t="s">
        <v>4174</v>
      </c>
      <c r="I153" s="23" t="s">
        <v>4808</v>
      </c>
      <c r="J153" s="23" t="s">
        <v>1699</v>
      </c>
      <c r="K153" s="23" t="s">
        <v>1917</v>
      </c>
    </row>
    <row r="154" spans="1:11" ht="16" customHeight="1">
      <c r="A154" s="32" t="s">
        <v>2212</v>
      </c>
      <c r="B154" s="32" t="str">
        <f t="shared" si="4"/>
        <v>cen-117</v>
      </c>
      <c r="C154" s="32"/>
      <c r="D154" s="23">
        <v>2</v>
      </c>
      <c r="E154" s="23" t="s">
        <v>3640</v>
      </c>
      <c r="F154" s="23" t="str">
        <f>LOWER(LEFT(H154,1))&amp;MID(SUBSTITUTE(PROPER(H154)," ",""),2,LEN(H154))</f>
        <v>vatCategoryTaxAmount</v>
      </c>
      <c r="G154" s="23" t="str">
        <f t="shared" si="5"/>
        <v>amountItemType</v>
      </c>
      <c r="H154" s="23" t="s">
        <v>4178</v>
      </c>
      <c r="I154" s="23" t="s">
        <v>4809</v>
      </c>
      <c r="J154" s="23" t="s">
        <v>1699</v>
      </c>
      <c r="K154" s="23" t="s">
        <v>1917</v>
      </c>
    </row>
    <row r="155" spans="1:11" ht="16" customHeight="1">
      <c r="A155" s="32" t="s">
        <v>4182</v>
      </c>
      <c r="B155" s="32" t="str">
        <f t="shared" si="4"/>
        <v>cen-118</v>
      </c>
      <c r="C155" s="32"/>
      <c r="D155" s="23">
        <v>2</v>
      </c>
      <c r="E155" s="23" t="s">
        <v>3640</v>
      </c>
      <c r="F155" s="23" t="str">
        <f>LOWER(LEFT(H155,1))&amp;MID(SUBSTITUTE(PROPER(H155)," ",""),2,LEN(H155))</f>
        <v>vatCategoryCode</v>
      </c>
      <c r="G155" s="23" t="str">
        <f t="shared" si="5"/>
        <v>codeItemType</v>
      </c>
      <c r="H155" s="23" t="s">
        <v>4183</v>
      </c>
      <c r="I155" s="23" t="s">
        <v>4810</v>
      </c>
      <c r="J155" s="23" t="s">
        <v>1924</v>
      </c>
      <c r="K155" s="23" t="s">
        <v>1917</v>
      </c>
    </row>
    <row r="156" spans="1:11" ht="16" customHeight="1">
      <c r="A156" s="32" t="s">
        <v>4187</v>
      </c>
      <c r="B156" s="32" t="str">
        <f t="shared" si="4"/>
        <v>cen-119</v>
      </c>
      <c r="C156" s="32"/>
      <c r="D156" s="23">
        <v>2</v>
      </c>
      <c r="E156" s="23" t="s">
        <v>3640</v>
      </c>
      <c r="F156" s="23" t="str">
        <f>LOWER(LEFT(H156,1))&amp;MID(SUBSTITUTE(PROPER(H156)," ",""),2,LEN(H156))</f>
        <v>vatCategoryRate</v>
      </c>
      <c r="G156" s="23" t="str">
        <f t="shared" si="5"/>
        <v>percentageItemType</v>
      </c>
      <c r="H156" s="23" t="s">
        <v>4188</v>
      </c>
      <c r="I156" s="23" t="s">
        <v>4811</v>
      </c>
      <c r="J156" s="23" t="s">
        <v>2160</v>
      </c>
      <c r="K156" s="23" t="s">
        <v>1929</v>
      </c>
    </row>
    <row r="157" spans="1:11" ht="16" customHeight="1">
      <c r="A157" s="32" t="s">
        <v>2218</v>
      </c>
      <c r="B157" s="32" t="str">
        <f t="shared" si="4"/>
        <v>cen-120</v>
      </c>
      <c r="C157" s="32"/>
      <c r="D157" s="23">
        <v>2</v>
      </c>
      <c r="E157" s="23" t="s">
        <v>3640</v>
      </c>
      <c r="F157" s="23" t="str">
        <f>LOWER(LEFT(H157,1))&amp;MID(SUBSTITUTE(PROPER(H157)," ",""),2,LEN(H157))</f>
        <v>vatExemptionReasonText</v>
      </c>
      <c r="G157" s="23" t="str">
        <f t="shared" si="5"/>
        <v>textItemType</v>
      </c>
      <c r="H157" s="23" t="s">
        <v>4192</v>
      </c>
      <c r="I157" s="23" t="s">
        <v>4812</v>
      </c>
      <c r="J157" s="23" t="s">
        <v>1938</v>
      </c>
      <c r="K157" s="23" t="s">
        <v>1929</v>
      </c>
    </row>
    <row r="158" spans="1:11" ht="16" customHeight="1">
      <c r="A158" s="32" t="s">
        <v>2220</v>
      </c>
      <c r="B158" s="32" t="str">
        <f t="shared" si="4"/>
        <v>cen-121</v>
      </c>
      <c r="C158" s="32"/>
      <c r="D158" s="23">
        <v>2</v>
      </c>
      <c r="E158" s="23" t="s">
        <v>3640</v>
      </c>
      <c r="F158" s="23" t="str">
        <f>LOWER(LEFT(H158,1))&amp;MID(SUBSTITUTE(PROPER(H158)," ",""),2,LEN(H158))</f>
        <v>vatExemptionReasonCode</v>
      </c>
      <c r="G158" s="23" t="str">
        <f t="shared" si="5"/>
        <v>codeItemType</v>
      </c>
      <c r="H158" s="23" t="s">
        <v>4196</v>
      </c>
      <c r="I158" s="23" t="s">
        <v>4813</v>
      </c>
      <c r="J158" s="23" t="s">
        <v>1924</v>
      </c>
      <c r="K158" s="23" t="s">
        <v>1929</v>
      </c>
    </row>
    <row r="159" spans="1:11" ht="16" customHeight="1">
      <c r="A159" s="32" t="s">
        <v>2222</v>
      </c>
      <c r="B159" s="32" t="str">
        <f t="shared" si="4"/>
        <v>cenG-24</v>
      </c>
      <c r="C159" s="32"/>
      <c r="D159" s="23">
        <v>1</v>
      </c>
      <c r="E159" s="23" t="s">
        <v>3640</v>
      </c>
      <c r="F159" s="23" t="str">
        <f>LOWER(LEFT(H159,1))&amp;MID(SUBSTITUTE(PROPER(H159)," ",""),2,LEN(H159))</f>
        <v>additionalSupportingDocuments</v>
      </c>
      <c r="G159" s="23" t="str">
        <f t="shared" si="5"/>
        <v/>
      </c>
      <c r="H159" s="23" t="s">
        <v>4200</v>
      </c>
      <c r="I159" s="23" t="s">
        <v>4814</v>
      </c>
      <c r="J159" s="31"/>
      <c r="K159" s="23" t="s">
        <v>1958</v>
      </c>
    </row>
    <row r="160" spans="1:11" ht="16" customHeight="1">
      <c r="A160" s="32" t="s">
        <v>2224</v>
      </c>
      <c r="B160" s="32" t="str">
        <f t="shared" si="4"/>
        <v>cen-122</v>
      </c>
      <c r="C160" s="32"/>
      <c r="D160" s="23">
        <v>2</v>
      </c>
      <c r="E160" s="23" t="s">
        <v>3640</v>
      </c>
      <c r="F160" s="23" t="str">
        <f>LOWER(LEFT(H160,1))&amp;MID(SUBSTITUTE(PROPER(H160)," ",""),2,LEN(H160))</f>
        <v>supportingDocumentReference</v>
      </c>
      <c r="G160" s="23" t="str">
        <f t="shared" si="5"/>
        <v>documentReferenceItemType</v>
      </c>
      <c r="H160" s="23" t="s">
        <v>4204</v>
      </c>
      <c r="I160" s="23" t="s">
        <v>4815</v>
      </c>
      <c r="J160" s="23" t="s">
        <v>3830</v>
      </c>
      <c r="K160" s="23" t="s">
        <v>1917</v>
      </c>
    </row>
    <row r="161" spans="1:11" ht="16" customHeight="1">
      <c r="A161" s="32" t="s">
        <v>2226</v>
      </c>
      <c r="B161" s="32" t="str">
        <f t="shared" si="4"/>
        <v>cen-123</v>
      </c>
      <c r="C161" s="32"/>
      <c r="D161" s="23">
        <v>2</v>
      </c>
      <c r="E161" s="23" t="s">
        <v>3640</v>
      </c>
      <c r="F161" s="23" t="str">
        <f>LOWER(LEFT(H161,1))&amp;MID(SUBSTITUTE(PROPER(H161)," ",""),2,LEN(H161))</f>
        <v>supportingDocumentDescription</v>
      </c>
      <c r="G161" s="23" t="str">
        <f t="shared" si="5"/>
        <v>textItemType</v>
      </c>
      <c r="H161" s="23" t="s">
        <v>2227</v>
      </c>
      <c r="I161" s="23" t="s">
        <v>4816</v>
      </c>
      <c r="J161" s="23" t="s">
        <v>1938</v>
      </c>
      <c r="K161" s="23" t="s">
        <v>1929</v>
      </c>
    </row>
    <row r="162" spans="1:11" ht="16" customHeight="1">
      <c r="A162" s="32" t="s">
        <v>2228</v>
      </c>
      <c r="B162" s="32" t="str">
        <f t="shared" si="4"/>
        <v>cen-124</v>
      </c>
      <c r="C162" s="32"/>
      <c r="D162" s="23">
        <v>2</v>
      </c>
      <c r="E162" s="23" t="s">
        <v>3640</v>
      </c>
      <c r="F162" s="23" t="str">
        <f>LOWER(LEFT(H162,1))&amp;MID(SUBSTITUTE(PROPER(H162)," ",""),2,LEN(H162))</f>
        <v>externalDocumentLocation</v>
      </c>
      <c r="G162" s="23" t="str">
        <f t="shared" si="5"/>
        <v>textItemType</v>
      </c>
      <c r="H162" s="23" t="s">
        <v>4208</v>
      </c>
      <c r="I162" s="23" t="s">
        <v>4817</v>
      </c>
      <c r="J162" s="23" t="s">
        <v>1938</v>
      </c>
      <c r="K162" s="23" t="s">
        <v>1929</v>
      </c>
    </row>
    <row r="163" spans="1:11" ht="16" customHeight="1">
      <c r="A163" s="32" t="s">
        <v>2230</v>
      </c>
      <c r="B163" s="32" t="str">
        <f t="shared" si="4"/>
        <v>cen-125</v>
      </c>
      <c r="C163" s="32"/>
      <c r="D163" s="23">
        <v>2</v>
      </c>
      <c r="E163" s="23" t="s">
        <v>3640</v>
      </c>
      <c r="F163" s="23" t="str">
        <f>LOWER(LEFT(H163,1))&amp;MID(SUBSTITUTE(PROPER(H163)," ",""),2,LEN(H163))</f>
        <v>attachedDocument</v>
      </c>
      <c r="G163" s="23" t="str">
        <f t="shared" si="5"/>
        <v>binaryobjectItemType</v>
      </c>
      <c r="H163" s="23" t="s">
        <v>4211</v>
      </c>
      <c r="I163" s="23" t="s">
        <v>4818</v>
      </c>
      <c r="J163" s="23" t="s">
        <v>2231</v>
      </c>
      <c r="K163" s="23" t="s">
        <v>1929</v>
      </c>
    </row>
    <row r="164" spans="1:11" ht="16" customHeight="1">
      <c r="A164" s="32" t="s">
        <v>4215</v>
      </c>
      <c r="B164" s="32" t="str">
        <f t="shared" si="4"/>
        <v>cen-125A</v>
      </c>
      <c r="C164" s="32"/>
      <c r="D164" s="23">
        <v>2</v>
      </c>
      <c r="E164" s="23" t="s">
        <v>3640</v>
      </c>
      <c r="F164" s="23" t="str">
        <f>LOWER(LEFT(H164,1))&amp;MID(SUBSTITUTE(PROPER(H164)," ",""),2,LEN(H164))</f>
        <v>attachedDocumentMimeCode</v>
      </c>
      <c r="G164" s="23" t="str">
        <f t="shared" si="5"/>
        <v/>
      </c>
      <c r="H164" s="23" t="s">
        <v>4216</v>
      </c>
      <c r="I164" s="23" t="s">
        <v>4819</v>
      </c>
      <c r="J164" s="23"/>
      <c r="K164" s="23" t="s">
        <v>1917</v>
      </c>
    </row>
    <row r="165" spans="1:11" ht="16" customHeight="1">
      <c r="A165" s="32" t="s">
        <v>4219</v>
      </c>
      <c r="B165" s="32" t="str">
        <f t="shared" si="4"/>
        <v>cen-125B</v>
      </c>
      <c r="C165" s="32"/>
      <c r="D165" s="23">
        <v>2</v>
      </c>
      <c r="E165" s="23" t="s">
        <v>3640</v>
      </c>
      <c r="F165" s="23" t="str">
        <f>LOWER(LEFT(H165,1))&amp;MID(SUBSTITUTE(PROPER(H165)," ",""),2,LEN(H165))</f>
        <v>attachedDocumentFilename</v>
      </c>
      <c r="G165" s="23" t="str">
        <f t="shared" si="5"/>
        <v/>
      </c>
      <c r="H165" s="23" t="s">
        <v>4220</v>
      </c>
      <c r="I165" s="23" t="s">
        <v>4820</v>
      </c>
      <c r="J165" s="23"/>
      <c r="K165" s="23" t="s">
        <v>1917</v>
      </c>
    </row>
    <row r="166" spans="1:11" ht="16" customHeight="1">
      <c r="A166" s="32" t="s">
        <v>2237</v>
      </c>
      <c r="B166" s="32" t="str">
        <f t="shared" si="4"/>
        <v>cenG-25</v>
      </c>
      <c r="C166" s="32"/>
      <c r="D166" s="23">
        <v>1</v>
      </c>
      <c r="E166" s="23" t="s">
        <v>3640</v>
      </c>
      <c r="F166" s="23" t="str">
        <f>LOWER(LEFT(H166,1))&amp;MID(SUBSTITUTE(PROPER(H166)," ",""),2,LEN(H166))</f>
        <v>invoiceLine</v>
      </c>
      <c r="G166" s="23" t="str">
        <f t="shared" si="5"/>
        <v/>
      </c>
      <c r="H166" s="23" t="s">
        <v>4222</v>
      </c>
      <c r="I166" s="23" t="s">
        <v>4821</v>
      </c>
      <c r="J166" s="31"/>
      <c r="K166" s="23" t="s">
        <v>2208</v>
      </c>
    </row>
    <row r="167" spans="1:11" ht="16" customHeight="1">
      <c r="A167" s="32" t="s">
        <v>2239</v>
      </c>
      <c r="B167" s="32" t="str">
        <f t="shared" si="4"/>
        <v>cen-126</v>
      </c>
      <c r="C167" s="32"/>
      <c r="D167" s="23">
        <v>2</v>
      </c>
      <c r="E167" s="23" t="s">
        <v>3640</v>
      </c>
      <c r="F167" s="23" t="str">
        <f>LOWER(LEFT(H167,1))&amp;MID(SUBSTITUTE(PROPER(H167)," ",""),2,LEN(H167))</f>
        <v>invoiceLineIdentifier</v>
      </c>
      <c r="G167" s="23" t="str">
        <f t="shared" si="5"/>
        <v>identifierItemType</v>
      </c>
      <c r="H167" s="23" t="s">
        <v>2240</v>
      </c>
      <c r="I167" s="23" t="s">
        <v>4225</v>
      </c>
      <c r="J167" s="23" t="s">
        <v>1918</v>
      </c>
      <c r="K167" s="23" t="s">
        <v>1917</v>
      </c>
    </row>
    <row r="168" spans="1:11" ht="16" customHeight="1">
      <c r="A168" s="32" t="s">
        <v>2241</v>
      </c>
      <c r="B168" s="32" t="str">
        <f t="shared" si="4"/>
        <v>cen-127</v>
      </c>
      <c r="C168" s="32"/>
      <c r="D168" s="23">
        <v>2</v>
      </c>
      <c r="E168" s="23" t="s">
        <v>3640</v>
      </c>
      <c r="F168" s="23" t="str">
        <f>LOWER(LEFT(H168,1))&amp;MID(SUBSTITUTE(PROPER(H168)," ",""),2,LEN(H168))</f>
        <v>invoiceLineNote</v>
      </c>
      <c r="G168" s="23" t="str">
        <f t="shared" si="5"/>
        <v>textItemType</v>
      </c>
      <c r="H168" s="23" t="s">
        <v>4226</v>
      </c>
      <c r="I168" s="23" t="s">
        <v>4227</v>
      </c>
      <c r="J168" s="23" t="s">
        <v>1938</v>
      </c>
      <c r="K168" s="23" t="s">
        <v>1929</v>
      </c>
    </row>
    <row r="169" spans="1:11" ht="16" customHeight="1">
      <c r="A169" s="32" t="s">
        <v>2243</v>
      </c>
      <c r="B169" s="32" t="str">
        <f t="shared" si="4"/>
        <v>cen-128</v>
      </c>
      <c r="C169" s="32"/>
      <c r="D169" s="23">
        <v>2</v>
      </c>
      <c r="E169" s="23" t="s">
        <v>3640</v>
      </c>
      <c r="F169" s="23" t="str">
        <f>LOWER(LEFT(H169,1))&amp;MID(SUBSTITUTE(PROPER(H169)," ",""),2,LEN(H169))</f>
        <v>invoiceLineObjectIdentifier</v>
      </c>
      <c r="G169" s="23" t="str">
        <f t="shared" si="5"/>
        <v>identifierItemType</v>
      </c>
      <c r="H169" s="23" t="s">
        <v>4229</v>
      </c>
      <c r="I169" s="23" t="s">
        <v>4822</v>
      </c>
      <c r="J169" s="23" t="s">
        <v>1918</v>
      </c>
      <c r="K169" s="23" t="s">
        <v>1929</v>
      </c>
    </row>
    <row r="170" spans="1:11" ht="16" customHeight="1">
      <c r="A170" s="32" t="s">
        <v>4232</v>
      </c>
      <c r="B170" s="32" t="str">
        <f t="shared" si="4"/>
        <v>cen-128A</v>
      </c>
      <c r="C170" s="32"/>
      <c r="D170" s="23">
        <v>2</v>
      </c>
      <c r="E170" s="23" t="s">
        <v>3640</v>
      </c>
      <c r="F170" s="23" t="str">
        <f>LOWER(LEFT(H170,1))&amp;MID(SUBSTITUTE(PROPER(H170)," ",""),2,LEN(H170))</f>
        <v>schemeIdentifier</v>
      </c>
      <c r="G170" s="23" t="str">
        <f t="shared" si="5"/>
        <v/>
      </c>
      <c r="H170" s="23" t="s">
        <v>4233</v>
      </c>
      <c r="I170" s="23" t="s">
        <v>4823</v>
      </c>
      <c r="J170" s="31"/>
      <c r="K170" s="23" t="s">
        <v>1929</v>
      </c>
    </row>
    <row r="171" spans="1:11" ht="16" customHeight="1">
      <c r="A171" s="32" t="s">
        <v>2246</v>
      </c>
      <c r="B171" s="32" t="str">
        <f t="shared" si="4"/>
        <v>cen-129</v>
      </c>
      <c r="C171" s="32"/>
      <c r="D171" s="23">
        <v>2</v>
      </c>
      <c r="E171" s="23" t="s">
        <v>3640</v>
      </c>
      <c r="F171" s="23" t="str">
        <f>LOWER(LEFT(H171,1))&amp;MID(SUBSTITUTE(PROPER(H171)," ",""),2,LEN(H171))</f>
        <v>invoicedQuantity</v>
      </c>
      <c r="G171" s="23" t="str">
        <f t="shared" si="5"/>
        <v>quantityItemType</v>
      </c>
      <c r="H171" s="23" t="s">
        <v>4236</v>
      </c>
      <c r="I171" s="23" t="s">
        <v>4237</v>
      </c>
      <c r="J171" s="23" t="s">
        <v>2247</v>
      </c>
      <c r="K171" s="23" t="s">
        <v>1917</v>
      </c>
    </row>
    <row r="172" spans="1:11" ht="16" customHeight="1">
      <c r="A172" s="32" t="s">
        <v>2249</v>
      </c>
      <c r="B172" s="32" t="str">
        <f t="shared" si="4"/>
        <v>cen-130</v>
      </c>
      <c r="C172" s="32"/>
      <c r="D172" s="23">
        <v>2</v>
      </c>
      <c r="E172" s="23" t="s">
        <v>3640</v>
      </c>
      <c r="F172" s="23" t="str">
        <f>LOWER(LEFT(H172,1))&amp;MID(SUBSTITUTE(PROPER(H172)," ",""),2,LEN(H172))</f>
        <v>invoicedQuantityUnitOfMeasureCode</v>
      </c>
      <c r="G172" s="23" t="str">
        <f t="shared" si="5"/>
        <v>codeItemType</v>
      </c>
      <c r="H172" s="23" t="s">
        <v>4239</v>
      </c>
      <c r="I172" s="23" t="s">
        <v>4824</v>
      </c>
      <c r="J172" s="23" t="s">
        <v>1924</v>
      </c>
      <c r="K172" s="23" t="s">
        <v>1917</v>
      </c>
    </row>
    <row r="173" spans="1:11" ht="16" customHeight="1">
      <c r="A173" s="32" t="s">
        <v>2251</v>
      </c>
      <c r="B173" s="32" t="str">
        <f t="shared" si="4"/>
        <v>cen-131</v>
      </c>
      <c r="C173" s="32"/>
      <c r="D173" s="23">
        <v>2</v>
      </c>
      <c r="E173" s="23" t="s">
        <v>3640</v>
      </c>
      <c r="F173" s="23" t="str">
        <f>LOWER(LEFT(H173,1))&amp;MID(SUBSTITUTE(PROPER(H173)," ",""),2,LEN(H173))</f>
        <v>invoiceLineNetAmount</v>
      </c>
      <c r="G173" s="23" t="str">
        <f t="shared" si="5"/>
        <v>amountItemType</v>
      </c>
      <c r="H173" s="23" t="s">
        <v>2252</v>
      </c>
      <c r="I173" s="23" t="s">
        <v>4825</v>
      </c>
      <c r="J173" s="23" t="s">
        <v>1699</v>
      </c>
      <c r="K173" s="23" t="s">
        <v>1917</v>
      </c>
    </row>
    <row r="174" spans="1:11" ht="16" customHeight="1">
      <c r="A174" s="32" t="s">
        <v>2253</v>
      </c>
      <c r="B174" s="32" t="str">
        <f t="shared" si="4"/>
        <v>cen-132</v>
      </c>
      <c r="C174" s="32"/>
      <c r="D174" s="23">
        <v>2</v>
      </c>
      <c r="E174" s="23" t="s">
        <v>3640</v>
      </c>
      <c r="F174" s="23" t="str">
        <f>LOWER(LEFT(H174,1))&amp;MID(SUBSTITUTE(PROPER(H174)," ",""),2,LEN(H174))</f>
        <v>referencedPurchaseOrderLineReference</v>
      </c>
      <c r="G174" s="23" t="str">
        <f t="shared" si="5"/>
        <v>documentReferenceItemType</v>
      </c>
      <c r="H174" s="23" t="s">
        <v>2254</v>
      </c>
      <c r="I174" s="23" t="s">
        <v>4826</v>
      </c>
      <c r="J174" s="23" t="s">
        <v>3830</v>
      </c>
      <c r="K174" s="23" t="s">
        <v>1929</v>
      </c>
    </row>
    <row r="175" spans="1:11" ht="16" customHeight="1">
      <c r="A175" s="32" t="s">
        <v>2255</v>
      </c>
      <c r="B175" s="32" t="str">
        <f t="shared" si="4"/>
        <v>cen-133</v>
      </c>
      <c r="C175" s="32"/>
      <c r="D175" s="23">
        <v>2</v>
      </c>
      <c r="E175" s="23" t="s">
        <v>3640</v>
      </c>
      <c r="F175" s="23" t="str">
        <f>LOWER(LEFT(H175,1))&amp;MID(SUBSTITUTE(PROPER(H175)," ",""),2,LEN(H175))</f>
        <v>invoiceLineBuyerAccountingReference</v>
      </c>
      <c r="G175" s="23" t="str">
        <f t="shared" si="5"/>
        <v>textItemType</v>
      </c>
      <c r="H175" s="23" t="s">
        <v>2256</v>
      </c>
      <c r="I175" s="23" t="s">
        <v>4827</v>
      </c>
      <c r="J175" s="23" t="s">
        <v>1938</v>
      </c>
      <c r="K175" s="23" t="s">
        <v>1929</v>
      </c>
    </row>
    <row r="176" spans="1:11" ht="16" customHeight="1">
      <c r="A176" s="32" t="s">
        <v>2257</v>
      </c>
      <c r="B176" s="32" t="str">
        <f t="shared" si="4"/>
        <v>cenG-26</v>
      </c>
      <c r="C176" s="32"/>
      <c r="D176" s="23">
        <v>2</v>
      </c>
      <c r="E176" s="23" t="s">
        <v>3640</v>
      </c>
      <c r="F176" s="23" t="str">
        <f>LOWER(LEFT(H176,1))&amp;MID(SUBSTITUTE(PROPER(H176)," ",""),2,LEN(H176))</f>
        <v>invoiceLinePeriod</v>
      </c>
      <c r="G176" s="23" t="str">
        <f t="shared" si="5"/>
        <v/>
      </c>
      <c r="H176" s="23" t="s">
        <v>4251</v>
      </c>
      <c r="I176" s="23" t="s">
        <v>4828</v>
      </c>
      <c r="J176" s="31"/>
      <c r="K176" s="23" t="s">
        <v>1929</v>
      </c>
    </row>
    <row r="177" spans="1:11" ht="16" customHeight="1">
      <c r="A177" s="32" t="s">
        <v>2259</v>
      </c>
      <c r="B177" s="32" t="str">
        <f t="shared" si="4"/>
        <v>cen-134</v>
      </c>
      <c r="C177" s="32"/>
      <c r="D177" s="23">
        <v>3</v>
      </c>
      <c r="E177" s="23" t="s">
        <v>3640</v>
      </c>
      <c r="F177" s="23" t="str">
        <f>LOWER(LEFT(H177,1))&amp;MID(SUBSTITUTE(PROPER(H177)," ",""),2,LEN(H177))</f>
        <v>invoiceLinePeriodStartDate</v>
      </c>
      <c r="G177" s="23" t="str">
        <f t="shared" si="5"/>
        <v>dateItemType</v>
      </c>
      <c r="H177" s="23" t="s">
        <v>2260</v>
      </c>
      <c r="I177" s="23" t="s">
        <v>4829</v>
      </c>
      <c r="J177" s="23" t="s">
        <v>1921</v>
      </c>
      <c r="K177" s="23" t="s">
        <v>1929</v>
      </c>
    </row>
    <row r="178" spans="1:11" ht="16" customHeight="1">
      <c r="A178" s="32" t="s">
        <v>2261</v>
      </c>
      <c r="B178" s="32" t="str">
        <f t="shared" si="4"/>
        <v>cen-135</v>
      </c>
      <c r="C178" s="32"/>
      <c r="D178" s="23">
        <v>3</v>
      </c>
      <c r="E178" s="23" t="s">
        <v>3640</v>
      </c>
      <c r="F178" s="23" t="str">
        <f>LOWER(LEFT(H178,1))&amp;MID(SUBSTITUTE(PROPER(H178)," ",""),2,LEN(H178))</f>
        <v>invoiceLinePeriodEndDate</v>
      </c>
      <c r="G178" s="23" t="str">
        <f t="shared" si="5"/>
        <v>dateItemType</v>
      </c>
      <c r="H178" s="23" t="s">
        <v>2262</v>
      </c>
      <c r="I178" s="23" t="s">
        <v>4830</v>
      </c>
      <c r="J178" s="23" t="s">
        <v>1921</v>
      </c>
      <c r="K178" s="23" t="s">
        <v>1929</v>
      </c>
    </row>
    <row r="179" spans="1:11" ht="16" customHeight="1">
      <c r="A179" s="32" t="s">
        <v>2263</v>
      </c>
      <c r="B179" s="32" t="str">
        <f t="shared" si="4"/>
        <v>cenG-27</v>
      </c>
      <c r="C179" s="32"/>
      <c r="D179" s="23">
        <v>2</v>
      </c>
      <c r="E179" s="23" t="s">
        <v>3640</v>
      </c>
      <c r="F179" s="23" t="str">
        <f>LOWER(LEFT(H179,1))&amp;MID(SUBSTITUTE(PROPER(H179)," ",""),2,LEN(H179))</f>
        <v>invoiceLineAllowances</v>
      </c>
      <c r="G179" s="23" t="str">
        <f t="shared" si="5"/>
        <v/>
      </c>
      <c r="H179" s="23" t="s">
        <v>4259</v>
      </c>
      <c r="I179" s="23" t="s">
        <v>4260</v>
      </c>
      <c r="J179" s="31"/>
      <c r="K179" s="23" t="s">
        <v>1958</v>
      </c>
    </row>
    <row r="180" spans="1:11" ht="16" customHeight="1">
      <c r="A180" s="32" t="s">
        <v>2265</v>
      </c>
      <c r="B180" s="32" t="str">
        <f t="shared" si="4"/>
        <v>cen-136</v>
      </c>
      <c r="C180" s="32"/>
      <c r="D180" s="23">
        <v>3</v>
      </c>
      <c r="E180" s="23" t="s">
        <v>3640</v>
      </c>
      <c r="F180" s="23" t="str">
        <f>LOWER(LEFT(H180,1))&amp;MID(SUBSTITUTE(PROPER(H180)," ",""),2,LEN(H180))</f>
        <v>invoiceLineAllowanceAmount</v>
      </c>
      <c r="G180" s="23" t="str">
        <f t="shared" si="5"/>
        <v>amountItemType</v>
      </c>
      <c r="H180" s="23" t="s">
        <v>2266</v>
      </c>
      <c r="I180" s="23" t="s">
        <v>4100</v>
      </c>
      <c r="J180" s="23" t="s">
        <v>1699</v>
      </c>
      <c r="K180" s="23" t="s">
        <v>1917</v>
      </c>
    </row>
    <row r="181" spans="1:11" ht="16" customHeight="1">
      <c r="A181" s="32" t="s">
        <v>2267</v>
      </c>
      <c r="B181" s="32" t="str">
        <f t="shared" si="4"/>
        <v>cen-137</v>
      </c>
      <c r="C181" s="32"/>
      <c r="D181" s="23">
        <v>3</v>
      </c>
      <c r="E181" s="23" t="s">
        <v>3640</v>
      </c>
      <c r="F181" s="23" t="str">
        <f>LOWER(LEFT(H181,1))&amp;MID(SUBSTITUTE(PROPER(H181)," ",""),2,LEN(H181))</f>
        <v>invoiceLineAllowanceBaseAmount</v>
      </c>
      <c r="G181" s="23" t="str">
        <f t="shared" si="5"/>
        <v>amountItemType</v>
      </c>
      <c r="H181" s="23" t="s">
        <v>4261</v>
      </c>
      <c r="I181" s="23" t="s">
        <v>4262</v>
      </c>
      <c r="J181" s="23" t="s">
        <v>1699</v>
      </c>
      <c r="K181" s="23" t="s">
        <v>1929</v>
      </c>
    </row>
    <row r="182" spans="1:11" ht="16" customHeight="1">
      <c r="A182" s="32" t="s">
        <v>2269</v>
      </c>
      <c r="B182" s="32" t="str">
        <f t="shared" si="4"/>
        <v>cen-138</v>
      </c>
      <c r="C182" s="32"/>
      <c r="D182" s="23">
        <v>3</v>
      </c>
      <c r="E182" s="23" t="s">
        <v>3640</v>
      </c>
      <c r="F182" s="23" t="str">
        <f>LOWER(LEFT(H182,1))&amp;MID(SUBSTITUTE(PROPER(H182)," ",""),2,LEN(H182))</f>
        <v>invoiceLineAllowancePercentage</v>
      </c>
      <c r="G182" s="23" t="str">
        <f t="shared" si="5"/>
        <v>percentageItemType</v>
      </c>
      <c r="H182" s="23" t="s">
        <v>4263</v>
      </c>
      <c r="I182" s="23" t="s">
        <v>4264</v>
      </c>
      <c r="J182" s="23" t="s">
        <v>2160</v>
      </c>
      <c r="K182" s="23" t="s">
        <v>1929</v>
      </c>
    </row>
    <row r="183" spans="1:11" ht="16" customHeight="1">
      <c r="A183" s="32" t="s">
        <v>2271</v>
      </c>
      <c r="B183" s="32" t="str">
        <f t="shared" si="4"/>
        <v>cen-139</v>
      </c>
      <c r="C183" s="32"/>
      <c r="D183" s="23">
        <v>3</v>
      </c>
      <c r="E183" s="23" t="s">
        <v>3640</v>
      </c>
      <c r="F183" s="23" t="str">
        <f>LOWER(LEFT(H183,1))&amp;MID(SUBSTITUTE(PROPER(H183)," ",""),2,LEN(H183))</f>
        <v>invoiceLineAllowanceReason</v>
      </c>
      <c r="G183" s="23" t="str">
        <f t="shared" si="5"/>
        <v>textItemType</v>
      </c>
      <c r="H183" s="23" t="s">
        <v>2272</v>
      </c>
      <c r="I183" s="23" t="s">
        <v>4265</v>
      </c>
      <c r="J183" s="23" t="s">
        <v>1938</v>
      </c>
      <c r="K183" s="23" t="s">
        <v>1929</v>
      </c>
    </row>
    <row r="184" spans="1:11" ht="16" customHeight="1">
      <c r="A184" s="32" t="s">
        <v>2273</v>
      </c>
      <c r="B184" s="32" t="str">
        <f t="shared" si="4"/>
        <v>cen-140</v>
      </c>
      <c r="C184" s="32"/>
      <c r="D184" s="23">
        <v>3</v>
      </c>
      <c r="E184" s="23" t="s">
        <v>3640</v>
      </c>
      <c r="F184" s="23" t="str">
        <f>LOWER(LEFT(H184,1))&amp;MID(SUBSTITUTE(PROPER(H184)," ",""),2,LEN(H184))</f>
        <v>invoiceLineAllowanceReasonCode</v>
      </c>
      <c r="G184" s="23" t="str">
        <f t="shared" si="5"/>
        <v>codeItemType</v>
      </c>
      <c r="H184" s="23" t="s">
        <v>4266</v>
      </c>
      <c r="I184" s="23" t="s">
        <v>4831</v>
      </c>
      <c r="J184" s="23" t="s">
        <v>1924</v>
      </c>
      <c r="K184" s="23" t="s">
        <v>1929</v>
      </c>
    </row>
    <row r="185" spans="1:11" ht="16" customHeight="1">
      <c r="A185" s="32" t="s">
        <v>2275</v>
      </c>
      <c r="B185" s="32" t="str">
        <f t="shared" si="4"/>
        <v>cenG-28</v>
      </c>
      <c r="C185" s="32"/>
      <c r="D185" s="23">
        <v>2</v>
      </c>
      <c r="E185" s="23" t="s">
        <v>3640</v>
      </c>
      <c r="F185" s="23" t="str">
        <f>LOWER(LEFT(H185,1))&amp;MID(SUBSTITUTE(PROPER(H185)," ",""),2,LEN(H185))</f>
        <v>invoiceLineCharges</v>
      </c>
      <c r="G185" s="23" t="str">
        <f t="shared" si="5"/>
        <v/>
      </c>
      <c r="H185" s="23" t="s">
        <v>4269</v>
      </c>
      <c r="I185" s="23" t="s">
        <v>4832</v>
      </c>
      <c r="J185" s="31"/>
      <c r="K185" s="23" t="s">
        <v>1958</v>
      </c>
    </row>
    <row r="186" spans="1:11" ht="16" customHeight="1">
      <c r="A186" s="32" t="s">
        <v>2277</v>
      </c>
      <c r="B186" s="32" t="str">
        <f t="shared" si="4"/>
        <v>cen-141</v>
      </c>
      <c r="C186" s="32"/>
      <c r="D186" s="23">
        <v>3</v>
      </c>
      <c r="E186" s="23" t="s">
        <v>3640</v>
      </c>
      <c r="F186" s="23" t="str">
        <f>LOWER(LEFT(H186,1))&amp;MID(SUBSTITUTE(PROPER(H186)," ",""),2,LEN(H186))</f>
        <v>invoiceLineChargeAmount</v>
      </c>
      <c r="G186" s="23" t="str">
        <f t="shared" si="5"/>
        <v>amountItemType</v>
      </c>
      <c r="H186" s="23" t="s">
        <v>2278</v>
      </c>
      <c r="I186" s="23" t="s">
        <v>4273</v>
      </c>
      <c r="J186" s="23" t="s">
        <v>1699</v>
      </c>
      <c r="K186" s="23" t="s">
        <v>1917</v>
      </c>
    </row>
    <row r="187" spans="1:11" ht="16" customHeight="1">
      <c r="A187" s="32" t="s">
        <v>2279</v>
      </c>
      <c r="B187" s="32" t="str">
        <f t="shared" si="4"/>
        <v>cen-142</v>
      </c>
      <c r="C187" s="32"/>
      <c r="D187" s="23">
        <v>3</v>
      </c>
      <c r="E187" s="23" t="s">
        <v>3640</v>
      </c>
      <c r="F187" s="23" t="str">
        <f>LOWER(LEFT(H187,1))&amp;MID(SUBSTITUTE(PROPER(H187)," ",""),2,LEN(H187))</f>
        <v>invoiceLineChargeBaseAmount</v>
      </c>
      <c r="G187" s="23" t="str">
        <f t="shared" si="5"/>
        <v>amountItemType</v>
      </c>
      <c r="H187" s="23" t="s">
        <v>4275</v>
      </c>
      <c r="I187" s="23" t="s">
        <v>4276</v>
      </c>
      <c r="J187" s="23" t="s">
        <v>1699</v>
      </c>
      <c r="K187" s="23" t="s">
        <v>1929</v>
      </c>
    </row>
    <row r="188" spans="1:11" ht="16" customHeight="1">
      <c r="A188" s="32" t="s">
        <v>2281</v>
      </c>
      <c r="B188" s="32" t="str">
        <f t="shared" si="4"/>
        <v>cen-143</v>
      </c>
      <c r="C188" s="32"/>
      <c r="D188" s="23">
        <v>3</v>
      </c>
      <c r="E188" s="23" t="s">
        <v>3640</v>
      </c>
      <c r="F188" s="23" t="str">
        <f>LOWER(LEFT(H188,1))&amp;MID(SUBSTITUTE(PROPER(H188)," ",""),2,LEN(H188))</f>
        <v>invoiceLineChargePercentage</v>
      </c>
      <c r="G188" s="23" t="str">
        <f t="shared" si="5"/>
        <v>percentageItemType</v>
      </c>
      <c r="H188" s="23" t="s">
        <v>4278</v>
      </c>
      <c r="I188" s="23" t="s">
        <v>4279</v>
      </c>
      <c r="J188" s="23" t="s">
        <v>2160</v>
      </c>
      <c r="K188" s="23" t="s">
        <v>1929</v>
      </c>
    </row>
    <row r="189" spans="1:11" ht="16" customHeight="1">
      <c r="A189" s="32" t="s">
        <v>2283</v>
      </c>
      <c r="B189" s="32" t="str">
        <f t="shared" si="4"/>
        <v>cen-144</v>
      </c>
      <c r="C189" s="32"/>
      <c r="D189" s="23">
        <v>3</v>
      </c>
      <c r="E189" s="23" t="s">
        <v>3640</v>
      </c>
      <c r="F189" s="23" t="str">
        <f>LOWER(LEFT(H189,1))&amp;MID(SUBSTITUTE(PROPER(H189)," ",""),2,LEN(H189))</f>
        <v>invoiceLineChargeReason</v>
      </c>
      <c r="G189" s="23" t="str">
        <f t="shared" si="5"/>
        <v>textItemType</v>
      </c>
      <c r="H189" s="23" t="s">
        <v>2284</v>
      </c>
      <c r="I189" s="23" t="s">
        <v>4280</v>
      </c>
      <c r="J189" s="23" t="s">
        <v>1938</v>
      </c>
      <c r="K189" s="23" t="s">
        <v>1929</v>
      </c>
    </row>
    <row r="190" spans="1:11" ht="16" customHeight="1">
      <c r="A190" s="32" t="s">
        <v>2285</v>
      </c>
      <c r="B190" s="32" t="str">
        <f t="shared" si="4"/>
        <v>cen-145</v>
      </c>
      <c r="C190" s="32"/>
      <c r="D190" s="23">
        <v>3</v>
      </c>
      <c r="E190" s="23" t="s">
        <v>3640</v>
      </c>
      <c r="F190" s="23" t="str">
        <f>LOWER(LEFT(H190,1))&amp;MID(SUBSTITUTE(PROPER(H190)," ",""),2,LEN(H190))</f>
        <v>invoiceLineChargeReasonCode</v>
      </c>
      <c r="G190" s="23" t="str">
        <f t="shared" si="5"/>
        <v>codeItemType</v>
      </c>
      <c r="H190" s="23" t="s">
        <v>4281</v>
      </c>
      <c r="I190" s="23" t="s">
        <v>4833</v>
      </c>
      <c r="J190" s="23" t="s">
        <v>1924</v>
      </c>
      <c r="K190" s="23" t="s">
        <v>1929</v>
      </c>
    </row>
    <row r="191" spans="1:11" ht="16" customHeight="1">
      <c r="A191" s="32" t="s">
        <v>2287</v>
      </c>
      <c r="B191" s="32" t="str">
        <f t="shared" si="4"/>
        <v>cenG-29</v>
      </c>
      <c r="C191" s="32"/>
      <c r="D191" s="23">
        <v>2</v>
      </c>
      <c r="E191" s="23" t="s">
        <v>3640</v>
      </c>
      <c r="F191" s="23" t="str">
        <f>LOWER(LEFT(H191,1))&amp;MID(SUBSTITUTE(PROPER(H191)," ",""),2,LEN(H191))</f>
        <v>priceDetails</v>
      </c>
      <c r="G191" s="23" t="str">
        <f t="shared" si="5"/>
        <v/>
      </c>
      <c r="H191" s="23" t="s">
        <v>4284</v>
      </c>
      <c r="I191" s="23" t="s">
        <v>4285</v>
      </c>
      <c r="J191" s="31"/>
      <c r="K191" s="23" t="s">
        <v>1917</v>
      </c>
    </row>
    <row r="192" spans="1:11" ht="16" customHeight="1">
      <c r="A192" s="32" t="s">
        <v>2289</v>
      </c>
      <c r="B192" s="32" t="str">
        <f t="shared" si="4"/>
        <v>cen-146</v>
      </c>
      <c r="C192" s="32"/>
      <c r="D192" s="23">
        <v>3</v>
      </c>
      <c r="E192" s="23" t="s">
        <v>3640</v>
      </c>
      <c r="F192" s="23" t="str">
        <f>LOWER(LEFT(H192,1))&amp;MID(SUBSTITUTE(PROPER(H192)," ",""),2,LEN(H192))</f>
        <v>itemNetPrice</v>
      </c>
      <c r="G192" s="23" t="str">
        <f t="shared" si="5"/>
        <v>unitPriceAmountItemType</v>
      </c>
      <c r="H192" s="23" t="s">
        <v>4287</v>
      </c>
      <c r="I192" s="23" t="s">
        <v>4834</v>
      </c>
      <c r="J192" s="23" t="s">
        <v>4290</v>
      </c>
      <c r="K192" s="23" t="s">
        <v>1917</v>
      </c>
    </row>
    <row r="193" spans="1:11" ht="16" customHeight="1">
      <c r="A193" s="32" t="s">
        <v>2292</v>
      </c>
      <c r="B193" s="32" t="str">
        <f t="shared" si="4"/>
        <v>cen-147</v>
      </c>
      <c r="C193" s="32"/>
      <c r="D193" s="23">
        <v>3</v>
      </c>
      <c r="E193" s="23" t="s">
        <v>3640</v>
      </c>
      <c r="F193" s="23" t="str">
        <f>LOWER(LEFT(H193,1))&amp;MID(SUBSTITUTE(PROPER(H193)," ",""),2,LEN(H193))</f>
        <v>itemPriceDiscount</v>
      </c>
      <c r="G193" s="23" t="str">
        <f t="shared" si="5"/>
        <v>unitPriceAmountItemType</v>
      </c>
      <c r="H193" s="23" t="s">
        <v>4291</v>
      </c>
      <c r="I193" s="23" t="s">
        <v>4835</v>
      </c>
      <c r="J193" s="23" t="s">
        <v>4290</v>
      </c>
      <c r="K193" s="23" t="s">
        <v>1929</v>
      </c>
    </row>
    <row r="194" spans="1:11" ht="16" customHeight="1">
      <c r="A194" s="32" t="s">
        <v>2294</v>
      </c>
      <c r="B194" s="32" t="str">
        <f t="shared" si="4"/>
        <v>cen-148</v>
      </c>
      <c r="C194" s="32"/>
      <c r="D194" s="23">
        <v>3</v>
      </c>
      <c r="E194" s="23" t="s">
        <v>3640</v>
      </c>
      <c r="F194" s="23" t="str">
        <f>LOWER(LEFT(H194,1))&amp;MID(SUBSTITUTE(PROPER(H194)," ",""),2,LEN(H194))</f>
        <v>itemGrossPrice</v>
      </c>
      <c r="G194" s="23" t="str">
        <f t="shared" si="5"/>
        <v>unitPriceAmountItemType</v>
      </c>
      <c r="H194" s="23" t="s">
        <v>4294</v>
      </c>
      <c r="I194" s="23" t="s">
        <v>4295</v>
      </c>
      <c r="J194" s="23" t="s">
        <v>4290</v>
      </c>
      <c r="K194" s="23" t="s">
        <v>1929</v>
      </c>
    </row>
    <row r="195" spans="1:11" ht="16" customHeight="1">
      <c r="A195" s="32" t="s">
        <v>2296</v>
      </c>
      <c r="B195" s="32" t="str">
        <f t="shared" ref="B195:B213" si="6">IF("BT"=MID(A195,1,2),"cen-"&amp;MID(A195,4,LEN(A195)-3),"cenG-"&amp;MID(A195,4,LEN(A195)-3))</f>
        <v>cen-149</v>
      </c>
      <c r="C195" s="32"/>
      <c r="D195" s="23">
        <v>3</v>
      </c>
      <c r="E195" s="23" t="s">
        <v>3640</v>
      </c>
      <c r="F195" s="23" t="str">
        <f>LOWER(LEFT(H195,1))&amp;MID(SUBSTITUTE(PROPER(H195)," ",""),2,LEN(H195))</f>
        <v>itemPriceBaseQuantity</v>
      </c>
      <c r="G195" s="23" t="str">
        <f t="shared" ref="G195:G213" si="7">IF(ISTEXT(J195),LOWER(LEFT(J195,1))&amp;MID(SUBSTITUTE(PROPER(J195)," ",""),2,LEN(J195))&amp;"ItemType","")</f>
        <v>quantityItemType</v>
      </c>
      <c r="H195" s="23" t="s">
        <v>2297</v>
      </c>
      <c r="I195" s="23" t="s">
        <v>4296</v>
      </c>
      <c r="J195" s="23" t="s">
        <v>2247</v>
      </c>
      <c r="K195" s="23" t="s">
        <v>1929</v>
      </c>
    </row>
    <row r="196" spans="1:11" ht="16" customHeight="1">
      <c r="A196" s="32" t="s">
        <v>2298</v>
      </c>
      <c r="B196" s="32" t="str">
        <f t="shared" si="6"/>
        <v>cen-150</v>
      </c>
      <c r="C196" s="32"/>
      <c r="D196" s="23">
        <v>3</v>
      </c>
      <c r="E196" s="23" t="s">
        <v>3640</v>
      </c>
      <c r="F196" s="23" t="str">
        <f>LOWER(LEFT(H196,1))&amp;MID(SUBSTITUTE(PROPER(H196)," ",""),2,LEN(H196))</f>
        <v>itemPriceBaseQuantityUnitOfMeasureCode</v>
      </c>
      <c r="G196" s="23" t="str">
        <f t="shared" si="7"/>
        <v>codeItemType</v>
      </c>
      <c r="H196" s="23" t="s">
        <v>2299</v>
      </c>
      <c r="I196" s="23" t="s">
        <v>4836</v>
      </c>
      <c r="J196" s="23" t="s">
        <v>1924</v>
      </c>
      <c r="K196" s="23" t="s">
        <v>1929</v>
      </c>
    </row>
    <row r="197" spans="1:11" ht="16" customHeight="1">
      <c r="A197" s="32" t="s">
        <v>2300</v>
      </c>
      <c r="B197" s="32" t="str">
        <f t="shared" si="6"/>
        <v>cenG-30</v>
      </c>
      <c r="C197" s="32"/>
      <c r="D197" s="23">
        <v>2</v>
      </c>
      <c r="E197" s="23" t="s">
        <v>3640</v>
      </c>
      <c r="F197" s="23" t="str">
        <f>LOWER(LEFT(H197,1))&amp;MID(SUBSTITUTE(PROPER(H197)," ",""),2,LEN(H197))</f>
        <v>lineVatInformation</v>
      </c>
      <c r="G197" s="23" t="str">
        <f t="shared" si="7"/>
        <v/>
      </c>
      <c r="H197" s="23" t="s">
        <v>4299</v>
      </c>
      <c r="I197" s="23" t="s">
        <v>4300</v>
      </c>
      <c r="J197" s="31"/>
      <c r="K197" s="23" t="s">
        <v>1917</v>
      </c>
    </row>
    <row r="198" spans="1:11" ht="16" customHeight="1">
      <c r="A198" s="32" t="s">
        <v>2302</v>
      </c>
      <c r="B198" s="32" t="str">
        <f t="shared" si="6"/>
        <v>cen-151</v>
      </c>
      <c r="C198" s="32"/>
      <c r="D198" s="23">
        <v>3</v>
      </c>
      <c r="E198" s="23" t="s">
        <v>3640</v>
      </c>
      <c r="F198" s="23" t="str">
        <f>LOWER(LEFT(H198,1))&amp;MID(SUBSTITUTE(PROPER(H198)," ",""),2,LEN(H198))</f>
        <v>invoicedItemVatCategoryCode</v>
      </c>
      <c r="G198" s="23" t="str">
        <f t="shared" si="7"/>
        <v>codeItemType</v>
      </c>
      <c r="H198" s="23" t="s">
        <v>4302</v>
      </c>
      <c r="I198" s="23" t="s">
        <v>4837</v>
      </c>
      <c r="J198" s="23" t="s">
        <v>1924</v>
      </c>
      <c r="K198" s="23" t="s">
        <v>1917</v>
      </c>
    </row>
    <row r="199" spans="1:11" ht="16" customHeight="1">
      <c r="A199" s="32" t="s">
        <v>2304</v>
      </c>
      <c r="B199" s="32" t="str">
        <f t="shared" si="6"/>
        <v>cen-152</v>
      </c>
      <c r="C199" s="32"/>
      <c r="D199" s="23">
        <v>3</v>
      </c>
      <c r="E199" s="23" t="s">
        <v>3640</v>
      </c>
      <c r="F199" s="23" t="str">
        <f>LOWER(LEFT(H199,1))&amp;MID(SUBSTITUTE(PROPER(H199)," ",""),2,LEN(H199))</f>
        <v>invoicedItemVatRate</v>
      </c>
      <c r="G199" s="23" t="str">
        <f t="shared" si="7"/>
        <v>percentItemType</v>
      </c>
      <c r="H199" s="23" t="s">
        <v>2306</v>
      </c>
      <c r="I199" s="23" t="s">
        <v>4305</v>
      </c>
      <c r="J199" s="23" t="s">
        <v>2305</v>
      </c>
      <c r="K199" s="23" t="s">
        <v>1929</v>
      </c>
    </row>
    <row r="200" spans="1:11" ht="16" customHeight="1">
      <c r="A200" s="32" t="s">
        <v>2307</v>
      </c>
      <c r="B200" s="32" t="str">
        <f t="shared" si="6"/>
        <v>cenG-31</v>
      </c>
      <c r="C200" s="32"/>
      <c r="D200" s="23">
        <v>2</v>
      </c>
      <c r="E200" s="23" t="s">
        <v>3640</v>
      </c>
      <c r="F200" s="23" t="str">
        <f>LOWER(LEFT(H200,1))&amp;MID(SUBSTITUTE(PROPER(H200)," ",""),2,LEN(H200))</f>
        <v>itemInformation</v>
      </c>
      <c r="G200" s="23" t="str">
        <f t="shared" si="7"/>
        <v/>
      </c>
      <c r="H200" s="23" t="s">
        <v>4307</v>
      </c>
      <c r="I200" s="23" t="s">
        <v>4838</v>
      </c>
      <c r="J200" s="31"/>
      <c r="K200" s="23" t="s">
        <v>1917</v>
      </c>
    </row>
    <row r="201" spans="1:11" ht="16" customHeight="1">
      <c r="A201" s="32" t="s">
        <v>2309</v>
      </c>
      <c r="B201" s="32" t="str">
        <f t="shared" si="6"/>
        <v>cen-153</v>
      </c>
      <c r="C201" s="32"/>
      <c r="D201" s="23">
        <v>3</v>
      </c>
      <c r="E201" s="23" t="s">
        <v>3640</v>
      </c>
      <c r="F201" s="23" t="str">
        <f>LOWER(LEFT(H201,1))&amp;MID(SUBSTITUTE(PROPER(H201)," ",""),2,LEN(H201))</f>
        <v>itemName</v>
      </c>
      <c r="G201" s="23" t="str">
        <f t="shared" si="7"/>
        <v>textItemType</v>
      </c>
      <c r="H201" s="23" t="s">
        <v>2310</v>
      </c>
      <c r="I201" s="23" t="s">
        <v>4310</v>
      </c>
      <c r="J201" s="23" t="s">
        <v>1938</v>
      </c>
      <c r="K201" s="23" t="s">
        <v>1917</v>
      </c>
    </row>
    <row r="202" spans="1:11" ht="16" customHeight="1">
      <c r="A202" s="32" t="s">
        <v>2311</v>
      </c>
      <c r="B202" s="32" t="str">
        <f t="shared" si="6"/>
        <v>cen-154</v>
      </c>
      <c r="C202" s="32"/>
      <c r="D202" s="23">
        <v>3</v>
      </c>
      <c r="E202" s="23" t="s">
        <v>3640</v>
      </c>
      <c r="F202" s="23" t="str">
        <f>LOWER(LEFT(H202,1))&amp;MID(SUBSTITUTE(PROPER(H202)," ",""),2,LEN(H202))</f>
        <v>itemDescription</v>
      </c>
      <c r="G202" s="23" t="str">
        <f t="shared" si="7"/>
        <v>textItemType</v>
      </c>
      <c r="H202" s="23" t="s">
        <v>4312</v>
      </c>
      <c r="I202" s="23" t="s">
        <v>4839</v>
      </c>
      <c r="J202" s="23" t="s">
        <v>1938</v>
      </c>
      <c r="K202" s="23" t="s">
        <v>1929</v>
      </c>
    </row>
    <row r="203" spans="1:11" ht="16" customHeight="1">
      <c r="A203" s="32" t="s">
        <v>2313</v>
      </c>
      <c r="B203" s="32" t="str">
        <f t="shared" si="6"/>
        <v>cen-155</v>
      </c>
      <c r="C203" s="32"/>
      <c r="D203" s="23">
        <v>3</v>
      </c>
      <c r="E203" s="23" t="s">
        <v>3640</v>
      </c>
      <c r="F203" s="23" t="str">
        <f>LOWER(LEFT(H203,1))&amp;MID(SUBSTITUTE(PROPER(H203)," ",""),2,LEN(H203))</f>
        <v>itemSeller'SIdentifier</v>
      </c>
      <c r="G203" s="23" t="str">
        <f t="shared" si="7"/>
        <v>identifierItemType</v>
      </c>
      <c r="H203" s="23" t="s">
        <v>2314</v>
      </c>
      <c r="I203" s="23" t="s">
        <v>4315</v>
      </c>
      <c r="J203" s="23" t="s">
        <v>1918</v>
      </c>
      <c r="K203" s="23" t="s">
        <v>1929</v>
      </c>
    </row>
    <row r="204" spans="1:11" ht="16" customHeight="1">
      <c r="A204" s="32" t="s">
        <v>2315</v>
      </c>
      <c r="B204" s="32" t="str">
        <f t="shared" si="6"/>
        <v>cen-156</v>
      </c>
      <c r="C204" s="32"/>
      <c r="D204" s="23">
        <v>3</v>
      </c>
      <c r="E204" s="23" t="s">
        <v>3640</v>
      </c>
      <c r="F204" s="23" t="str">
        <f>LOWER(LEFT(H204,1))&amp;MID(SUBSTITUTE(PROPER(H204)," ",""),2,LEN(H204))</f>
        <v>itemBuyer'SIdentifier</v>
      </c>
      <c r="G204" s="23" t="str">
        <f t="shared" si="7"/>
        <v>identifierItemType</v>
      </c>
      <c r="H204" s="23" t="s">
        <v>4317</v>
      </c>
      <c r="I204" s="23" t="s">
        <v>4840</v>
      </c>
      <c r="J204" s="23" t="s">
        <v>1918</v>
      </c>
      <c r="K204" s="23" t="s">
        <v>1929</v>
      </c>
    </row>
    <row r="205" spans="1:11" ht="16" customHeight="1">
      <c r="A205" s="32" t="s">
        <v>2317</v>
      </c>
      <c r="B205" s="32" t="str">
        <f t="shared" si="6"/>
        <v>cen-157</v>
      </c>
      <c r="C205" s="32"/>
      <c r="D205" s="23">
        <v>3</v>
      </c>
      <c r="E205" s="23" t="s">
        <v>3640</v>
      </c>
      <c r="F205" s="23" t="str">
        <f>LOWER(LEFT(H205,1))&amp;MID(SUBSTITUTE(PROPER(H205)," ",""),2,LEN(H205))</f>
        <v>itemStandardIdentifier</v>
      </c>
      <c r="G205" s="23" t="str">
        <f t="shared" si="7"/>
        <v>identifierItemType</v>
      </c>
      <c r="H205" s="23" t="s">
        <v>4320</v>
      </c>
      <c r="I205" s="23" t="s">
        <v>4841</v>
      </c>
      <c r="J205" s="23" t="s">
        <v>1918</v>
      </c>
      <c r="K205" s="33" t="s">
        <v>3851</v>
      </c>
    </row>
    <row r="206" spans="1:11" ht="16" customHeight="1">
      <c r="A206" s="32" t="s">
        <v>4323</v>
      </c>
      <c r="B206" s="32" t="str">
        <f t="shared" si="6"/>
        <v>cen-157A</v>
      </c>
      <c r="C206" s="32"/>
      <c r="D206" s="23">
        <v>3</v>
      </c>
      <c r="E206" s="23" t="s">
        <v>3640</v>
      </c>
      <c r="F206" s="23" t="str">
        <f>LOWER(LEFT(H206,1))&amp;MID(SUBSTITUTE(PROPER(H206)," ",""),2,LEN(H206))</f>
        <v>schemeIdentifier</v>
      </c>
      <c r="G206" s="23" t="str">
        <f t="shared" si="7"/>
        <v/>
      </c>
      <c r="H206" s="23" t="s">
        <v>3857</v>
      </c>
      <c r="I206" s="23" t="s">
        <v>4842</v>
      </c>
      <c r="J206" s="23"/>
      <c r="K206" s="33" t="s">
        <v>1917</v>
      </c>
    </row>
    <row r="207" spans="1:11" ht="16" customHeight="1">
      <c r="A207" s="32" t="s">
        <v>2320</v>
      </c>
      <c r="B207" s="32" t="str">
        <f t="shared" si="6"/>
        <v>cen-158</v>
      </c>
      <c r="C207" s="32"/>
      <c r="D207" s="23">
        <v>3</v>
      </c>
      <c r="E207" s="23" t="s">
        <v>3640</v>
      </c>
      <c r="F207" s="23" t="str">
        <f>LOWER(LEFT(H207,1))&amp;MID(SUBSTITUTE(PROPER(H207)," ",""),2,LEN(H207))</f>
        <v>itemClassificationIdentifier</v>
      </c>
      <c r="G207" s="23" t="str">
        <f t="shared" si="7"/>
        <v>identifierItemType</v>
      </c>
      <c r="H207" s="33" t="s">
        <v>4326</v>
      </c>
      <c r="I207" s="23" t="s">
        <v>4843</v>
      </c>
      <c r="J207" s="23" t="s">
        <v>1918</v>
      </c>
      <c r="K207" s="33" t="s">
        <v>3896</v>
      </c>
    </row>
    <row r="208" spans="1:11" ht="16" customHeight="1">
      <c r="A208" s="32" t="s">
        <v>4330</v>
      </c>
      <c r="B208" s="32" t="str">
        <f t="shared" si="6"/>
        <v>cen-158A</v>
      </c>
      <c r="C208" s="32"/>
      <c r="D208" s="23">
        <v>3</v>
      </c>
      <c r="E208" s="23" t="s">
        <v>3640</v>
      </c>
      <c r="F208" s="23" t="str">
        <f>LOWER(LEFT(H208,1))&amp;MID(SUBSTITUTE(PROPER(H208)," ",""),2,LEN(H208))</f>
        <v>schemeIdentifier</v>
      </c>
      <c r="G208" s="23" t="str">
        <f t="shared" si="7"/>
        <v/>
      </c>
      <c r="H208" s="33" t="s">
        <v>3857</v>
      </c>
      <c r="I208" s="23" t="s">
        <v>4844</v>
      </c>
      <c r="J208" s="23"/>
      <c r="K208" s="33" t="s">
        <v>1917</v>
      </c>
    </row>
    <row r="209" spans="1:11" ht="16" customHeight="1">
      <c r="A209" s="32" t="s">
        <v>4333</v>
      </c>
      <c r="B209" s="32" t="str">
        <f t="shared" si="6"/>
        <v>cen-158B</v>
      </c>
      <c r="C209" s="32"/>
      <c r="D209" s="23">
        <v>3</v>
      </c>
      <c r="E209" s="23" t="s">
        <v>3640</v>
      </c>
      <c r="F209" s="23" t="str">
        <f>LOWER(LEFT(H209,1))&amp;MID(SUBSTITUTE(PROPER(H209)," ",""),2,LEN(H209))</f>
        <v>schemeVersionIdentifier</v>
      </c>
      <c r="G209" s="23" t="str">
        <f t="shared" si="7"/>
        <v/>
      </c>
      <c r="H209" s="33" t="s">
        <v>4334</v>
      </c>
      <c r="I209" s="23" t="s">
        <v>4845</v>
      </c>
      <c r="J209" s="23"/>
      <c r="K209" s="33" t="s">
        <v>1929</v>
      </c>
    </row>
    <row r="210" spans="1:11" ht="16" customHeight="1">
      <c r="A210" s="32" t="s">
        <v>2325</v>
      </c>
      <c r="B210" s="32" t="str">
        <f t="shared" si="6"/>
        <v>cen-159</v>
      </c>
      <c r="C210" s="32"/>
      <c r="D210" s="23">
        <v>3</v>
      </c>
      <c r="E210" s="23" t="s">
        <v>3640</v>
      </c>
      <c r="F210" s="23" t="str">
        <f>LOWER(LEFT(H210,1))&amp;MID(SUBSTITUTE(PROPER(H210)," ",""),2,LEN(H210))</f>
        <v>itemCountryOfOrigin</v>
      </c>
      <c r="G210" s="23" t="str">
        <f t="shared" si="7"/>
        <v>codeItemType</v>
      </c>
      <c r="H210" s="23" t="s">
        <v>4336</v>
      </c>
      <c r="I210" s="23" t="s">
        <v>4846</v>
      </c>
      <c r="J210" s="23" t="s">
        <v>1924</v>
      </c>
      <c r="K210" s="23" t="s">
        <v>1929</v>
      </c>
    </row>
    <row r="211" spans="1:11" ht="16" customHeight="1">
      <c r="A211" s="32" t="s">
        <v>2327</v>
      </c>
      <c r="B211" s="32" t="str">
        <f t="shared" si="6"/>
        <v>cenG-32</v>
      </c>
      <c r="C211" s="32"/>
      <c r="D211" s="23">
        <v>3</v>
      </c>
      <c r="E211" s="23" t="s">
        <v>3640</v>
      </c>
      <c r="F211" s="23" t="str">
        <f>LOWER(LEFT(H211,1))&amp;MID(SUBSTITUTE(PROPER(H211)," ",""),2,LEN(H211))</f>
        <v>itemAttributes</v>
      </c>
      <c r="G211" s="23" t="str">
        <f t="shared" si="7"/>
        <v/>
      </c>
      <c r="H211" s="23" t="s">
        <v>4339</v>
      </c>
      <c r="I211" s="23" t="s">
        <v>4340</v>
      </c>
      <c r="J211" s="31"/>
      <c r="K211" s="23" t="s">
        <v>1958</v>
      </c>
    </row>
    <row r="212" spans="1:11" ht="16" customHeight="1">
      <c r="A212" s="32" t="s">
        <v>2329</v>
      </c>
      <c r="B212" s="32" t="str">
        <f t="shared" si="6"/>
        <v>cen-160</v>
      </c>
      <c r="C212" s="32"/>
      <c r="D212" s="23">
        <v>4</v>
      </c>
      <c r="E212" s="23" t="s">
        <v>3640</v>
      </c>
      <c r="F212" s="23" t="str">
        <f>LOWER(LEFT(H212,1))&amp;MID(SUBSTITUTE(PROPER(H212)," ",""),2,LEN(H212))</f>
        <v>itemAttributeName</v>
      </c>
      <c r="G212" s="23" t="str">
        <f t="shared" si="7"/>
        <v>textItemType</v>
      </c>
      <c r="H212" s="23" t="s">
        <v>2331</v>
      </c>
      <c r="I212" s="23" t="s">
        <v>4847</v>
      </c>
      <c r="J212" s="23" t="s">
        <v>1938</v>
      </c>
      <c r="K212" s="23" t="s">
        <v>1917</v>
      </c>
    </row>
    <row r="213" spans="1:11" ht="16" customHeight="1">
      <c r="A213" s="32" t="s">
        <v>2332</v>
      </c>
      <c r="B213" s="32" t="str">
        <f t="shared" si="6"/>
        <v>cen-161</v>
      </c>
      <c r="C213" s="32"/>
      <c r="D213" s="23">
        <v>4</v>
      </c>
      <c r="E213" s="23" t="s">
        <v>3640</v>
      </c>
      <c r="F213" s="23" t="str">
        <f>LOWER(LEFT(H213,1))&amp;MID(SUBSTITUTE(PROPER(H213)," ",""),2,LEN(H213))</f>
        <v>itemAttributeValue</v>
      </c>
      <c r="G213" s="23" t="str">
        <f t="shared" si="7"/>
        <v>textItemType</v>
      </c>
      <c r="H213" s="23" t="s">
        <v>2333</v>
      </c>
      <c r="I213" s="23" t="s">
        <v>4848</v>
      </c>
      <c r="J213" s="23" t="s">
        <v>1938</v>
      </c>
      <c r="K213" s="23" t="s">
        <v>1917</v>
      </c>
    </row>
  </sheetData>
  <phoneticPr fontId="3"/>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C841-F018-A646-8387-0053692AEAEE}">
  <sheetPr codeName="Sheet8"/>
  <dimension ref="A1:I213"/>
  <sheetViews>
    <sheetView zoomScaleNormal="100" workbookViewId="0">
      <selection activeCell="A214" sqref="A214"/>
    </sheetView>
  </sheetViews>
  <sheetFormatPr baseColWidth="10" defaultColWidth="7.7109375" defaultRowHeight="16" customHeight="1"/>
  <cols>
    <col min="1" max="1" width="8.85546875" style="24" customWidth="1"/>
    <col min="2" max="2" width="3.140625" style="24" customWidth="1"/>
    <col min="3" max="3" width="4.7109375" style="24" customWidth="1"/>
    <col min="4" max="4" width="31.85546875" style="25" customWidth="1"/>
    <col min="5" max="5" width="6.7109375" style="24" customWidth="1"/>
    <col min="6" max="7" width="31.85546875" style="25" customWidth="1"/>
    <col min="8" max="8" width="8.42578125" style="24" customWidth="1"/>
    <col min="9" max="9" width="15.42578125" style="24" bestFit="1" customWidth="1"/>
    <col min="10" max="16384" width="7.7109375" style="24"/>
  </cols>
  <sheetData>
    <row r="1" spans="1:9" ht="16" customHeight="1">
      <c r="A1" s="24" t="s">
        <v>3790</v>
      </c>
      <c r="B1" s="24" t="s">
        <v>2341</v>
      </c>
      <c r="C1" s="24" t="s">
        <v>3791</v>
      </c>
      <c r="D1" s="25" t="s">
        <v>3792</v>
      </c>
      <c r="E1" s="24" t="s">
        <v>3790</v>
      </c>
      <c r="F1" s="25" t="s">
        <v>3793</v>
      </c>
      <c r="G1" s="25" t="s">
        <v>3794</v>
      </c>
      <c r="H1" s="24" t="s">
        <v>3795</v>
      </c>
      <c r="I1" s="24" t="s">
        <v>3796</v>
      </c>
    </row>
    <row r="2" spans="1:9" ht="16" customHeight="1">
      <c r="A2" s="32" t="s">
        <v>1915</v>
      </c>
      <c r="B2" s="23" t="s">
        <v>1916</v>
      </c>
      <c r="C2" s="23" t="s">
        <v>1917</v>
      </c>
      <c r="D2" s="23" t="s">
        <v>3797</v>
      </c>
      <c r="E2" s="32" t="s">
        <v>1915</v>
      </c>
      <c r="F2" s="23" t="s">
        <v>3798</v>
      </c>
      <c r="G2" s="23" t="s">
        <v>3799</v>
      </c>
      <c r="H2" s="23" t="s">
        <v>3800</v>
      </c>
      <c r="I2" s="23" t="s">
        <v>1918</v>
      </c>
    </row>
    <row r="3" spans="1:9" ht="16" customHeight="1">
      <c r="A3" s="32" t="s">
        <v>1920</v>
      </c>
      <c r="B3" s="23" t="s">
        <v>1916</v>
      </c>
      <c r="C3" s="23" t="s">
        <v>1917</v>
      </c>
      <c r="D3" s="23" t="s">
        <v>1922</v>
      </c>
      <c r="E3" s="32" t="s">
        <v>1920</v>
      </c>
      <c r="F3" s="23" t="s">
        <v>3801</v>
      </c>
      <c r="G3" s="23"/>
      <c r="H3" s="23" t="s">
        <v>3800</v>
      </c>
      <c r="I3" s="23" t="s">
        <v>1921</v>
      </c>
    </row>
    <row r="4" spans="1:9" ht="16" customHeight="1">
      <c r="A4" s="32" t="s">
        <v>1923</v>
      </c>
      <c r="B4" s="23" t="s">
        <v>1916</v>
      </c>
      <c r="C4" s="23" t="s">
        <v>1917</v>
      </c>
      <c r="D4" s="23" t="s">
        <v>3802</v>
      </c>
      <c r="E4" s="32" t="s">
        <v>1923</v>
      </c>
      <c r="F4" s="23" t="s">
        <v>3803</v>
      </c>
      <c r="G4" s="23" t="s">
        <v>3804</v>
      </c>
      <c r="H4" s="23" t="s">
        <v>3805</v>
      </c>
      <c r="I4" s="23" t="s">
        <v>1924</v>
      </c>
    </row>
    <row r="5" spans="1:9" ht="16" customHeight="1">
      <c r="A5" s="32" t="s">
        <v>1926</v>
      </c>
      <c r="B5" s="23" t="s">
        <v>1916</v>
      </c>
      <c r="C5" s="23" t="s">
        <v>1917</v>
      </c>
      <c r="D5" s="23" t="s">
        <v>3806</v>
      </c>
      <c r="E5" s="32" t="s">
        <v>1926</v>
      </c>
      <c r="F5" s="23" t="s">
        <v>3807</v>
      </c>
      <c r="G5" s="23" t="s">
        <v>3808</v>
      </c>
      <c r="H5" s="23" t="s">
        <v>3809</v>
      </c>
      <c r="I5" s="23" t="s">
        <v>1924</v>
      </c>
    </row>
    <row r="6" spans="1:9" ht="16" customHeight="1">
      <c r="A6" s="32" t="s">
        <v>1928</v>
      </c>
      <c r="B6" s="23" t="s">
        <v>1916</v>
      </c>
      <c r="C6" s="23" t="s">
        <v>1929</v>
      </c>
      <c r="D6" s="23" t="s">
        <v>3810</v>
      </c>
      <c r="E6" s="32" t="s">
        <v>1928</v>
      </c>
      <c r="F6" s="23" t="s">
        <v>3811</v>
      </c>
      <c r="G6" s="23" t="s">
        <v>3812</v>
      </c>
      <c r="H6" s="23" t="s">
        <v>3813</v>
      </c>
      <c r="I6" s="23" t="s">
        <v>1924</v>
      </c>
    </row>
    <row r="7" spans="1:9" ht="16" customHeight="1">
      <c r="A7" s="32" t="s">
        <v>1931</v>
      </c>
      <c r="B7" s="23" t="s">
        <v>1916</v>
      </c>
      <c r="C7" s="23" t="s">
        <v>1929</v>
      </c>
      <c r="D7" s="23" t="s">
        <v>3814</v>
      </c>
      <c r="E7" s="32" t="s">
        <v>1931</v>
      </c>
      <c r="F7" s="23" t="s">
        <v>3815</v>
      </c>
      <c r="G7" s="23" t="s">
        <v>3816</v>
      </c>
      <c r="H7" s="23" t="s">
        <v>3817</v>
      </c>
      <c r="I7" s="23" t="s">
        <v>1921</v>
      </c>
    </row>
    <row r="8" spans="1:9" ht="16" customHeight="1">
      <c r="A8" s="32" t="s">
        <v>1933</v>
      </c>
      <c r="B8" s="23" t="s">
        <v>1916</v>
      </c>
      <c r="C8" s="23" t="s">
        <v>1929</v>
      </c>
      <c r="D8" s="23" t="s">
        <v>3818</v>
      </c>
      <c r="E8" s="32" t="s">
        <v>1933</v>
      </c>
      <c r="F8" s="23" t="s">
        <v>3819</v>
      </c>
      <c r="G8" s="23" t="s">
        <v>3820</v>
      </c>
      <c r="H8" s="23" t="s">
        <v>3817</v>
      </c>
      <c r="I8" s="23" t="s">
        <v>1924</v>
      </c>
    </row>
    <row r="9" spans="1:9" ht="16" customHeight="1">
      <c r="A9" s="32" t="s">
        <v>1935</v>
      </c>
      <c r="B9" s="23" t="s">
        <v>1916</v>
      </c>
      <c r="C9" s="23" t="s">
        <v>1929</v>
      </c>
      <c r="D9" s="23" t="s">
        <v>3821</v>
      </c>
      <c r="E9" s="32" t="s">
        <v>1935</v>
      </c>
      <c r="F9" s="23" t="s">
        <v>3822</v>
      </c>
      <c r="G9" s="23" t="s">
        <v>3823</v>
      </c>
      <c r="H9" s="23" t="s">
        <v>3824</v>
      </c>
      <c r="I9" s="23" t="s">
        <v>1921</v>
      </c>
    </row>
    <row r="10" spans="1:9" ht="16" customHeight="1">
      <c r="A10" s="32" t="s">
        <v>1937</v>
      </c>
      <c r="B10" s="23" t="s">
        <v>1916</v>
      </c>
      <c r="C10" s="23" t="s">
        <v>1929</v>
      </c>
      <c r="D10" s="23" t="s">
        <v>3825</v>
      </c>
      <c r="E10" s="32" t="s">
        <v>1937</v>
      </c>
      <c r="F10" s="23" t="s">
        <v>3826</v>
      </c>
      <c r="G10" s="23" t="s">
        <v>3827</v>
      </c>
      <c r="H10" s="23" t="s">
        <v>3828</v>
      </c>
      <c r="I10" s="23" t="s">
        <v>1938</v>
      </c>
    </row>
    <row r="11" spans="1:9" ht="16" customHeight="1">
      <c r="A11" s="32" t="s">
        <v>1940</v>
      </c>
      <c r="B11" s="23" t="s">
        <v>1916</v>
      </c>
      <c r="C11" s="23" t="s">
        <v>1929</v>
      </c>
      <c r="D11" s="23" t="s">
        <v>1942</v>
      </c>
      <c r="E11" s="32" t="s">
        <v>1940</v>
      </c>
      <c r="F11" s="23" t="s">
        <v>3829</v>
      </c>
      <c r="G11" s="23"/>
      <c r="H11" s="23" t="s">
        <v>3805</v>
      </c>
      <c r="I11" s="23" t="s">
        <v>3830</v>
      </c>
    </row>
    <row r="12" spans="1:9" ht="16" customHeight="1">
      <c r="A12" s="32" t="s">
        <v>3831</v>
      </c>
      <c r="B12" s="23" t="s">
        <v>1916</v>
      </c>
      <c r="C12" s="23" t="s">
        <v>1929</v>
      </c>
      <c r="D12" s="23" t="s">
        <v>3832</v>
      </c>
      <c r="E12" s="32" t="s">
        <v>3831</v>
      </c>
      <c r="F12" s="23" t="s">
        <v>3833</v>
      </c>
      <c r="G12" s="23" t="s">
        <v>3834</v>
      </c>
      <c r="H12" s="23" t="s">
        <v>3835</v>
      </c>
      <c r="I12" s="23" t="s">
        <v>3830</v>
      </c>
    </row>
    <row r="13" spans="1:9" ht="16" customHeight="1">
      <c r="A13" s="32" t="s">
        <v>1943</v>
      </c>
      <c r="B13" s="23" t="s">
        <v>1916</v>
      </c>
      <c r="C13" s="23" t="s">
        <v>1929</v>
      </c>
      <c r="D13" s="23" t="s">
        <v>1944</v>
      </c>
      <c r="E13" s="32" t="s">
        <v>1943</v>
      </c>
      <c r="F13" s="23" t="s">
        <v>3836</v>
      </c>
      <c r="G13" s="23"/>
      <c r="H13" s="23" t="s">
        <v>3837</v>
      </c>
      <c r="I13" s="23" t="s">
        <v>3830</v>
      </c>
    </row>
    <row r="14" spans="1:9" ht="16" customHeight="1">
      <c r="A14" s="32" t="s">
        <v>3838</v>
      </c>
      <c r="B14" s="23" t="s">
        <v>1916</v>
      </c>
      <c r="C14" s="23" t="s">
        <v>1929</v>
      </c>
      <c r="D14" s="23" t="s">
        <v>3839</v>
      </c>
      <c r="E14" s="32" t="s">
        <v>3838</v>
      </c>
      <c r="F14" s="23" t="s">
        <v>3840</v>
      </c>
      <c r="G14" s="23"/>
      <c r="H14" s="23" t="s">
        <v>3841</v>
      </c>
      <c r="I14" s="23" t="s">
        <v>3830</v>
      </c>
    </row>
    <row r="15" spans="1:9" ht="16" customHeight="1">
      <c r="A15" s="32" t="s">
        <v>1945</v>
      </c>
      <c r="B15" s="23" t="s">
        <v>1916</v>
      </c>
      <c r="C15" s="23" t="s">
        <v>1929</v>
      </c>
      <c r="D15" s="23" t="s">
        <v>1946</v>
      </c>
      <c r="E15" s="32" t="s">
        <v>1945</v>
      </c>
      <c r="F15" s="23" t="s">
        <v>3842</v>
      </c>
      <c r="G15" s="23"/>
      <c r="H15" s="23" t="s">
        <v>3843</v>
      </c>
      <c r="I15" s="23" t="s">
        <v>3830</v>
      </c>
    </row>
    <row r="16" spans="1:9" ht="16" customHeight="1">
      <c r="A16" s="32" t="s">
        <v>3844</v>
      </c>
      <c r="B16" s="23" t="s">
        <v>1916</v>
      </c>
      <c r="C16" s="23" t="s">
        <v>1929</v>
      </c>
      <c r="D16" s="23" t="s">
        <v>3845</v>
      </c>
      <c r="E16" s="32" t="s">
        <v>3844</v>
      </c>
      <c r="F16" s="23" t="s">
        <v>3846</v>
      </c>
      <c r="G16" s="23"/>
      <c r="H16" s="23" t="s">
        <v>3847</v>
      </c>
      <c r="I16" s="23" t="s">
        <v>3830</v>
      </c>
    </row>
    <row r="17" spans="1:9" ht="16" customHeight="1">
      <c r="A17" s="32" t="s">
        <v>1947</v>
      </c>
      <c r="B17" s="23" t="s">
        <v>1916</v>
      </c>
      <c r="C17" s="23" t="s">
        <v>1929</v>
      </c>
      <c r="D17" s="23" t="s">
        <v>1948</v>
      </c>
      <c r="E17" s="32" t="s">
        <v>1947</v>
      </c>
      <c r="F17" s="23" t="s">
        <v>3848</v>
      </c>
      <c r="G17" s="23" t="s">
        <v>3849</v>
      </c>
      <c r="H17" s="23" t="s">
        <v>3850</v>
      </c>
      <c r="I17" s="23" t="s">
        <v>3830</v>
      </c>
    </row>
    <row r="18" spans="1:9" ht="16" customHeight="1">
      <c r="A18" s="32" t="s">
        <v>1949</v>
      </c>
      <c r="B18" s="23" t="s">
        <v>1916</v>
      </c>
      <c r="C18" s="23" t="s">
        <v>3851</v>
      </c>
      <c r="D18" s="23" t="s">
        <v>3852</v>
      </c>
      <c r="E18" s="32" t="s">
        <v>1949</v>
      </c>
      <c r="F18" s="23" t="s">
        <v>3853</v>
      </c>
      <c r="G18" s="23" t="s">
        <v>3854</v>
      </c>
      <c r="H18" s="23" t="s">
        <v>3855</v>
      </c>
      <c r="I18" s="23" t="s">
        <v>1918</v>
      </c>
    </row>
    <row r="19" spans="1:9" ht="16" customHeight="1">
      <c r="A19" s="32" t="s">
        <v>3856</v>
      </c>
      <c r="B19" s="23" t="s">
        <v>1916</v>
      </c>
      <c r="C19" s="23" t="s">
        <v>3851</v>
      </c>
      <c r="D19" s="23" t="s">
        <v>3857</v>
      </c>
      <c r="E19" s="32" t="s">
        <v>3856</v>
      </c>
      <c r="F19" s="23" t="s">
        <v>3858</v>
      </c>
      <c r="G19" s="23" t="s">
        <v>3859</v>
      </c>
      <c r="H19" s="23"/>
      <c r="I19" s="23"/>
    </row>
    <row r="20" spans="1:9" ht="16" customHeight="1">
      <c r="A20" s="32" t="s">
        <v>1953</v>
      </c>
      <c r="B20" s="23" t="s">
        <v>1916</v>
      </c>
      <c r="C20" s="23" t="s">
        <v>1929</v>
      </c>
      <c r="D20" s="23" t="s">
        <v>3860</v>
      </c>
      <c r="E20" s="32" t="s">
        <v>1953</v>
      </c>
      <c r="F20" s="23" t="s">
        <v>3861</v>
      </c>
      <c r="G20" s="23"/>
      <c r="H20" s="23" t="s">
        <v>3862</v>
      </c>
      <c r="I20" s="23" t="s">
        <v>1938</v>
      </c>
    </row>
    <row r="21" spans="1:9" ht="16" customHeight="1">
      <c r="A21" s="32" t="s">
        <v>1955</v>
      </c>
      <c r="B21" s="23" t="s">
        <v>1916</v>
      </c>
      <c r="C21" s="23" t="s">
        <v>1929</v>
      </c>
      <c r="D21" s="23" t="s">
        <v>3863</v>
      </c>
      <c r="E21" s="32" t="s">
        <v>1955</v>
      </c>
      <c r="F21" s="23" t="s">
        <v>3864</v>
      </c>
      <c r="G21" s="23" t="s">
        <v>3865</v>
      </c>
      <c r="H21" s="23" t="s">
        <v>3824</v>
      </c>
      <c r="I21" s="23" t="s">
        <v>1938</v>
      </c>
    </row>
    <row r="22" spans="1:9" ht="16" customHeight="1">
      <c r="A22" s="32" t="s">
        <v>1957</v>
      </c>
      <c r="B22" s="23" t="s">
        <v>1916</v>
      </c>
      <c r="C22" s="23" t="s">
        <v>1958</v>
      </c>
      <c r="D22" s="23" t="s">
        <v>3866</v>
      </c>
      <c r="E22" s="32" t="s">
        <v>1957</v>
      </c>
      <c r="F22" s="23" t="s">
        <v>3867</v>
      </c>
      <c r="G22" s="23"/>
      <c r="H22" s="23" t="s">
        <v>3800</v>
      </c>
      <c r="I22" s="31"/>
    </row>
    <row r="23" spans="1:9" ht="16" customHeight="1">
      <c r="A23" s="32" t="s">
        <v>1960</v>
      </c>
      <c r="B23" s="23" t="s">
        <v>1961</v>
      </c>
      <c r="C23" s="23" t="s">
        <v>1929</v>
      </c>
      <c r="D23" s="23" t="s">
        <v>1962</v>
      </c>
      <c r="E23" s="32" t="s">
        <v>1960</v>
      </c>
      <c r="F23" s="23" t="s">
        <v>3868</v>
      </c>
      <c r="G23" s="23" t="s">
        <v>3869</v>
      </c>
      <c r="H23" s="23" t="s">
        <v>3800</v>
      </c>
      <c r="I23" s="23" t="s">
        <v>2335</v>
      </c>
    </row>
    <row r="24" spans="1:9" ht="16" customHeight="1">
      <c r="A24" s="32" t="s">
        <v>1963</v>
      </c>
      <c r="B24" s="23" t="s">
        <v>1961</v>
      </c>
      <c r="C24" s="23" t="s">
        <v>1917</v>
      </c>
      <c r="D24" s="23" t="s">
        <v>3870</v>
      </c>
      <c r="E24" s="32" t="s">
        <v>1963</v>
      </c>
      <c r="F24" s="23" t="s">
        <v>3871</v>
      </c>
      <c r="G24" s="23" t="s">
        <v>3872</v>
      </c>
      <c r="H24" s="23" t="s">
        <v>3800</v>
      </c>
      <c r="I24" s="23" t="s">
        <v>1938</v>
      </c>
    </row>
    <row r="25" spans="1:9" ht="16" customHeight="1">
      <c r="A25" s="32" t="s">
        <v>1965</v>
      </c>
      <c r="B25" s="23" t="s">
        <v>1916</v>
      </c>
      <c r="C25" s="23" t="s">
        <v>1917</v>
      </c>
      <c r="D25" s="23" t="s">
        <v>3873</v>
      </c>
      <c r="E25" s="32" t="s">
        <v>1965</v>
      </c>
      <c r="F25" s="23" t="s">
        <v>3874</v>
      </c>
      <c r="G25" s="23"/>
      <c r="H25" s="23" t="s">
        <v>3805</v>
      </c>
      <c r="I25" s="31"/>
    </row>
    <row r="26" spans="1:9" ht="16" customHeight="1">
      <c r="A26" s="32" t="s">
        <v>1967</v>
      </c>
      <c r="B26" s="23" t="s">
        <v>1961</v>
      </c>
      <c r="C26" s="23" t="s">
        <v>1929</v>
      </c>
      <c r="D26" s="23" t="s">
        <v>3875</v>
      </c>
      <c r="E26" s="32" t="s">
        <v>1967</v>
      </c>
      <c r="F26" s="23" t="s">
        <v>3876</v>
      </c>
      <c r="G26" s="23" t="s">
        <v>3877</v>
      </c>
      <c r="H26" s="23" t="s">
        <v>3805</v>
      </c>
      <c r="I26" s="23" t="s">
        <v>1938</v>
      </c>
    </row>
    <row r="27" spans="1:9" ht="16" customHeight="1">
      <c r="A27" s="32" t="s">
        <v>1969</v>
      </c>
      <c r="B27" s="23" t="s">
        <v>1961</v>
      </c>
      <c r="C27" s="23" t="s">
        <v>1917</v>
      </c>
      <c r="D27" s="23" t="s">
        <v>3878</v>
      </c>
      <c r="E27" s="32" t="s">
        <v>1969</v>
      </c>
      <c r="F27" s="23" t="s">
        <v>3879</v>
      </c>
      <c r="G27" s="23" t="s">
        <v>3880</v>
      </c>
      <c r="H27" s="23" t="s">
        <v>3805</v>
      </c>
      <c r="I27" s="23" t="s">
        <v>1918</v>
      </c>
    </row>
    <row r="28" spans="1:9" ht="16" customHeight="1">
      <c r="A28" s="32" t="s">
        <v>1971</v>
      </c>
      <c r="B28" s="23" t="s">
        <v>1916</v>
      </c>
      <c r="C28" s="23" t="s">
        <v>1958</v>
      </c>
      <c r="D28" s="23" t="s">
        <v>3881</v>
      </c>
      <c r="E28" s="32" t="s">
        <v>1971</v>
      </c>
      <c r="F28" s="23" t="s">
        <v>3882</v>
      </c>
      <c r="G28" s="23" t="s">
        <v>3883</v>
      </c>
      <c r="H28" s="23" t="s">
        <v>3884</v>
      </c>
      <c r="I28" s="31"/>
    </row>
    <row r="29" spans="1:9" ht="16" customHeight="1">
      <c r="A29" s="32" t="s">
        <v>1973</v>
      </c>
      <c r="B29" s="23" t="s">
        <v>1961</v>
      </c>
      <c r="C29" s="23" t="s">
        <v>1917</v>
      </c>
      <c r="D29" s="23" t="s">
        <v>1974</v>
      </c>
      <c r="E29" s="32" t="s">
        <v>1973</v>
      </c>
      <c r="F29" s="23" t="s">
        <v>3885</v>
      </c>
      <c r="G29" s="23"/>
      <c r="H29" s="23" t="s">
        <v>3884</v>
      </c>
      <c r="I29" s="23" t="s">
        <v>3830</v>
      </c>
    </row>
    <row r="30" spans="1:9" ht="16" customHeight="1">
      <c r="A30" s="32" t="s">
        <v>1975</v>
      </c>
      <c r="B30" s="23" t="s">
        <v>1961</v>
      </c>
      <c r="C30" s="23" t="s">
        <v>1929</v>
      </c>
      <c r="D30" s="23" t="s">
        <v>3886</v>
      </c>
      <c r="E30" s="32" t="s">
        <v>1975</v>
      </c>
      <c r="F30" s="23" t="s">
        <v>3887</v>
      </c>
      <c r="G30" s="23" t="s">
        <v>3888</v>
      </c>
      <c r="H30" s="23" t="s">
        <v>3884</v>
      </c>
      <c r="I30" s="23" t="s">
        <v>1921</v>
      </c>
    </row>
    <row r="31" spans="1:9" ht="16" customHeight="1">
      <c r="A31" s="32" t="s">
        <v>1977</v>
      </c>
      <c r="B31" s="23" t="s">
        <v>1916</v>
      </c>
      <c r="C31" s="23" t="s">
        <v>1917</v>
      </c>
      <c r="D31" s="23" t="s">
        <v>1978</v>
      </c>
      <c r="E31" s="32" t="s">
        <v>1977</v>
      </c>
      <c r="F31" s="23" t="s">
        <v>3889</v>
      </c>
      <c r="G31" s="23"/>
      <c r="H31" s="23" t="s">
        <v>3890</v>
      </c>
      <c r="I31" s="31"/>
    </row>
    <row r="32" spans="1:9" ht="16" customHeight="1">
      <c r="A32" s="32" t="s">
        <v>1979</v>
      </c>
      <c r="B32" s="23" t="s">
        <v>1961</v>
      </c>
      <c r="C32" s="23" t="s">
        <v>1917</v>
      </c>
      <c r="D32" s="23" t="s">
        <v>3891</v>
      </c>
      <c r="E32" s="32" t="s">
        <v>1979</v>
      </c>
      <c r="F32" s="23" t="s">
        <v>3892</v>
      </c>
      <c r="G32" s="23"/>
      <c r="H32" s="23" t="s">
        <v>3890</v>
      </c>
      <c r="I32" s="23" t="s">
        <v>1938</v>
      </c>
    </row>
    <row r="33" spans="1:9" ht="16" customHeight="1">
      <c r="A33" s="32" t="s">
        <v>1981</v>
      </c>
      <c r="B33" s="23" t="s">
        <v>1961</v>
      </c>
      <c r="C33" s="23" t="s">
        <v>1929</v>
      </c>
      <c r="D33" s="23" t="s">
        <v>3893</v>
      </c>
      <c r="E33" s="32" t="s">
        <v>1981</v>
      </c>
      <c r="F33" s="23" t="s">
        <v>3894</v>
      </c>
      <c r="G33" s="23" t="s">
        <v>3895</v>
      </c>
      <c r="H33" s="23" t="s">
        <v>3890</v>
      </c>
      <c r="I33" s="23" t="s">
        <v>1938</v>
      </c>
    </row>
    <row r="34" spans="1:9" ht="16" customHeight="1">
      <c r="A34" s="32" t="s">
        <v>1983</v>
      </c>
      <c r="B34" s="23" t="s">
        <v>1961</v>
      </c>
      <c r="C34" s="23" t="s">
        <v>3896</v>
      </c>
      <c r="D34" s="23" t="s">
        <v>3897</v>
      </c>
      <c r="E34" s="32" t="s">
        <v>1983</v>
      </c>
      <c r="F34" s="23" t="s">
        <v>3898</v>
      </c>
      <c r="G34" s="23" t="s">
        <v>3899</v>
      </c>
      <c r="H34" s="23" t="s">
        <v>3900</v>
      </c>
      <c r="I34" s="23" t="s">
        <v>1918</v>
      </c>
    </row>
    <row r="35" spans="1:9" ht="16" customHeight="1">
      <c r="A35" s="32" t="s">
        <v>3901</v>
      </c>
      <c r="B35" s="23" t="s">
        <v>1961</v>
      </c>
      <c r="C35" s="23" t="s">
        <v>3851</v>
      </c>
      <c r="D35" s="23" t="s">
        <v>3857</v>
      </c>
      <c r="E35" s="32" t="s">
        <v>3901</v>
      </c>
      <c r="F35" s="23" t="s">
        <v>3902</v>
      </c>
      <c r="G35" s="23" t="s">
        <v>3903</v>
      </c>
      <c r="H35" s="23"/>
      <c r="I35" s="23"/>
    </row>
    <row r="36" spans="1:9" ht="16" customHeight="1">
      <c r="A36" s="32" t="s">
        <v>1986</v>
      </c>
      <c r="B36" s="23" t="s">
        <v>1961</v>
      </c>
      <c r="C36" s="23" t="s">
        <v>3851</v>
      </c>
      <c r="D36" s="23" t="s">
        <v>3904</v>
      </c>
      <c r="E36" s="32" t="s">
        <v>1986</v>
      </c>
      <c r="F36" s="23" t="s">
        <v>3905</v>
      </c>
      <c r="G36" s="23" t="s">
        <v>3906</v>
      </c>
      <c r="H36" s="23" t="s">
        <v>3907</v>
      </c>
      <c r="I36" s="23" t="s">
        <v>1918</v>
      </c>
    </row>
    <row r="37" spans="1:9" ht="16" customHeight="1">
      <c r="A37" s="32" t="s">
        <v>3908</v>
      </c>
      <c r="B37" s="23" t="s">
        <v>1961</v>
      </c>
      <c r="C37" s="23" t="s">
        <v>1929</v>
      </c>
      <c r="D37" s="23" t="s">
        <v>3857</v>
      </c>
      <c r="E37" s="32" t="s">
        <v>3908</v>
      </c>
      <c r="F37" s="23" t="s">
        <v>3909</v>
      </c>
      <c r="G37" s="23" t="s">
        <v>3910</v>
      </c>
      <c r="H37" s="23"/>
      <c r="I37" s="23"/>
    </row>
    <row r="38" spans="1:9" ht="16" customHeight="1">
      <c r="A38" s="32" t="s">
        <v>1989</v>
      </c>
      <c r="B38" s="23" t="s">
        <v>1961</v>
      </c>
      <c r="C38" s="23" t="s">
        <v>1929</v>
      </c>
      <c r="D38" s="23" t="s">
        <v>3911</v>
      </c>
      <c r="E38" s="32" t="s">
        <v>1989</v>
      </c>
      <c r="F38" s="23" t="s">
        <v>3912</v>
      </c>
      <c r="G38" s="23" t="s">
        <v>3913</v>
      </c>
      <c r="H38" s="23" t="s">
        <v>3907</v>
      </c>
      <c r="I38" s="23" t="s">
        <v>1918</v>
      </c>
    </row>
    <row r="39" spans="1:9" ht="16" customHeight="1">
      <c r="A39" s="32" t="s">
        <v>1991</v>
      </c>
      <c r="B39" s="23" t="s">
        <v>1961</v>
      </c>
      <c r="C39" s="23" t="s">
        <v>1929</v>
      </c>
      <c r="D39" s="23" t="s">
        <v>3914</v>
      </c>
      <c r="E39" s="32" t="s">
        <v>1991</v>
      </c>
      <c r="F39" s="23" t="s">
        <v>3915</v>
      </c>
      <c r="G39" s="23" t="s">
        <v>3916</v>
      </c>
      <c r="H39" s="23" t="s">
        <v>3917</v>
      </c>
      <c r="I39" s="23" t="s">
        <v>1918</v>
      </c>
    </row>
    <row r="40" spans="1:9" ht="16" customHeight="1">
      <c r="A40" s="32" t="s">
        <v>1993</v>
      </c>
      <c r="B40" s="23" t="s">
        <v>1961</v>
      </c>
      <c r="C40" s="23" t="s">
        <v>1929</v>
      </c>
      <c r="D40" s="23" t="s">
        <v>1994</v>
      </c>
      <c r="E40" s="32" t="s">
        <v>1993</v>
      </c>
      <c r="F40" s="23" t="s">
        <v>3918</v>
      </c>
      <c r="G40" s="23" t="s">
        <v>3919</v>
      </c>
      <c r="H40" s="23" t="s">
        <v>3917</v>
      </c>
      <c r="I40" s="23" t="s">
        <v>1938</v>
      </c>
    </row>
    <row r="41" spans="1:9" ht="16" customHeight="1">
      <c r="A41" s="32" t="s">
        <v>1995</v>
      </c>
      <c r="B41" s="23" t="s">
        <v>1961</v>
      </c>
      <c r="C41" s="23" t="s">
        <v>3851</v>
      </c>
      <c r="D41" s="23" t="s">
        <v>3920</v>
      </c>
      <c r="E41" s="32" t="s">
        <v>1995</v>
      </c>
      <c r="F41" s="23" t="s">
        <v>3921</v>
      </c>
      <c r="G41" s="24"/>
      <c r="H41" s="23" t="s">
        <v>3922</v>
      </c>
      <c r="I41" s="23" t="s">
        <v>1918</v>
      </c>
    </row>
    <row r="42" spans="1:9" ht="16" customHeight="1">
      <c r="A42" s="32" t="s">
        <v>3923</v>
      </c>
      <c r="B42" s="23" t="s">
        <v>1961</v>
      </c>
      <c r="C42" s="23" t="s">
        <v>3924</v>
      </c>
      <c r="D42" s="23" t="s">
        <v>3857</v>
      </c>
      <c r="E42" s="32" t="s">
        <v>3923</v>
      </c>
      <c r="F42" s="23" t="s">
        <v>3925</v>
      </c>
      <c r="G42" s="23" t="s">
        <v>3926</v>
      </c>
      <c r="H42" s="23"/>
      <c r="I42" s="23"/>
    </row>
    <row r="43" spans="1:9" ht="16" customHeight="1">
      <c r="A43" s="32" t="s">
        <v>1997</v>
      </c>
      <c r="B43" s="23" t="s">
        <v>1961</v>
      </c>
      <c r="C43" s="23" t="s">
        <v>1917</v>
      </c>
      <c r="D43" s="23" t="s">
        <v>3927</v>
      </c>
      <c r="E43" s="32" t="s">
        <v>1997</v>
      </c>
      <c r="F43" s="23" t="s">
        <v>3928</v>
      </c>
      <c r="G43" s="23" t="s">
        <v>3929</v>
      </c>
      <c r="H43" s="23" t="s">
        <v>3930</v>
      </c>
      <c r="I43" s="31"/>
    </row>
    <row r="44" spans="1:9" ht="16" customHeight="1">
      <c r="A44" s="32" t="s">
        <v>1999</v>
      </c>
      <c r="B44" s="23" t="s">
        <v>2000</v>
      </c>
      <c r="C44" s="23" t="s">
        <v>1929</v>
      </c>
      <c r="D44" s="23" t="s">
        <v>2001</v>
      </c>
      <c r="E44" s="32" t="s">
        <v>1999</v>
      </c>
      <c r="F44" s="23" t="s">
        <v>3931</v>
      </c>
      <c r="G44" s="23" t="s">
        <v>3932</v>
      </c>
      <c r="H44" s="23" t="s">
        <v>3930</v>
      </c>
      <c r="I44" s="23" t="s">
        <v>1938</v>
      </c>
    </row>
    <row r="45" spans="1:9" ht="16" customHeight="1">
      <c r="A45" s="32" t="s">
        <v>2002</v>
      </c>
      <c r="B45" s="23" t="s">
        <v>2000</v>
      </c>
      <c r="C45" s="23" t="s">
        <v>1929</v>
      </c>
      <c r="D45" s="23" t="s">
        <v>3933</v>
      </c>
      <c r="E45" s="32" t="s">
        <v>2002</v>
      </c>
      <c r="F45" s="23" t="s">
        <v>3934</v>
      </c>
      <c r="G45" s="23"/>
      <c r="H45" s="23" t="s">
        <v>3930</v>
      </c>
      <c r="I45" s="23" t="s">
        <v>1938</v>
      </c>
    </row>
    <row r="46" spans="1:9" ht="16" customHeight="1">
      <c r="A46" s="32" t="s">
        <v>3935</v>
      </c>
      <c r="B46" s="23" t="s">
        <v>2000</v>
      </c>
      <c r="C46" s="23" t="s">
        <v>1929</v>
      </c>
      <c r="D46" s="23" t="s">
        <v>3936</v>
      </c>
      <c r="E46" s="32" t="s">
        <v>3935</v>
      </c>
      <c r="F46" s="23" t="s">
        <v>3934</v>
      </c>
      <c r="G46" s="23"/>
      <c r="H46" s="23" t="s">
        <v>3930</v>
      </c>
      <c r="I46" s="23" t="s">
        <v>1938</v>
      </c>
    </row>
    <row r="47" spans="1:9" ht="16" customHeight="1">
      <c r="A47" s="32" t="s">
        <v>2005</v>
      </c>
      <c r="B47" s="23" t="s">
        <v>2000</v>
      </c>
      <c r="C47" s="23" t="s">
        <v>1929</v>
      </c>
      <c r="D47" s="23" t="s">
        <v>3937</v>
      </c>
      <c r="E47" s="32" t="s">
        <v>2005</v>
      </c>
      <c r="F47" s="23" t="s">
        <v>3938</v>
      </c>
      <c r="G47" s="23"/>
      <c r="H47" s="23" t="s">
        <v>3930</v>
      </c>
      <c r="I47" s="23" t="s">
        <v>1938</v>
      </c>
    </row>
    <row r="48" spans="1:9" ht="16" customHeight="1">
      <c r="A48" s="32" t="s">
        <v>2007</v>
      </c>
      <c r="B48" s="23" t="s">
        <v>2000</v>
      </c>
      <c r="C48" s="23" t="s">
        <v>1929</v>
      </c>
      <c r="D48" s="23" t="s">
        <v>3939</v>
      </c>
      <c r="E48" s="32" t="s">
        <v>2007</v>
      </c>
      <c r="F48" s="23" t="s">
        <v>3940</v>
      </c>
      <c r="G48" s="23" t="s">
        <v>3941</v>
      </c>
      <c r="H48" s="23" t="s">
        <v>3930</v>
      </c>
      <c r="I48" s="23" t="s">
        <v>1938</v>
      </c>
    </row>
    <row r="49" spans="1:9" ht="16" customHeight="1">
      <c r="A49" s="32" t="s">
        <v>2009</v>
      </c>
      <c r="B49" s="23" t="s">
        <v>2000</v>
      </c>
      <c r="C49" s="23" t="s">
        <v>1929</v>
      </c>
      <c r="D49" s="23" t="s">
        <v>3942</v>
      </c>
      <c r="E49" s="32" t="s">
        <v>2009</v>
      </c>
      <c r="F49" s="23" t="s">
        <v>3943</v>
      </c>
      <c r="G49" s="23" t="s">
        <v>3944</v>
      </c>
      <c r="H49" s="23" t="s">
        <v>3930</v>
      </c>
      <c r="I49" s="23" t="s">
        <v>1938</v>
      </c>
    </row>
    <row r="50" spans="1:9" ht="16" customHeight="1">
      <c r="A50" s="32" t="s">
        <v>2011</v>
      </c>
      <c r="B50" s="23" t="s">
        <v>2000</v>
      </c>
      <c r="C50" s="23" t="s">
        <v>1917</v>
      </c>
      <c r="D50" s="23" t="s">
        <v>3945</v>
      </c>
      <c r="E50" s="32" t="s">
        <v>2011</v>
      </c>
      <c r="F50" s="23" t="s">
        <v>3946</v>
      </c>
      <c r="G50" s="23" t="s">
        <v>3947</v>
      </c>
      <c r="H50" s="23" t="s">
        <v>3930</v>
      </c>
      <c r="I50" s="23" t="s">
        <v>1924</v>
      </c>
    </row>
    <row r="51" spans="1:9" ht="16" customHeight="1">
      <c r="A51" s="32" t="s">
        <v>2013</v>
      </c>
      <c r="B51" s="23" t="s">
        <v>1961</v>
      </c>
      <c r="C51" s="23" t="s">
        <v>1929</v>
      </c>
      <c r="D51" s="23" t="s">
        <v>2014</v>
      </c>
      <c r="E51" s="32" t="s">
        <v>2013</v>
      </c>
      <c r="F51" s="23" t="s">
        <v>3948</v>
      </c>
      <c r="G51" s="23"/>
      <c r="H51" s="23" t="s">
        <v>3900</v>
      </c>
      <c r="I51" s="31"/>
    </row>
    <row r="52" spans="1:9" ht="16" customHeight="1">
      <c r="A52" s="32" t="s">
        <v>2015</v>
      </c>
      <c r="B52" s="23" t="s">
        <v>2000</v>
      </c>
      <c r="C52" s="23" t="s">
        <v>1929</v>
      </c>
      <c r="D52" s="23" t="s">
        <v>2016</v>
      </c>
      <c r="E52" s="32" t="s">
        <v>2015</v>
      </c>
      <c r="F52" s="23" t="s">
        <v>3949</v>
      </c>
      <c r="G52" s="23" t="s">
        <v>3950</v>
      </c>
      <c r="H52" s="23" t="s">
        <v>3900</v>
      </c>
      <c r="I52" s="23" t="s">
        <v>1938</v>
      </c>
    </row>
    <row r="53" spans="1:9" ht="16" customHeight="1">
      <c r="A53" s="32" t="s">
        <v>2017</v>
      </c>
      <c r="B53" s="23" t="s">
        <v>2000</v>
      </c>
      <c r="C53" s="23" t="s">
        <v>1929</v>
      </c>
      <c r="D53" s="23" t="s">
        <v>2018</v>
      </c>
      <c r="E53" s="32" t="s">
        <v>2017</v>
      </c>
      <c r="F53" s="23" t="s">
        <v>3951</v>
      </c>
      <c r="G53" s="23"/>
      <c r="H53" s="23" t="s">
        <v>3900</v>
      </c>
      <c r="I53" s="23" t="s">
        <v>1938</v>
      </c>
    </row>
    <row r="54" spans="1:9" ht="16" customHeight="1">
      <c r="A54" s="32" t="s">
        <v>2019</v>
      </c>
      <c r="B54" s="23" t="s">
        <v>2000</v>
      </c>
      <c r="C54" s="23" t="s">
        <v>1929</v>
      </c>
      <c r="D54" s="23" t="s">
        <v>2020</v>
      </c>
      <c r="E54" s="32" t="s">
        <v>2019</v>
      </c>
      <c r="F54" s="23" t="s">
        <v>3952</v>
      </c>
      <c r="G54" s="23"/>
      <c r="H54" s="23" t="s">
        <v>3900</v>
      </c>
      <c r="I54" s="23" t="s">
        <v>1938</v>
      </c>
    </row>
    <row r="55" spans="1:9" ht="16" customHeight="1">
      <c r="A55" s="32" t="s">
        <v>2021</v>
      </c>
      <c r="B55" s="23" t="s">
        <v>1916</v>
      </c>
      <c r="C55" s="23" t="s">
        <v>1917</v>
      </c>
      <c r="D55" s="23" t="s">
        <v>2022</v>
      </c>
      <c r="E55" s="32" t="s">
        <v>2021</v>
      </c>
      <c r="F55" s="23" t="s">
        <v>3953</v>
      </c>
      <c r="G55" s="23"/>
      <c r="H55" s="23" t="s">
        <v>3900</v>
      </c>
      <c r="I55" s="31"/>
    </row>
    <row r="56" spans="1:9" ht="16" customHeight="1">
      <c r="A56" s="32" t="s">
        <v>2023</v>
      </c>
      <c r="B56" s="23" t="s">
        <v>1961</v>
      </c>
      <c r="C56" s="23" t="s">
        <v>1917</v>
      </c>
      <c r="D56" s="23" t="s">
        <v>2024</v>
      </c>
      <c r="E56" s="32" t="s">
        <v>2023</v>
      </c>
      <c r="F56" s="23" t="s">
        <v>3954</v>
      </c>
      <c r="G56" s="23"/>
      <c r="H56" s="23" t="s">
        <v>3900</v>
      </c>
      <c r="I56" s="23" t="s">
        <v>1938</v>
      </c>
    </row>
    <row r="57" spans="1:9" ht="16" customHeight="1">
      <c r="A57" s="32" t="s">
        <v>3955</v>
      </c>
      <c r="B57" s="23" t="s">
        <v>1961</v>
      </c>
      <c r="C57" s="23" t="s">
        <v>1929</v>
      </c>
      <c r="D57" s="23" t="s">
        <v>3956</v>
      </c>
      <c r="E57" s="32" t="s">
        <v>3955</v>
      </c>
      <c r="F57" s="23" t="s">
        <v>3957</v>
      </c>
      <c r="G57" s="23" t="s">
        <v>3958</v>
      </c>
      <c r="H57" s="23" t="s">
        <v>3900</v>
      </c>
      <c r="I57" s="23" t="s">
        <v>1938</v>
      </c>
    </row>
    <row r="58" spans="1:9" ht="16" customHeight="1">
      <c r="A58" s="32" t="s">
        <v>2026</v>
      </c>
      <c r="B58" s="23" t="s">
        <v>1961</v>
      </c>
      <c r="C58" s="23" t="s">
        <v>3851</v>
      </c>
      <c r="D58" s="23" t="s">
        <v>3959</v>
      </c>
      <c r="E58" s="32" t="s">
        <v>2026</v>
      </c>
      <c r="F58" s="23" t="s">
        <v>3960</v>
      </c>
      <c r="G58" s="23" t="s">
        <v>3961</v>
      </c>
      <c r="H58" s="23" t="s">
        <v>3900</v>
      </c>
      <c r="I58" s="23" t="s">
        <v>1918</v>
      </c>
    </row>
    <row r="59" spans="1:9" ht="16" customHeight="1">
      <c r="A59" s="32" t="s">
        <v>3962</v>
      </c>
      <c r="B59" s="23" t="s">
        <v>1961</v>
      </c>
      <c r="C59" s="23" t="s">
        <v>3851</v>
      </c>
      <c r="D59" s="23" t="s">
        <v>3857</v>
      </c>
      <c r="E59" s="32" t="s">
        <v>3962</v>
      </c>
      <c r="F59" s="23" t="s">
        <v>3963</v>
      </c>
      <c r="G59" s="23" t="s">
        <v>3910</v>
      </c>
      <c r="H59" s="23"/>
      <c r="I59" s="23"/>
    </row>
    <row r="60" spans="1:9" ht="16" customHeight="1">
      <c r="A60" s="32" t="s">
        <v>2029</v>
      </c>
      <c r="B60" s="23" t="s">
        <v>1961</v>
      </c>
      <c r="C60" s="23" t="s">
        <v>3851</v>
      </c>
      <c r="D60" s="23" t="s">
        <v>3964</v>
      </c>
      <c r="E60" s="32" t="s">
        <v>2029</v>
      </c>
      <c r="F60" s="23" t="s">
        <v>3965</v>
      </c>
      <c r="G60" s="23" t="s">
        <v>3966</v>
      </c>
      <c r="H60" s="23" t="s">
        <v>3967</v>
      </c>
      <c r="I60" s="23" t="s">
        <v>1918</v>
      </c>
    </row>
    <row r="61" spans="1:9" ht="16" customHeight="1">
      <c r="A61" s="32" t="s">
        <v>3968</v>
      </c>
      <c r="B61" s="23" t="s">
        <v>1961</v>
      </c>
      <c r="C61" s="23" t="s">
        <v>3851</v>
      </c>
      <c r="D61" s="23" t="s">
        <v>3857</v>
      </c>
      <c r="E61" s="32" t="s">
        <v>3968</v>
      </c>
      <c r="F61" s="23" t="s">
        <v>3969</v>
      </c>
      <c r="G61" s="23" t="s">
        <v>3970</v>
      </c>
      <c r="H61" s="23"/>
      <c r="I61" s="23"/>
    </row>
    <row r="62" spans="1:9" ht="16" customHeight="1">
      <c r="A62" s="32" t="s">
        <v>2032</v>
      </c>
      <c r="B62" s="23" t="s">
        <v>1961</v>
      </c>
      <c r="C62" s="23" t="s">
        <v>1929</v>
      </c>
      <c r="D62" s="23" t="s">
        <v>3971</v>
      </c>
      <c r="E62" s="32" t="s">
        <v>2032</v>
      </c>
      <c r="F62" s="23" t="s">
        <v>3972</v>
      </c>
      <c r="G62" s="23" t="s">
        <v>3973</v>
      </c>
      <c r="H62" s="23" t="s">
        <v>3974</v>
      </c>
      <c r="I62" s="23" t="s">
        <v>1918</v>
      </c>
    </row>
    <row r="63" spans="1:9" ht="16" customHeight="1">
      <c r="A63" s="32" t="s">
        <v>2034</v>
      </c>
      <c r="B63" s="23" t="s">
        <v>1961</v>
      </c>
      <c r="C63" s="23" t="s">
        <v>3851</v>
      </c>
      <c r="D63" s="23" t="s">
        <v>3975</v>
      </c>
      <c r="E63" s="32" t="s">
        <v>2034</v>
      </c>
      <c r="F63" s="23" t="s">
        <v>3976</v>
      </c>
      <c r="G63" s="24"/>
      <c r="H63" s="23" t="s">
        <v>3922</v>
      </c>
      <c r="I63" s="23" t="s">
        <v>1918</v>
      </c>
    </row>
    <row r="64" spans="1:9" ht="16" customHeight="1">
      <c r="A64" s="32" t="s">
        <v>3977</v>
      </c>
      <c r="B64" s="23" t="s">
        <v>1961</v>
      </c>
      <c r="C64" s="23" t="s">
        <v>3924</v>
      </c>
      <c r="D64" s="23" t="s">
        <v>3857</v>
      </c>
      <c r="E64" s="32" t="s">
        <v>3977</v>
      </c>
      <c r="F64" s="23" t="s">
        <v>3978</v>
      </c>
      <c r="G64" s="23" t="s">
        <v>3926</v>
      </c>
      <c r="H64" s="23"/>
      <c r="I64" s="23"/>
    </row>
    <row r="65" spans="1:9" ht="16" customHeight="1">
      <c r="A65" s="32" t="s">
        <v>2037</v>
      </c>
      <c r="B65" s="23" t="s">
        <v>1961</v>
      </c>
      <c r="C65" s="23" t="s">
        <v>1917</v>
      </c>
      <c r="D65" s="23" t="s">
        <v>3979</v>
      </c>
      <c r="E65" s="32" t="s">
        <v>2037</v>
      </c>
      <c r="F65" s="23" t="s">
        <v>3980</v>
      </c>
      <c r="G65" s="23" t="s">
        <v>3929</v>
      </c>
      <c r="H65" s="23" t="s">
        <v>3930</v>
      </c>
      <c r="I65" s="31"/>
    </row>
    <row r="66" spans="1:9" ht="16" customHeight="1">
      <c r="A66" s="32" t="s">
        <v>2039</v>
      </c>
      <c r="B66" s="23" t="s">
        <v>2000</v>
      </c>
      <c r="C66" s="23" t="s">
        <v>1929</v>
      </c>
      <c r="D66" s="23" t="s">
        <v>2040</v>
      </c>
      <c r="E66" s="32" t="s">
        <v>2039</v>
      </c>
      <c r="F66" s="23" t="s">
        <v>3931</v>
      </c>
      <c r="G66" s="23" t="s">
        <v>3932</v>
      </c>
      <c r="H66" s="23" t="s">
        <v>3930</v>
      </c>
      <c r="I66" s="23" t="s">
        <v>1938</v>
      </c>
    </row>
    <row r="67" spans="1:9" ht="16" customHeight="1">
      <c r="A67" s="32" t="s">
        <v>2041</v>
      </c>
      <c r="B67" s="23" t="s">
        <v>2000</v>
      </c>
      <c r="C67" s="23" t="s">
        <v>1929</v>
      </c>
      <c r="D67" s="23" t="s">
        <v>3981</v>
      </c>
      <c r="E67" s="32" t="s">
        <v>2041</v>
      </c>
      <c r="F67" s="23" t="s">
        <v>3934</v>
      </c>
      <c r="G67" s="23"/>
      <c r="H67" s="23" t="s">
        <v>3930</v>
      </c>
      <c r="I67" s="23" t="s">
        <v>1938</v>
      </c>
    </row>
    <row r="68" spans="1:9" ht="16" customHeight="1">
      <c r="A68" s="32" t="s">
        <v>2043</v>
      </c>
      <c r="B68" s="23" t="s">
        <v>2000</v>
      </c>
      <c r="C68" s="23" t="s">
        <v>1929</v>
      </c>
      <c r="D68" s="23" t="s">
        <v>3982</v>
      </c>
      <c r="E68" s="32" t="s">
        <v>2043</v>
      </c>
      <c r="F68" s="23" t="s">
        <v>3934</v>
      </c>
      <c r="G68" s="23"/>
      <c r="H68" s="23" t="s">
        <v>3930</v>
      </c>
      <c r="I68" s="23" t="s">
        <v>1938</v>
      </c>
    </row>
    <row r="69" spans="1:9" ht="16" customHeight="1">
      <c r="A69" s="32" t="s">
        <v>2045</v>
      </c>
      <c r="B69" s="23" t="s">
        <v>2000</v>
      </c>
      <c r="C69" s="23" t="s">
        <v>1929</v>
      </c>
      <c r="D69" s="23" t="s">
        <v>3983</v>
      </c>
      <c r="E69" s="32" t="s">
        <v>2045</v>
      </c>
      <c r="F69" s="23" t="s">
        <v>3984</v>
      </c>
      <c r="G69" s="23"/>
      <c r="H69" s="23" t="s">
        <v>3930</v>
      </c>
      <c r="I69" s="23" t="s">
        <v>1938</v>
      </c>
    </row>
    <row r="70" spans="1:9" ht="16" customHeight="1">
      <c r="A70" s="32" t="s">
        <v>2047</v>
      </c>
      <c r="B70" s="23" t="s">
        <v>2000</v>
      </c>
      <c r="C70" s="23" t="s">
        <v>1929</v>
      </c>
      <c r="D70" s="23" t="s">
        <v>3985</v>
      </c>
      <c r="E70" s="32" t="s">
        <v>2047</v>
      </c>
      <c r="F70" s="23" t="s">
        <v>3940</v>
      </c>
      <c r="G70" s="23" t="s">
        <v>3941</v>
      </c>
      <c r="H70" s="23" t="s">
        <v>3930</v>
      </c>
      <c r="I70" s="23" t="s">
        <v>1938</v>
      </c>
    </row>
    <row r="71" spans="1:9" ht="16" customHeight="1">
      <c r="A71" s="32" t="s">
        <v>2049</v>
      </c>
      <c r="B71" s="23" t="s">
        <v>2000</v>
      </c>
      <c r="C71" s="23" t="s">
        <v>1929</v>
      </c>
      <c r="D71" s="23" t="s">
        <v>2050</v>
      </c>
      <c r="E71" s="32" t="s">
        <v>2049</v>
      </c>
      <c r="F71" s="23" t="s">
        <v>3943</v>
      </c>
      <c r="G71" s="23" t="s">
        <v>3944</v>
      </c>
      <c r="H71" s="23" t="s">
        <v>3930</v>
      </c>
      <c r="I71" s="23" t="s">
        <v>1938</v>
      </c>
    </row>
    <row r="72" spans="1:9" ht="16" customHeight="1">
      <c r="A72" s="32" t="s">
        <v>2051</v>
      </c>
      <c r="B72" s="23" t="s">
        <v>2000</v>
      </c>
      <c r="C72" s="23" t="s">
        <v>1917</v>
      </c>
      <c r="D72" s="23" t="s">
        <v>3986</v>
      </c>
      <c r="E72" s="32" t="s">
        <v>2051</v>
      </c>
      <c r="F72" s="23" t="s">
        <v>3946</v>
      </c>
      <c r="G72" s="23" t="s">
        <v>3987</v>
      </c>
      <c r="H72" s="23" t="s">
        <v>3930</v>
      </c>
      <c r="I72" s="23" t="s">
        <v>1924</v>
      </c>
    </row>
    <row r="73" spans="1:9" ht="16" customHeight="1">
      <c r="A73" s="32" t="s">
        <v>2053</v>
      </c>
      <c r="B73" s="23" t="s">
        <v>1961</v>
      </c>
      <c r="C73" s="23" t="s">
        <v>1929</v>
      </c>
      <c r="D73" s="23" t="s">
        <v>3988</v>
      </c>
      <c r="E73" s="32" t="s">
        <v>2053</v>
      </c>
      <c r="F73" s="23" t="s">
        <v>3989</v>
      </c>
      <c r="G73" s="23" t="s">
        <v>3990</v>
      </c>
      <c r="H73" s="23" t="s">
        <v>3900</v>
      </c>
      <c r="I73" s="31"/>
    </row>
    <row r="74" spans="1:9" ht="16" customHeight="1">
      <c r="A74" s="32" t="s">
        <v>2055</v>
      </c>
      <c r="B74" s="23" t="s">
        <v>2000</v>
      </c>
      <c r="C74" s="23" t="s">
        <v>1929</v>
      </c>
      <c r="D74" s="23" t="s">
        <v>2056</v>
      </c>
      <c r="E74" s="32" t="s">
        <v>2055</v>
      </c>
      <c r="F74" s="23" t="s">
        <v>3949</v>
      </c>
      <c r="G74" s="23" t="s">
        <v>3950</v>
      </c>
      <c r="H74" s="23" t="s">
        <v>3900</v>
      </c>
      <c r="I74" s="23" t="s">
        <v>1938</v>
      </c>
    </row>
    <row r="75" spans="1:9" ht="16" customHeight="1">
      <c r="A75" s="32" t="s">
        <v>2057</v>
      </c>
      <c r="B75" s="23" t="s">
        <v>2000</v>
      </c>
      <c r="C75" s="23" t="s">
        <v>1929</v>
      </c>
      <c r="D75" s="23" t="s">
        <v>2058</v>
      </c>
      <c r="E75" s="32" t="s">
        <v>2057</v>
      </c>
      <c r="F75" s="23" t="s">
        <v>3951</v>
      </c>
      <c r="G75" s="23"/>
      <c r="H75" s="23" t="s">
        <v>3900</v>
      </c>
      <c r="I75" s="23" t="s">
        <v>1938</v>
      </c>
    </row>
    <row r="76" spans="1:9" ht="16" customHeight="1">
      <c r="A76" s="32" t="s">
        <v>2059</v>
      </c>
      <c r="B76" s="23" t="s">
        <v>2000</v>
      </c>
      <c r="C76" s="23" t="s">
        <v>1929</v>
      </c>
      <c r="D76" s="23" t="s">
        <v>2060</v>
      </c>
      <c r="E76" s="32" t="s">
        <v>2059</v>
      </c>
      <c r="F76" s="23" t="s">
        <v>3952</v>
      </c>
      <c r="G76" s="23"/>
      <c r="H76" s="23" t="s">
        <v>3900</v>
      </c>
      <c r="I76" s="23" t="s">
        <v>1938</v>
      </c>
    </row>
    <row r="77" spans="1:9" ht="16" customHeight="1">
      <c r="A77" s="32" t="s">
        <v>2061</v>
      </c>
      <c r="B77" s="23" t="s">
        <v>1916</v>
      </c>
      <c r="C77" s="23" t="s">
        <v>1929</v>
      </c>
      <c r="D77" s="23" t="s">
        <v>3991</v>
      </c>
      <c r="E77" s="32" t="s">
        <v>2061</v>
      </c>
      <c r="F77" s="23" t="s">
        <v>3992</v>
      </c>
      <c r="G77" s="23" t="s">
        <v>3993</v>
      </c>
      <c r="H77" s="23" t="s">
        <v>3994</v>
      </c>
      <c r="I77" s="31"/>
    </row>
    <row r="78" spans="1:9" ht="16" customHeight="1">
      <c r="A78" s="32" t="s">
        <v>2063</v>
      </c>
      <c r="B78" s="23" t="s">
        <v>1961</v>
      </c>
      <c r="C78" s="23" t="s">
        <v>1917</v>
      </c>
      <c r="D78" s="23" t="s">
        <v>3995</v>
      </c>
      <c r="E78" s="32" t="s">
        <v>2063</v>
      </c>
      <c r="F78" s="23" t="s">
        <v>3996</v>
      </c>
      <c r="G78" s="23" t="s">
        <v>3997</v>
      </c>
      <c r="H78" s="23" t="s">
        <v>3994</v>
      </c>
      <c r="I78" s="23" t="s">
        <v>1938</v>
      </c>
    </row>
    <row r="79" spans="1:9" ht="16" customHeight="1">
      <c r="A79" s="32" t="s">
        <v>2065</v>
      </c>
      <c r="B79" s="23" t="s">
        <v>1961</v>
      </c>
      <c r="C79" s="23" t="s">
        <v>3851</v>
      </c>
      <c r="D79" s="23" t="s">
        <v>3998</v>
      </c>
      <c r="E79" s="32" t="s">
        <v>2065</v>
      </c>
      <c r="F79" s="23" t="s">
        <v>3999</v>
      </c>
      <c r="G79" s="23" t="s">
        <v>4000</v>
      </c>
      <c r="H79" s="23" t="s">
        <v>3994</v>
      </c>
      <c r="I79" s="23" t="s">
        <v>1918</v>
      </c>
    </row>
    <row r="80" spans="1:9" ht="16" customHeight="1">
      <c r="A80" s="32" t="s">
        <v>4001</v>
      </c>
      <c r="B80" s="23" t="s">
        <v>1961</v>
      </c>
      <c r="C80" s="23" t="s">
        <v>3851</v>
      </c>
      <c r="D80" s="23" t="s">
        <v>3857</v>
      </c>
      <c r="E80" s="32" t="s">
        <v>4001</v>
      </c>
      <c r="F80" s="23" t="s">
        <v>4002</v>
      </c>
      <c r="G80" s="23" t="s">
        <v>3910</v>
      </c>
      <c r="H80" s="23"/>
      <c r="I80" s="23"/>
    </row>
    <row r="81" spans="1:9" ht="16" customHeight="1">
      <c r="A81" s="32" t="s">
        <v>2068</v>
      </c>
      <c r="B81" s="23" t="s">
        <v>1961</v>
      </c>
      <c r="C81" s="23" t="s">
        <v>3851</v>
      </c>
      <c r="D81" s="23" t="s">
        <v>4003</v>
      </c>
      <c r="E81" s="32" t="s">
        <v>2068</v>
      </c>
      <c r="F81" s="23" t="s">
        <v>4004</v>
      </c>
      <c r="G81" s="23" t="s">
        <v>4005</v>
      </c>
      <c r="H81" s="23" t="s">
        <v>4006</v>
      </c>
      <c r="I81" s="23" t="s">
        <v>1918</v>
      </c>
    </row>
    <row r="82" spans="1:9" ht="16" customHeight="1">
      <c r="A82" s="32" t="s">
        <v>4007</v>
      </c>
      <c r="B82" s="23" t="s">
        <v>1961</v>
      </c>
      <c r="C82" s="23" t="s">
        <v>3851</v>
      </c>
      <c r="D82" s="23" t="s">
        <v>3857</v>
      </c>
      <c r="E82" s="32" t="s">
        <v>4007</v>
      </c>
      <c r="F82" s="23" t="s">
        <v>4008</v>
      </c>
      <c r="G82" s="23" t="s">
        <v>3910</v>
      </c>
      <c r="H82" s="23"/>
      <c r="I82" s="23"/>
    </row>
    <row r="83" spans="1:9" ht="16" customHeight="1">
      <c r="A83" s="32" t="s">
        <v>2071</v>
      </c>
      <c r="B83" s="23" t="s">
        <v>1916</v>
      </c>
      <c r="C83" s="23" t="s">
        <v>1929</v>
      </c>
      <c r="D83" s="23" t="s">
        <v>2072</v>
      </c>
      <c r="E83" s="32" t="s">
        <v>2071</v>
      </c>
      <c r="F83" s="23" t="s">
        <v>4009</v>
      </c>
      <c r="G83" s="23"/>
      <c r="H83" s="23" t="s">
        <v>3900</v>
      </c>
      <c r="I83" s="31"/>
    </row>
    <row r="84" spans="1:9" ht="16" customHeight="1">
      <c r="A84" s="32" t="s">
        <v>2073</v>
      </c>
      <c r="B84" s="23" t="s">
        <v>1961</v>
      </c>
      <c r="C84" s="23" t="s">
        <v>1917</v>
      </c>
      <c r="D84" s="23" t="s">
        <v>2074</v>
      </c>
      <c r="E84" s="32" t="s">
        <v>2073</v>
      </c>
      <c r="F84" s="23" t="s">
        <v>4010</v>
      </c>
      <c r="G84" s="23"/>
      <c r="H84" s="23" t="s">
        <v>3900</v>
      </c>
      <c r="I84" s="23" t="s">
        <v>1938</v>
      </c>
    </row>
    <row r="85" spans="1:9" ht="16" customHeight="1">
      <c r="A85" s="32" t="s">
        <v>2075</v>
      </c>
      <c r="B85" s="23" t="s">
        <v>1961</v>
      </c>
      <c r="C85" s="23" t="s">
        <v>1917</v>
      </c>
      <c r="D85" s="23" t="s">
        <v>4011</v>
      </c>
      <c r="E85" s="32" t="s">
        <v>2075</v>
      </c>
      <c r="F85" s="23" t="s">
        <v>4012</v>
      </c>
      <c r="G85" s="23" t="s">
        <v>4013</v>
      </c>
      <c r="H85" s="23" t="s">
        <v>3907</v>
      </c>
      <c r="I85" s="23" t="s">
        <v>1918</v>
      </c>
    </row>
    <row r="86" spans="1:9" ht="16" customHeight="1">
      <c r="A86" s="32" t="s">
        <v>2077</v>
      </c>
      <c r="B86" s="23" t="s">
        <v>1961</v>
      </c>
      <c r="C86" s="23" t="s">
        <v>1917</v>
      </c>
      <c r="D86" s="23" t="s">
        <v>4014</v>
      </c>
      <c r="E86" s="32" t="s">
        <v>2077</v>
      </c>
      <c r="F86" s="23" t="s">
        <v>4015</v>
      </c>
      <c r="G86" s="23" t="s">
        <v>4016</v>
      </c>
      <c r="H86" s="23" t="s">
        <v>3930</v>
      </c>
      <c r="I86" s="31"/>
    </row>
    <row r="87" spans="1:9" ht="16" customHeight="1">
      <c r="A87" s="32" t="s">
        <v>2079</v>
      </c>
      <c r="B87" s="23" t="s">
        <v>2000</v>
      </c>
      <c r="C87" s="23" t="s">
        <v>1929</v>
      </c>
      <c r="D87" s="23" t="s">
        <v>2080</v>
      </c>
      <c r="E87" s="32" t="s">
        <v>2079</v>
      </c>
      <c r="F87" s="23" t="s">
        <v>3931</v>
      </c>
      <c r="G87" s="23" t="s">
        <v>4017</v>
      </c>
      <c r="H87" s="23" t="s">
        <v>3930</v>
      </c>
      <c r="I87" s="23" t="s">
        <v>1938</v>
      </c>
    </row>
    <row r="88" spans="1:9" ht="16" customHeight="1">
      <c r="A88" s="32" t="s">
        <v>2081</v>
      </c>
      <c r="B88" s="23" t="s">
        <v>2000</v>
      </c>
      <c r="C88" s="23" t="s">
        <v>1929</v>
      </c>
      <c r="D88" s="23" t="s">
        <v>4018</v>
      </c>
      <c r="E88" s="32" t="s">
        <v>2081</v>
      </c>
      <c r="F88" s="23" t="s">
        <v>3934</v>
      </c>
      <c r="G88" s="23"/>
      <c r="H88" s="23" t="s">
        <v>3930</v>
      </c>
      <c r="I88" s="23" t="s">
        <v>1938</v>
      </c>
    </row>
    <row r="89" spans="1:9" ht="16" customHeight="1">
      <c r="A89" s="32" t="s">
        <v>2083</v>
      </c>
      <c r="B89" s="23" t="s">
        <v>2000</v>
      </c>
      <c r="C89" s="23" t="s">
        <v>1929</v>
      </c>
      <c r="D89" s="23" t="s">
        <v>4019</v>
      </c>
      <c r="E89" s="32" t="s">
        <v>2083</v>
      </c>
      <c r="F89" s="23" t="s">
        <v>3934</v>
      </c>
      <c r="G89" s="23"/>
      <c r="H89" s="23" t="s">
        <v>3930</v>
      </c>
      <c r="I89" s="23" t="s">
        <v>1938</v>
      </c>
    </row>
    <row r="90" spans="1:9" ht="16" customHeight="1">
      <c r="A90" s="32" t="s">
        <v>2085</v>
      </c>
      <c r="B90" s="23" t="s">
        <v>2000</v>
      </c>
      <c r="C90" s="23" t="s">
        <v>1929</v>
      </c>
      <c r="D90" s="23" t="s">
        <v>4020</v>
      </c>
      <c r="E90" s="32" t="s">
        <v>2085</v>
      </c>
      <c r="F90" s="23" t="s">
        <v>4021</v>
      </c>
      <c r="G90" s="23"/>
      <c r="H90" s="23" t="s">
        <v>3930</v>
      </c>
      <c r="I90" s="23" t="s">
        <v>1938</v>
      </c>
    </row>
    <row r="91" spans="1:9" ht="16" customHeight="1">
      <c r="A91" s="32" t="s">
        <v>2087</v>
      </c>
      <c r="B91" s="23" t="s">
        <v>2000</v>
      </c>
      <c r="C91" s="23" t="s">
        <v>1929</v>
      </c>
      <c r="D91" s="23" t="s">
        <v>4022</v>
      </c>
      <c r="E91" s="32" t="s">
        <v>2087</v>
      </c>
      <c r="F91" s="23" t="s">
        <v>3940</v>
      </c>
      <c r="G91" s="23" t="s">
        <v>3941</v>
      </c>
      <c r="H91" s="23" t="s">
        <v>3930</v>
      </c>
      <c r="I91" s="23" t="s">
        <v>1938</v>
      </c>
    </row>
    <row r="92" spans="1:9" ht="16" customHeight="1">
      <c r="A92" s="32" t="s">
        <v>2089</v>
      </c>
      <c r="B92" s="23" t="s">
        <v>2000</v>
      </c>
      <c r="C92" s="23" t="s">
        <v>1929</v>
      </c>
      <c r="D92" s="23" t="s">
        <v>2090</v>
      </c>
      <c r="E92" s="32" t="s">
        <v>2089</v>
      </c>
      <c r="F92" s="23" t="s">
        <v>4023</v>
      </c>
      <c r="G92" s="23" t="s">
        <v>3944</v>
      </c>
      <c r="H92" s="23" t="s">
        <v>3930</v>
      </c>
      <c r="I92" s="23" t="s">
        <v>1938</v>
      </c>
    </row>
    <row r="93" spans="1:9" ht="16" customHeight="1">
      <c r="A93" s="32" t="s">
        <v>2091</v>
      </c>
      <c r="B93" s="23" t="s">
        <v>2000</v>
      </c>
      <c r="C93" s="23" t="s">
        <v>1917</v>
      </c>
      <c r="D93" s="23" t="s">
        <v>4024</v>
      </c>
      <c r="E93" s="32" t="s">
        <v>2091</v>
      </c>
      <c r="F93" s="23" t="s">
        <v>3946</v>
      </c>
      <c r="G93" s="23" t="s">
        <v>4025</v>
      </c>
      <c r="H93" s="23" t="s">
        <v>3930</v>
      </c>
      <c r="I93" s="23" t="s">
        <v>1924</v>
      </c>
    </row>
    <row r="94" spans="1:9" ht="16" customHeight="1">
      <c r="A94" s="32" t="s">
        <v>2093</v>
      </c>
      <c r="B94" s="23" t="s">
        <v>1916</v>
      </c>
      <c r="C94" s="23" t="s">
        <v>1929</v>
      </c>
      <c r="D94" s="23" t="s">
        <v>4026</v>
      </c>
      <c r="E94" s="32" t="s">
        <v>2093</v>
      </c>
      <c r="F94" s="23" t="s">
        <v>4027</v>
      </c>
      <c r="G94" s="23"/>
      <c r="H94" s="23" t="s">
        <v>4028</v>
      </c>
      <c r="I94" s="31"/>
    </row>
    <row r="95" spans="1:9" ht="16" customHeight="1">
      <c r="A95" s="32" t="s">
        <v>2095</v>
      </c>
      <c r="B95" s="23" t="s">
        <v>1961</v>
      </c>
      <c r="C95" s="23" t="s">
        <v>1929</v>
      </c>
      <c r="D95" s="23" t="s">
        <v>2096</v>
      </c>
      <c r="E95" s="32" t="s">
        <v>2095</v>
      </c>
      <c r="F95" s="23" t="s">
        <v>4029</v>
      </c>
      <c r="G95" s="23" t="s">
        <v>4030</v>
      </c>
      <c r="H95" s="23" t="s">
        <v>3900</v>
      </c>
      <c r="I95" s="23" t="s">
        <v>1938</v>
      </c>
    </row>
    <row r="96" spans="1:9" ht="16" customHeight="1">
      <c r="A96" s="32" t="s">
        <v>2097</v>
      </c>
      <c r="B96" s="23" t="s">
        <v>1961</v>
      </c>
      <c r="C96" s="23" t="s">
        <v>3851</v>
      </c>
      <c r="D96" s="23" t="s">
        <v>4031</v>
      </c>
      <c r="E96" s="32" t="s">
        <v>2097</v>
      </c>
      <c r="F96" s="23" t="s">
        <v>4032</v>
      </c>
      <c r="G96" s="23" t="s">
        <v>4000</v>
      </c>
      <c r="H96" s="23" t="s">
        <v>4033</v>
      </c>
      <c r="I96" s="23" t="s">
        <v>1918</v>
      </c>
    </row>
    <row r="97" spans="1:9" ht="16" customHeight="1">
      <c r="A97" s="32" t="s">
        <v>4034</v>
      </c>
      <c r="B97" s="23" t="s">
        <v>1961</v>
      </c>
      <c r="C97" s="23" t="s">
        <v>1929</v>
      </c>
      <c r="D97" s="23" t="s">
        <v>3857</v>
      </c>
      <c r="E97" s="32" t="s">
        <v>4034</v>
      </c>
      <c r="F97" s="23" t="s">
        <v>4035</v>
      </c>
      <c r="G97" s="23" t="s">
        <v>4036</v>
      </c>
      <c r="H97" s="23"/>
      <c r="I97" s="23"/>
    </row>
    <row r="98" spans="1:9" ht="16" customHeight="1">
      <c r="A98" s="32" t="s">
        <v>2100</v>
      </c>
      <c r="B98" s="23" t="s">
        <v>1961</v>
      </c>
      <c r="C98" s="23" t="s">
        <v>1929</v>
      </c>
      <c r="D98" s="23" t="s">
        <v>4037</v>
      </c>
      <c r="E98" s="32" t="s">
        <v>2100</v>
      </c>
      <c r="F98" s="23" t="s">
        <v>4038</v>
      </c>
      <c r="G98" s="23"/>
      <c r="H98" s="23" t="s">
        <v>4039</v>
      </c>
      <c r="I98" s="23" t="s">
        <v>1921</v>
      </c>
    </row>
    <row r="99" spans="1:9" ht="16" customHeight="1">
      <c r="A99" s="32" t="s">
        <v>2102</v>
      </c>
      <c r="B99" s="23" t="s">
        <v>1961</v>
      </c>
      <c r="C99" s="23" t="s">
        <v>1929</v>
      </c>
      <c r="D99" s="23" t="s">
        <v>4040</v>
      </c>
      <c r="E99" s="32" t="s">
        <v>2102</v>
      </c>
      <c r="F99" s="23" t="s">
        <v>4041</v>
      </c>
      <c r="G99" s="23" t="s">
        <v>4042</v>
      </c>
      <c r="H99" s="23" t="s">
        <v>4043</v>
      </c>
      <c r="I99" s="31"/>
    </row>
    <row r="100" spans="1:9" ht="16" customHeight="1">
      <c r="A100" s="32" t="s">
        <v>2104</v>
      </c>
      <c r="B100" s="23" t="s">
        <v>2000</v>
      </c>
      <c r="C100" s="23" t="s">
        <v>1929</v>
      </c>
      <c r="D100" s="23" t="s">
        <v>2105</v>
      </c>
      <c r="E100" s="32" t="s">
        <v>2104</v>
      </c>
      <c r="F100" s="23" t="s">
        <v>4044</v>
      </c>
      <c r="G100" s="23" t="s">
        <v>4045</v>
      </c>
      <c r="H100" s="23" t="s">
        <v>4043</v>
      </c>
      <c r="I100" s="23" t="s">
        <v>1921</v>
      </c>
    </row>
    <row r="101" spans="1:9" ht="16" customHeight="1">
      <c r="A101" s="32" t="s">
        <v>2106</v>
      </c>
      <c r="B101" s="23" t="s">
        <v>2000</v>
      </c>
      <c r="C101" s="23" t="s">
        <v>1929</v>
      </c>
      <c r="D101" s="23" t="s">
        <v>2107</v>
      </c>
      <c r="E101" s="32" t="s">
        <v>2106</v>
      </c>
      <c r="F101" s="23" t="s">
        <v>4046</v>
      </c>
      <c r="G101" s="23" t="s">
        <v>4047</v>
      </c>
      <c r="H101" s="23" t="s">
        <v>4043</v>
      </c>
      <c r="I101" s="23" t="s">
        <v>1921</v>
      </c>
    </row>
    <row r="102" spans="1:9" ht="16" customHeight="1">
      <c r="A102" s="32" t="s">
        <v>2108</v>
      </c>
      <c r="B102" s="23" t="s">
        <v>1961</v>
      </c>
      <c r="C102" s="23" t="s">
        <v>1929</v>
      </c>
      <c r="D102" s="23" t="s">
        <v>4048</v>
      </c>
      <c r="E102" s="32" t="s">
        <v>2108</v>
      </c>
      <c r="F102" s="23" t="s">
        <v>4049</v>
      </c>
      <c r="G102" s="23" t="s">
        <v>4050</v>
      </c>
      <c r="H102" s="23" t="s">
        <v>4033</v>
      </c>
      <c r="I102" s="31"/>
    </row>
    <row r="103" spans="1:9" ht="16" customHeight="1">
      <c r="A103" s="32" t="s">
        <v>2110</v>
      </c>
      <c r="B103" s="23" t="s">
        <v>2000</v>
      </c>
      <c r="C103" s="23" t="s">
        <v>1929</v>
      </c>
      <c r="D103" s="23" t="s">
        <v>2111</v>
      </c>
      <c r="E103" s="32" t="s">
        <v>2110</v>
      </c>
      <c r="F103" s="23" t="s">
        <v>3931</v>
      </c>
      <c r="G103" s="23" t="s">
        <v>4051</v>
      </c>
      <c r="H103" s="23" t="s">
        <v>4033</v>
      </c>
      <c r="I103" s="23" t="s">
        <v>1938</v>
      </c>
    </row>
    <row r="104" spans="1:9" ht="16" customHeight="1">
      <c r="A104" s="32" t="s">
        <v>2112</v>
      </c>
      <c r="B104" s="23" t="s">
        <v>2000</v>
      </c>
      <c r="C104" s="23" t="s">
        <v>1929</v>
      </c>
      <c r="D104" s="23" t="s">
        <v>4052</v>
      </c>
      <c r="E104" s="32" t="s">
        <v>2112</v>
      </c>
      <c r="F104" s="23" t="s">
        <v>3934</v>
      </c>
      <c r="G104" s="23"/>
      <c r="H104" s="23" t="s">
        <v>4033</v>
      </c>
      <c r="I104" s="23" t="s">
        <v>1938</v>
      </c>
    </row>
    <row r="105" spans="1:9" ht="16" customHeight="1">
      <c r="A105" s="32" t="s">
        <v>2114</v>
      </c>
      <c r="B105" s="23" t="s">
        <v>2000</v>
      </c>
      <c r="C105" s="23" t="s">
        <v>1929</v>
      </c>
      <c r="D105" s="23" t="s">
        <v>4053</v>
      </c>
      <c r="E105" s="32" t="s">
        <v>2114</v>
      </c>
      <c r="F105" s="23" t="s">
        <v>3934</v>
      </c>
      <c r="G105" s="23"/>
      <c r="H105" s="23" t="s">
        <v>4033</v>
      </c>
      <c r="I105" s="23" t="s">
        <v>1938</v>
      </c>
    </row>
    <row r="106" spans="1:9" ht="16" customHeight="1">
      <c r="A106" s="32" t="s">
        <v>2116</v>
      </c>
      <c r="B106" s="23" t="s">
        <v>2000</v>
      </c>
      <c r="C106" s="23" t="s">
        <v>1929</v>
      </c>
      <c r="D106" s="23" t="s">
        <v>4054</v>
      </c>
      <c r="E106" s="32" t="s">
        <v>2116</v>
      </c>
      <c r="F106" s="23" t="s">
        <v>4055</v>
      </c>
      <c r="G106" s="23"/>
      <c r="H106" s="23" t="s">
        <v>4033</v>
      </c>
      <c r="I106" s="23" t="s">
        <v>1938</v>
      </c>
    </row>
    <row r="107" spans="1:9" ht="16" customHeight="1">
      <c r="A107" s="32" t="s">
        <v>2118</v>
      </c>
      <c r="B107" s="23" t="s">
        <v>2000</v>
      </c>
      <c r="C107" s="23" t="s">
        <v>1929</v>
      </c>
      <c r="D107" s="23" t="s">
        <v>4056</v>
      </c>
      <c r="E107" s="32" t="s">
        <v>2118</v>
      </c>
      <c r="F107" s="23" t="s">
        <v>3940</v>
      </c>
      <c r="G107" s="23" t="s">
        <v>3941</v>
      </c>
      <c r="H107" s="23" t="s">
        <v>4033</v>
      </c>
      <c r="I107" s="23" t="s">
        <v>1938</v>
      </c>
    </row>
    <row r="108" spans="1:9" ht="16" customHeight="1">
      <c r="A108" s="32" t="s">
        <v>2120</v>
      </c>
      <c r="B108" s="23" t="s">
        <v>2000</v>
      </c>
      <c r="C108" s="23" t="s">
        <v>1929</v>
      </c>
      <c r="D108" s="23" t="s">
        <v>2121</v>
      </c>
      <c r="E108" s="32" t="s">
        <v>2120</v>
      </c>
      <c r="F108" s="23" t="s">
        <v>3943</v>
      </c>
      <c r="G108" s="23" t="s">
        <v>3944</v>
      </c>
      <c r="H108" s="23" t="s">
        <v>4033</v>
      </c>
      <c r="I108" s="23" t="s">
        <v>1938</v>
      </c>
    </row>
    <row r="109" spans="1:9" ht="16" customHeight="1">
      <c r="A109" s="32" t="s">
        <v>2122</v>
      </c>
      <c r="B109" s="23" t="s">
        <v>2000</v>
      </c>
      <c r="C109" s="23" t="s">
        <v>1917</v>
      </c>
      <c r="D109" s="23" t="s">
        <v>4057</v>
      </c>
      <c r="E109" s="32" t="s">
        <v>2122</v>
      </c>
      <c r="F109" s="23" t="s">
        <v>3946</v>
      </c>
      <c r="G109" s="23" t="s">
        <v>3987</v>
      </c>
      <c r="H109" s="23" t="s">
        <v>4033</v>
      </c>
      <c r="I109" s="23" t="s">
        <v>1924</v>
      </c>
    </row>
    <row r="110" spans="1:9" ht="16" customHeight="1">
      <c r="A110" s="32" t="s">
        <v>2124</v>
      </c>
      <c r="B110" s="23" t="s">
        <v>1916</v>
      </c>
      <c r="C110" s="23" t="s">
        <v>1929</v>
      </c>
      <c r="D110" s="23" t="s">
        <v>2125</v>
      </c>
      <c r="E110" s="32" t="s">
        <v>2124</v>
      </c>
      <c r="F110" s="23" t="s">
        <v>4058</v>
      </c>
      <c r="G110" s="23"/>
      <c r="H110" s="23" t="s">
        <v>4059</v>
      </c>
      <c r="I110" s="31"/>
    </row>
    <row r="111" spans="1:9" ht="16" customHeight="1">
      <c r="A111" s="32" t="s">
        <v>2126</v>
      </c>
      <c r="B111" s="23" t="s">
        <v>1961</v>
      </c>
      <c r="C111" s="23" t="s">
        <v>1917</v>
      </c>
      <c r="D111" s="23" t="s">
        <v>4060</v>
      </c>
      <c r="E111" s="32" t="s">
        <v>2126</v>
      </c>
      <c r="F111" s="23" t="s">
        <v>4061</v>
      </c>
      <c r="G111" s="23" t="s">
        <v>4062</v>
      </c>
      <c r="H111" s="23" t="s">
        <v>4059</v>
      </c>
      <c r="I111" s="23" t="s">
        <v>1924</v>
      </c>
    </row>
    <row r="112" spans="1:9" ht="16" customHeight="1">
      <c r="A112" s="32" t="s">
        <v>2128</v>
      </c>
      <c r="B112" s="23" t="s">
        <v>1961</v>
      </c>
      <c r="C112" s="23" t="s">
        <v>1929</v>
      </c>
      <c r="D112" s="23" t="s">
        <v>4063</v>
      </c>
      <c r="E112" s="32" t="s">
        <v>2128</v>
      </c>
      <c r="F112" s="23" t="s">
        <v>4064</v>
      </c>
      <c r="G112" s="23" t="s">
        <v>4065</v>
      </c>
      <c r="H112" s="23" t="s">
        <v>4059</v>
      </c>
      <c r="I112" s="23" t="s">
        <v>1938</v>
      </c>
    </row>
    <row r="113" spans="1:9" ht="16" customHeight="1">
      <c r="A113" s="32" t="s">
        <v>2130</v>
      </c>
      <c r="B113" s="23" t="s">
        <v>1961</v>
      </c>
      <c r="C113" s="23" t="s">
        <v>1929</v>
      </c>
      <c r="D113" s="23" t="s">
        <v>4066</v>
      </c>
      <c r="E113" s="32" t="s">
        <v>2130</v>
      </c>
      <c r="F113" s="23" t="s">
        <v>4067</v>
      </c>
      <c r="G113" s="23" t="s">
        <v>4068</v>
      </c>
      <c r="H113" s="23" t="s">
        <v>4069</v>
      </c>
      <c r="I113" s="23" t="s">
        <v>1938</v>
      </c>
    </row>
    <row r="114" spans="1:9" ht="16" customHeight="1">
      <c r="A114" s="32" t="s">
        <v>2132</v>
      </c>
      <c r="B114" s="23" t="s">
        <v>1961</v>
      </c>
      <c r="C114" s="23" t="s">
        <v>1958</v>
      </c>
      <c r="D114" s="23" t="s">
        <v>2133</v>
      </c>
      <c r="E114" s="32" t="s">
        <v>2132</v>
      </c>
      <c r="F114" s="23" t="s">
        <v>4070</v>
      </c>
      <c r="G114" s="23"/>
      <c r="H114" s="23" t="s">
        <v>4059</v>
      </c>
      <c r="I114" s="31"/>
    </row>
    <row r="115" spans="1:9" ht="16" customHeight="1">
      <c r="A115" s="32" t="s">
        <v>2134</v>
      </c>
      <c r="B115" s="23" t="s">
        <v>2000</v>
      </c>
      <c r="C115" s="23" t="s">
        <v>1917</v>
      </c>
      <c r="D115" s="23" t="s">
        <v>4071</v>
      </c>
      <c r="E115" s="32" t="s">
        <v>2134</v>
      </c>
      <c r="F115" s="23" t="s">
        <v>4072</v>
      </c>
      <c r="G115" s="23" t="s">
        <v>4073</v>
      </c>
      <c r="H115" s="23" t="s">
        <v>4074</v>
      </c>
      <c r="I115" s="23" t="s">
        <v>1918</v>
      </c>
    </row>
    <row r="116" spans="1:9" ht="16" customHeight="1">
      <c r="A116" s="32" t="s">
        <v>2136</v>
      </c>
      <c r="B116" s="23" t="s">
        <v>2000</v>
      </c>
      <c r="C116" s="23" t="s">
        <v>1929</v>
      </c>
      <c r="D116" s="23" t="s">
        <v>2137</v>
      </c>
      <c r="E116" s="32" t="s">
        <v>2136</v>
      </c>
      <c r="F116" s="23" t="s">
        <v>4075</v>
      </c>
      <c r="G116" s="23"/>
      <c r="H116" s="23" t="s">
        <v>4074</v>
      </c>
      <c r="I116" s="23" t="s">
        <v>1938</v>
      </c>
    </row>
    <row r="117" spans="1:9" ht="16" customHeight="1">
      <c r="A117" s="32" t="s">
        <v>2138</v>
      </c>
      <c r="B117" s="23" t="s">
        <v>2000</v>
      </c>
      <c r="C117" s="23" t="s">
        <v>1929</v>
      </c>
      <c r="D117" s="23" t="s">
        <v>4076</v>
      </c>
      <c r="E117" s="32" t="s">
        <v>2138</v>
      </c>
      <c r="F117" s="23" t="s">
        <v>4077</v>
      </c>
      <c r="G117" s="23" t="s">
        <v>4078</v>
      </c>
      <c r="H117" s="23" t="s">
        <v>4074</v>
      </c>
      <c r="I117" s="23" t="s">
        <v>1918</v>
      </c>
    </row>
    <row r="118" spans="1:9" ht="16" customHeight="1">
      <c r="A118" s="32" t="s">
        <v>2140</v>
      </c>
      <c r="B118" s="23" t="s">
        <v>1961</v>
      </c>
      <c r="C118" s="23" t="s">
        <v>1929</v>
      </c>
      <c r="D118" s="23" t="s">
        <v>4079</v>
      </c>
      <c r="E118" s="32" t="s">
        <v>2140</v>
      </c>
      <c r="F118" s="23" t="s">
        <v>4080</v>
      </c>
      <c r="G118" s="23" t="s">
        <v>4081</v>
      </c>
      <c r="H118" s="23" t="s">
        <v>4082</v>
      </c>
      <c r="I118" s="31"/>
    </row>
    <row r="119" spans="1:9" ht="16" customHeight="1">
      <c r="A119" s="32" t="s">
        <v>2142</v>
      </c>
      <c r="B119" s="23" t="s">
        <v>2000</v>
      </c>
      <c r="C119" s="23" t="s">
        <v>1917</v>
      </c>
      <c r="D119" s="23" t="s">
        <v>4083</v>
      </c>
      <c r="E119" s="32" t="s">
        <v>2142</v>
      </c>
      <c r="F119" s="23" t="s">
        <v>4084</v>
      </c>
      <c r="G119" s="23" t="s">
        <v>4085</v>
      </c>
      <c r="H119" s="23" t="s">
        <v>4082</v>
      </c>
      <c r="I119" s="23" t="s">
        <v>1938</v>
      </c>
    </row>
    <row r="120" spans="1:9" ht="16" customHeight="1">
      <c r="A120" s="32" t="s">
        <v>2144</v>
      </c>
      <c r="B120" s="23" t="s">
        <v>2000</v>
      </c>
      <c r="C120" s="23" t="s">
        <v>1929</v>
      </c>
      <c r="D120" s="23" t="s">
        <v>2145</v>
      </c>
      <c r="E120" s="32" t="s">
        <v>2144</v>
      </c>
      <c r="F120" s="23" t="s">
        <v>4086</v>
      </c>
      <c r="G120" s="23"/>
      <c r="H120" s="23" t="s">
        <v>4082</v>
      </c>
      <c r="I120" s="23" t="s">
        <v>1938</v>
      </c>
    </row>
    <row r="121" spans="1:9" ht="16" customHeight="1">
      <c r="A121" s="32" t="s">
        <v>2146</v>
      </c>
      <c r="B121" s="23" t="s">
        <v>1961</v>
      </c>
      <c r="C121" s="23" t="s">
        <v>1929</v>
      </c>
      <c r="D121" s="23" t="s">
        <v>4087</v>
      </c>
      <c r="E121" s="32" t="s">
        <v>2146</v>
      </c>
      <c r="F121" s="23" t="s">
        <v>4088</v>
      </c>
      <c r="G121" s="23" t="s">
        <v>4089</v>
      </c>
      <c r="H121" s="23" t="s">
        <v>4090</v>
      </c>
      <c r="I121" s="31"/>
    </row>
    <row r="122" spans="1:9" ht="16" customHeight="1">
      <c r="A122" s="32" t="s">
        <v>2148</v>
      </c>
      <c r="B122" s="23" t="s">
        <v>2000</v>
      </c>
      <c r="C122" s="23" t="s">
        <v>1929</v>
      </c>
      <c r="D122" s="23" t="s">
        <v>2149</v>
      </c>
      <c r="E122" s="32" t="s">
        <v>2148</v>
      </c>
      <c r="F122" s="23" t="s">
        <v>4091</v>
      </c>
      <c r="G122" s="23" t="s">
        <v>4092</v>
      </c>
      <c r="H122" s="23" t="s">
        <v>4090</v>
      </c>
      <c r="I122" s="23" t="s">
        <v>1918</v>
      </c>
    </row>
    <row r="123" spans="1:9" ht="16" customHeight="1">
      <c r="A123" s="32" t="s">
        <v>2150</v>
      </c>
      <c r="B123" s="23" t="s">
        <v>2000</v>
      </c>
      <c r="C123" s="23" t="s">
        <v>1929</v>
      </c>
      <c r="D123" s="23" t="s">
        <v>4093</v>
      </c>
      <c r="E123" s="32" t="s">
        <v>2150</v>
      </c>
      <c r="F123" s="23" t="s">
        <v>4094</v>
      </c>
      <c r="G123" s="23" t="s">
        <v>4092</v>
      </c>
      <c r="H123" s="23" t="s">
        <v>4090</v>
      </c>
      <c r="I123" s="23" t="s">
        <v>1918</v>
      </c>
    </row>
    <row r="124" spans="1:9" ht="16" customHeight="1">
      <c r="A124" s="32" t="s">
        <v>2152</v>
      </c>
      <c r="B124" s="23" t="s">
        <v>2000</v>
      </c>
      <c r="C124" s="23" t="s">
        <v>1929</v>
      </c>
      <c r="D124" s="23" t="s">
        <v>4095</v>
      </c>
      <c r="E124" s="32" t="s">
        <v>2152</v>
      </c>
      <c r="F124" s="23" t="s">
        <v>4096</v>
      </c>
      <c r="G124" s="23"/>
      <c r="H124" s="23" t="s">
        <v>4090</v>
      </c>
      <c r="I124" s="23" t="s">
        <v>1918</v>
      </c>
    </row>
    <row r="125" spans="1:9" ht="16" customHeight="1">
      <c r="A125" s="32" t="s">
        <v>2154</v>
      </c>
      <c r="B125" s="23" t="s">
        <v>1916</v>
      </c>
      <c r="C125" s="23" t="s">
        <v>1958</v>
      </c>
      <c r="D125" s="23" t="s">
        <v>3630</v>
      </c>
      <c r="E125" s="32" t="s">
        <v>2154</v>
      </c>
      <c r="F125" s="23" t="s">
        <v>4097</v>
      </c>
      <c r="G125" s="23" t="s">
        <v>4098</v>
      </c>
      <c r="H125" s="23" t="s">
        <v>4099</v>
      </c>
      <c r="I125" s="31"/>
    </row>
    <row r="126" spans="1:9" ht="16" customHeight="1">
      <c r="A126" s="32" t="s">
        <v>2156</v>
      </c>
      <c r="B126" s="23" t="s">
        <v>1961</v>
      </c>
      <c r="C126" s="23" t="s">
        <v>1917</v>
      </c>
      <c r="D126" s="23" t="s">
        <v>2157</v>
      </c>
      <c r="E126" s="32" t="s">
        <v>2156</v>
      </c>
      <c r="F126" s="23" t="s">
        <v>4100</v>
      </c>
      <c r="G126" s="23"/>
      <c r="H126" s="23" t="s">
        <v>4101</v>
      </c>
      <c r="I126" s="23" t="s">
        <v>1699</v>
      </c>
    </row>
    <row r="127" spans="1:9" ht="16" customHeight="1">
      <c r="A127" s="32" t="s">
        <v>4102</v>
      </c>
      <c r="B127" s="23" t="s">
        <v>1961</v>
      </c>
      <c r="C127" s="23" t="s">
        <v>1929</v>
      </c>
      <c r="D127" s="23" t="s">
        <v>4103</v>
      </c>
      <c r="E127" s="32" t="s">
        <v>4102</v>
      </c>
      <c r="F127" s="23" t="s">
        <v>4104</v>
      </c>
      <c r="G127" s="23"/>
      <c r="H127" s="23" t="s">
        <v>4105</v>
      </c>
      <c r="I127" s="23" t="s">
        <v>1699</v>
      </c>
    </row>
    <row r="128" spans="1:9" ht="16" customHeight="1">
      <c r="A128" s="32" t="s">
        <v>2159</v>
      </c>
      <c r="B128" s="23" t="s">
        <v>1961</v>
      </c>
      <c r="C128" s="23" t="s">
        <v>1929</v>
      </c>
      <c r="D128" s="23" t="s">
        <v>4106</v>
      </c>
      <c r="E128" s="32" t="s">
        <v>2159</v>
      </c>
      <c r="F128" s="23" t="s">
        <v>4107</v>
      </c>
      <c r="G128" s="23"/>
      <c r="H128" s="23" t="s">
        <v>4105</v>
      </c>
      <c r="I128" s="23" t="s">
        <v>2160</v>
      </c>
    </row>
    <row r="129" spans="1:9" ht="16" customHeight="1">
      <c r="A129" s="32" t="s">
        <v>2162</v>
      </c>
      <c r="B129" s="23" t="s">
        <v>1961</v>
      </c>
      <c r="C129" s="23" t="s">
        <v>1917</v>
      </c>
      <c r="D129" s="23" t="s">
        <v>4108</v>
      </c>
      <c r="E129" s="32" t="s">
        <v>2162</v>
      </c>
      <c r="F129" s="23" t="s">
        <v>4109</v>
      </c>
      <c r="G129" s="23" t="s">
        <v>4110</v>
      </c>
      <c r="H129" s="23" t="s">
        <v>4111</v>
      </c>
      <c r="I129" s="23" t="s">
        <v>1924</v>
      </c>
    </row>
    <row r="130" spans="1:9" ht="16" customHeight="1">
      <c r="A130" s="32" t="s">
        <v>2164</v>
      </c>
      <c r="B130" s="23" t="s">
        <v>1961</v>
      </c>
      <c r="C130" s="23" t="s">
        <v>1929</v>
      </c>
      <c r="D130" s="23" t="s">
        <v>4112</v>
      </c>
      <c r="E130" s="32" t="s">
        <v>2164</v>
      </c>
      <c r="F130" s="23" t="s">
        <v>4113</v>
      </c>
      <c r="G130" s="23"/>
      <c r="H130" s="23" t="s">
        <v>4111</v>
      </c>
      <c r="I130" s="23" t="s">
        <v>2160</v>
      </c>
    </row>
    <row r="131" spans="1:9" ht="16" customHeight="1">
      <c r="A131" s="32" t="s">
        <v>2166</v>
      </c>
      <c r="B131" s="23" t="s">
        <v>1961</v>
      </c>
      <c r="C131" s="23" t="s">
        <v>1929</v>
      </c>
      <c r="D131" s="23" t="s">
        <v>2167</v>
      </c>
      <c r="E131" s="32" t="s">
        <v>2166</v>
      </c>
      <c r="F131" s="23" t="s">
        <v>4114</v>
      </c>
      <c r="G131" s="23"/>
      <c r="H131" s="23" t="s">
        <v>4099</v>
      </c>
      <c r="I131" s="23" t="s">
        <v>1938</v>
      </c>
    </row>
    <row r="132" spans="1:9" ht="16" customHeight="1">
      <c r="A132" s="32" t="s">
        <v>2168</v>
      </c>
      <c r="B132" s="23" t="s">
        <v>1961</v>
      </c>
      <c r="C132" s="23" t="s">
        <v>1929</v>
      </c>
      <c r="D132" s="23" t="s">
        <v>4115</v>
      </c>
      <c r="E132" s="32" t="s">
        <v>2168</v>
      </c>
      <c r="F132" s="23" t="s">
        <v>4116</v>
      </c>
      <c r="G132" s="23" t="s">
        <v>4117</v>
      </c>
      <c r="H132" s="23" t="s">
        <v>4099</v>
      </c>
      <c r="I132" s="23" t="s">
        <v>1924</v>
      </c>
    </row>
    <row r="133" spans="1:9" ht="16" customHeight="1">
      <c r="A133" s="32" t="s">
        <v>2170</v>
      </c>
      <c r="B133" s="23" t="s">
        <v>1916</v>
      </c>
      <c r="C133" s="23" t="s">
        <v>1958</v>
      </c>
      <c r="D133" s="23" t="s">
        <v>4118</v>
      </c>
      <c r="E133" s="32" t="s">
        <v>2170</v>
      </c>
      <c r="F133" s="23" t="s">
        <v>4119</v>
      </c>
      <c r="G133" s="23"/>
      <c r="H133" s="23" t="s">
        <v>4099</v>
      </c>
      <c r="I133" s="31"/>
    </row>
    <row r="134" spans="1:9" ht="16" customHeight="1">
      <c r="A134" s="32" t="s">
        <v>2172</v>
      </c>
      <c r="B134" s="23" t="s">
        <v>1961</v>
      </c>
      <c r="C134" s="23" t="s">
        <v>1917</v>
      </c>
      <c r="D134" s="23" t="s">
        <v>4120</v>
      </c>
      <c r="E134" s="32" t="s">
        <v>2172</v>
      </c>
      <c r="F134" s="23" t="s">
        <v>4121</v>
      </c>
      <c r="G134" s="23"/>
      <c r="H134" s="23" t="s">
        <v>4122</v>
      </c>
      <c r="I134" s="23" t="s">
        <v>1699</v>
      </c>
    </row>
    <row r="135" spans="1:9" ht="16" customHeight="1">
      <c r="A135" s="32" t="s">
        <v>2174</v>
      </c>
      <c r="B135" s="23" t="s">
        <v>1961</v>
      </c>
      <c r="C135" s="23" t="s">
        <v>1929</v>
      </c>
      <c r="D135" s="23" t="s">
        <v>4123</v>
      </c>
      <c r="E135" s="32" t="s">
        <v>2174</v>
      </c>
      <c r="F135" s="23" t="s">
        <v>4124</v>
      </c>
      <c r="G135" s="23"/>
      <c r="H135" s="23" t="s">
        <v>4122</v>
      </c>
      <c r="I135" s="23" t="s">
        <v>1699</v>
      </c>
    </row>
    <row r="136" spans="1:9" ht="16" customHeight="1">
      <c r="A136" s="32" t="s">
        <v>2176</v>
      </c>
      <c r="B136" s="23" t="s">
        <v>1961</v>
      </c>
      <c r="C136" s="23" t="s">
        <v>1929</v>
      </c>
      <c r="D136" s="23" t="s">
        <v>4125</v>
      </c>
      <c r="E136" s="32" t="s">
        <v>2176</v>
      </c>
      <c r="F136" s="23" t="s">
        <v>4126</v>
      </c>
      <c r="G136" s="23"/>
      <c r="H136" s="23" t="s">
        <v>4122</v>
      </c>
      <c r="I136" s="23" t="s">
        <v>2160</v>
      </c>
    </row>
    <row r="137" spans="1:9" ht="16" customHeight="1">
      <c r="A137" s="32" t="s">
        <v>2178</v>
      </c>
      <c r="B137" s="23" t="s">
        <v>1961</v>
      </c>
      <c r="C137" s="23" t="s">
        <v>1917</v>
      </c>
      <c r="D137" s="23" t="s">
        <v>4127</v>
      </c>
      <c r="E137" s="32" t="s">
        <v>2178</v>
      </c>
      <c r="F137" s="23" t="s">
        <v>4128</v>
      </c>
      <c r="G137" s="23" t="s">
        <v>4129</v>
      </c>
      <c r="H137" s="23" t="s">
        <v>4130</v>
      </c>
      <c r="I137" s="23" t="s">
        <v>1924</v>
      </c>
    </row>
    <row r="138" spans="1:9" ht="16" customHeight="1">
      <c r="A138" s="32" t="s">
        <v>2180</v>
      </c>
      <c r="B138" s="23" t="s">
        <v>1961</v>
      </c>
      <c r="C138" s="23" t="s">
        <v>1929</v>
      </c>
      <c r="D138" s="23" t="s">
        <v>4131</v>
      </c>
      <c r="E138" s="32" t="s">
        <v>2180</v>
      </c>
      <c r="F138" s="23" t="s">
        <v>4132</v>
      </c>
      <c r="G138" s="23"/>
      <c r="H138" s="23" t="s">
        <v>4130</v>
      </c>
      <c r="I138" s="23" t="s">
        <v>2160</v>
      </c>
    </row>
    <row r="139" spans="1:9" ht="16" customHeight="1">
      <c r="A139" s="32" t="s">
        <v>2182</v>
      </c>
      <c r="B139" s="23" t="s">
        <v>1961</v>
      </c>
      <c r="C139" s="23" t="s">
        <v>1929</v>
      </c>
      <c r="D139" s="23" t="s">
        <v>2183</v>
      </c>
      <c r="E139" s="32" t="s">
        <v>2182</v>
      </c>
      <c r="F139" s="23" t="s">
        <v>4133</v>
      </c>
      <c r="G139" s="23"/>
      <c r="H139" s="23" t="s">
        <v>4134</v>
      </c>
      <c r="I139" s="23" t="s">
        <v>1938</v>
      </c>
    </row>
    <row r="140" spans="1:9" ht="16" customHeight="1">
      <c r="A140" s="32" t="s">
        <v>2184</v>
      </c>
      <c r="B140" s="23" t="s">
        <v>1961</v>
      </c>
      <c r="C140" s="23" t="s">
        <v>1929</v>
      </c>
      <c r="D140" s="23" t="s">
        <v>4135</v>
      </c>
      <c r="E140" s="32" t="s">
        <v>2184</v>
      </c>
      <c r="F140" s="23" t="s">
        <v>4136</v>
      </c>
      <c r="G140" s="23" t="s">
        <v>4137</v>
      </c>
      <c r="H140" s="23" t="s">
        <v>4134</v>
      </c>
      <c r="I140" s="23" t="s">
        <v>1924</v>
      </c>
    </row>
    <row r="141" spans="1:9" ht="16" customHeight="1">
      <c r="A141" s="32" t="s">
        <v>2186</v>
      </c>
      <c r="B141" s="23" t="s">
        <v>1916</v>
      </c>
      <c r="C141" s="23" t="s">
        <v>1917</v>
      </c>
      <c r="D141" s="23" t="s">
        <v>2187</v>
      </c>
      <c r="E141" s="32" t="s">
        <v>2186</v>
      </c>
      <c r="F141" s="23" t="s">
        <v>4138</v>
      </c>
      <c r="G141" s="23"/>
      <c r="H141" s="23" t="s">
        <v>4139</v>
      </c>
      <c r="I141" s="31"/>
    </row>
    <row r="142" spans="1:9" ht="16" customHeight="1">
      <c r="A142" s="32" t="s">
        <v>2188</v>
      </c>
      <c r="B142" s="23" t="s">
        <v>1961</v>
      </c>
      <c r="C142" s="23" t="s">
        <v>1917</v>
      </c>
      <c r="D142" s="23" t="s">
        <v>2189</v>
      </c>
      <c r="E142" s="32" t="s">
        <v>2188</v>
      </c>
      <c r="F142" s="23" t="s">
        <v>4140</v>
      </c>
      <c r="G142" s="23"/>
      <c r="H142" s="23" t="s">
        <v>4139</v>
      </c>
      <c r="I142" s="23" t="s">
        <v>1699</v>
      </c>
    </row>
    <row r="143" spans="1:9" ht="16" customHeight="1">
      <c r="A143" s="32" t="s">
        <v>2190</v>
      </c>
      <c r="B143" s="23" t="s">
        <v>1961</v>
      </c>
      <c r="C143" s="23" t="s">
        <v>1929</v>
      </c>
      <c r="D143" s="23" t="s">
        <v>2191</v>
      </c>
      <c r="E143" s="32" t="s">
        <v>2190</v>
      </c>
      <c r="F143" s="23" t="s">
        <v>4141</v>
      </c>
      <c r="G143" s="23" t="s">
        <v>4142</v>
      </c>
      <c r="H143" s="23" t="s">
        <v>4143</v>
      </c>
      <c r="I143" s="23" t="s">
        <v>1699</v>
      </c>
    </row>
    <row r="144" spans="1:9" ht="16" customHeight="1">
      <c r="A144" s="32" t="s">
        <v>2192</v>
      </c>
      <c r="B144" s="23" t="s">
        <v>1961</v>
      </c>
      <c r="C144" s="23" t="s">
        <v>1929</v>
      </c>
      <c r="D144" s="23" t="s">
        <v>4144</v>
      </c>
      <c r="E144" s="32" t="s">
        <v>2192</v>
      </c>
      <c r="F144" s="23" t="s">
        <v>4145</v>
      </c>
      <c r="G144" s="23" t="s">
        <v>4146</v>
      </c>
      <c r="H144" s="23" t="s">
        <v>4143</v>
      </c>
      <c r="I144" s="23" t="s">
        <v>1699</v>
      </c>
    </row>
    <row r="145" spans="1:9" ht="16" customHeight="1">
      <c r="A145" s="32" t="s">
        <v>2194</v>
      </c>
      <c r="B145" s="23" t="s">
        <v>1961</v>
      </c>
      <c r="C145" s="23" t="s">
        <v>1917</v>
      </c>
      <c r="D145" s="23" t="s">
        <v>4147</v>
      </c>
      <c r="E145" s="32" t="s">
        <v>2194</v>
      </c>
      <c r="F145" s="23" t="s">
        <v>4148</v>
      </c>
      <c r="G145" s="23" t="s">
        <v>4149</v>
      </c>
      <c r="H145" s="23" t="s">
        <v>4139</v>
      </c>
      <c r="I145" s="23" t="s">
        <v>1699</v>
      </c>
    </row>
    <row r="146" spans="1:9" ht="16" customHeight="1">
      <c r="A146" s="32" t="s">
        <v>2196</v>
      </c>
      <c r="B146" s="23" t="s">
        <v>1961</v>
      </c>
      <c r="C146" s="23" t="s">
        <v>1929</v>
      </c>
      <c r="D146" s="23" t="s">
        <v>2197</v>
      </c>
      <c r="E146" s="32" t="s">
        <v>2196</v>
      </c>
      <c r="F146" s="23" t="s">
        <v>4150</v>
      </c>
      <c r="G146" s="23" t="s">
        <v>4151</v>
      </c>
      <c r="H146" s="23" t="s">
        <v>4152</v>
      </c>
      <c r="I146" s="23" t="s">
        <v>1699</v>
      </c>
    </row>
    <row r="147" spans="1:9" ht="16" customHeight="1">
      <c r="A147" s="32" t="s">
        <v>4153</v>
      </c>
      <c r="B147" s="23" t="s">
        <v>1961</v>
      </c>
      <c r="C147" s="23" t="s">
        <v>1929</v>
      </c>
      <c r="D147" s="23" t="s">
        <v>4154</v>
      </c>
      <c r="E147" s="32" t="s">
        <v>4153</v>
      </c>
      <c r="F147" s="23" t="s">
        <v>4155</v>
      </c>
      <c r="G147" s="23" t="s">
        <v>4156</v>
      </c>
      <c r="H147" s="23" t="s">
        <v>3813</v>
      </c>
      <c r="I147" s="23" t="s">
        <v>1699</v>
      </c>
    </row>
    <row r="148" spans="1:9" ht="16" customHeight="1">
      <c r="A148" s="32" t="s">
        <v>2199</v>
      </c>
      <c r="B148" s="23" t="s">
        <v>1961</v>
      </c>
      <c r="C148" s="23" t="s">
        <v>1917</v>
      </c>
      <c r="D148" s="23" t="s">
        <v>4157</v>
      </c>
      <c r="E148" s="32" t="s">
        <v>2199</v>
      </c>
      <c r="F148" s="23" t="s">
        <v>4158</v>
      </c>
      <c r="G148" s="23" t="s">
        <v>4159</v>
      </c>
      <c r="H148" s="23" t="s">
        <v>4160</v>
      </c>
      <c r="I148" s="23" t="s">
        <v>1699</v>
      </c>
    </row>
    <row r="149" spans="1:9" ht="16" customHeight="1">
      <c r="A149" s="32" t="s">
        <v>2201</v>
      </c>
      <c r="B149" s="23" t="s">
        <v>1961</v>
      </c>
      <c r="C149" s="23" t="s">
        <v>1929</v>
      </c>
      <c r="D149" s="23" t="s">
        <v>4161</v>
      </c>
      <c r="E149" s="32" t="s">
        <v>2201</v>
      </c>
      <c r="F149" s="23" t="s">
        <v>4162</v>
      </c>
      <c r="G149" s="23" t="s">
        <v>4163</v>
      </c>
      <c r="H149" s="23" t="s">
        <v>4164</v>
      </c>
      <c r="I149" s="23" t="s">
        <v>1699</v>
      </c>
    </row>
    <row r="150" spans="1:9" ht="16" customHeight="1">
      <c r="A150" s="32" t="s">
        <v>2203</v>
      </c>
      <c r="B150" s="23" t="s">
        <v>1961</v>
      </c>
      <c r="C150" s="23" t="s">
        <v>1929</v>
      </c>
      <c r="D150" s="23" t="s">
        <v>4165</v>
      </c>
      <c r="E150" s="32" t="s">
        <v>2203</v>
      </c>
      <c r="F150" s="23" t="s">
        <v>4166</v>
      </c>
      <c r="G150" s="23"/>
      <c r="H150" s="23" t="s">
        <v>4139</v>
      </c>
      <c r="I150" s="23" t="s">
        <v>1699</v>
      </c>
    </row>
    <row r="151" spans="1:9" ht="16" customHeight="1">
      <c r="A151" s="32" t="s">
        <v>2205</v>
      </c>
      <c r="B151" s="23" t="s">
        <v>1961</v>
      </c>
      <c r="C151" s="23" t="s">
        <v>1917</v>
      </c>
      <c r="D151" s="23" t="s">
        <v>4167</v>
      </c>
      <c r="E151" s="32" t="s">
        <v>2205</v>
      </c>
      <c r="F151" s="23" t="s">
        <v>4168</v>
      </c>
      <c r="G151" s="23" t="s">
        <v>4169</v>
      </c>
      <c r="H151" s="23" t="s">
        <v>4170</v>
      </c>
      <c r="I151" s="23" t="s">
        <v>1699</v>
      </c>
    </row>
    <row r="152" spans="1:9" ht="16" customHeight="1">
      <c r="A152" s="32" t="s">
        <v>2207</v>
      </c>
      <c r="B152" s="23" t="s">
        <v>1916</v>
      </c>
      <c r="C152" s="23" t="s">
        <v>2208</v>
      </c>
      <c r="D152" s="23" t="s">
        <v>4171</v>
      </c>
      <c r="E152" s="32" t="s">
        <v>2207</v>
      </c>
      <c r="F152" s="23" t="s">
        <v>4172</v>
      </c>
      <c r="G152" s="23"/>
      <c r="H152" s="23" t="s">
        <v>4173</v>
      </c>
      <c r="I152" s="31"/>
    </row>
    <row r="153" spans="1:9" ht="16" customHeight="1">
      <c r="A153" s="32" t="s">
        <v>2210</v>
      </c>
      <c r="B153" s="23" t="s">
        <v>1961</v>
      </c>
      <c r="C153" s="23" t="s">
        <v>1917</v>
      </c>
      <c r="D153" s="23" t="s">
        <v>4174</v>
      </c>
      <c r="E153" s="32" t="s">
        <v>2210</v>
      </c>
      <c r="F153" s="23" t="s">
        <v>4175</v>
      </c>
      <c r="G153" s="23" t="s">
        <v>4176</v>
      </c>
      <c r="H153" s="23" t="s">
        <v>4177</v>
      </c>
      <c r="I153" s="23" t="s">
        <v>1699</v>
      </c>
    </row>
    <row r="154" spans="1:9" ht="16" customHeight="1">
      <c r="A154" s="32" t="s">
        <v>2212</v>
      </c>
      <c r="B154" s="23" t="s">
        <v>1961</v>
      </c>
      <c r="C154" s="23" t="s">
        <v>1917</v>
      </c>
      <c r="D154" s="23" t="s">
        <v>4178</v>
      </c>
      <c r="E154" s="32" t="s">
        <v>2212</v>
      </c>
      <c r="F154" s="23" t="s">
        <v>4179</v>
      </c>
      <c r="G154" s="23" t="s">
        <v>4180</v>
      </c>
      <c r="H154" s="23" t="s">
        <v>4181</v>
      </c>
      <c r="I154" s="23" t="s">
        <v>1699</v>
      </c>
    </row>
    <row r="155" spans="1:9" ht="16" customHeight="1">
      <c r="A155" s="32" t="s">
        <v>4182</v>
      </c>
      <c r="B155" s="23" t="s">
        <v>1961</v>
      </c>
      <c r="C155" s="23" t="s">
        <v>1917</v>
      </c>
      <c r="D155" s="23" t="s">
        <v>4183</v>
      </c>
      <c r="E155" s="32" t="s">
        <v>4182</v>
      </c>
      <c r="F155" s="23" t="s">
        <v>4184</v>
      </c>
      <c r="G155" s="23" t="s">
        <v>4185</v>
      </c>
      <c r="H155" s="23" t="s">
        <v>4186</v>
      </c>
      <c r="I155" s="23" t="s">
        <v>1924</v>
      </c>
    </row>
    <row r="156" spans="1:9" ht="16" customHeight="1">
      <c r="A156" s="32" t="s">
        <v>4187</v>
      </c>
      <c r="B156" s="23" t="s">
        <v>1961</v>
      </c>
      <c r="C156" s="23" t="s">
        <v>1929</v>
      </c>
      <c r="D156" s="23" t="s">
        <v>4188</v>
      </c>
      <c r="E156" s="32" t="s">
        <v>4187</v>
      </c>
      <c r="F156" s="23" t="s">
        <v>4189</v>
      </c>
      <c r="G156" s="23" t="s">
        <v>4190</v>
      </c>
      <c r="H156" s="23" t="s">
        <v>4191</v>
      </c>
      <c r="I156" s="23" t="s">
        <v>2160</v>
      </c>
    </row>
    <row r="157" spans="1:9" ht="16" customHeight="1">
      <c r="A157" s="32" t="s">
        <v>2218</v>
      </c>
      <c r="B157" s="23" t="s">
        <v>1961</v>
      </c>
      <c r="C157" s="23" t="s">
        <v>1929</v>
      </c>
      <c r="D157" s="23" t="s">
        <v>4192</v>
      </c>
      <c r="E157" s="32" t="s">
        <v>2218</v>
      </c>
      <c r="F157" s="23" t="s">
        <v>4193</v>
      </c>
      <c r="G157" s="23" t="s">
        <v>4194</v>
      </c>
      <c r="H157" s="23" t="s">
        <v>4195</v>
      </c>
      <c r="I157" s="23" t="s">
        <v>1938</v>
      </c>
    </row>
    <row r="158" spans="1:9" ht="16" customHeight="1">
      <c r="A158" s="32" t="s">
        <v>2220</v>
      </c>
      <c r="B158" s="23" t="s">
        <v>1961</v>
      </c>
      <c r="C158" s="23" t="s">
        <v>1929</v>
      </c>
      <c r="D158" s="23" t="s">
        <v>4196</v>
      </c>
      <c r="E158" s="32" t="s">
        <v>2220</v>
      </c>
      <c r="F158" s="23" t="s">
        <v>4197</v>
      </c>
      <c r="G158" s="23" t="s">
        <v>4198</v>
      </c>
      <c r="H158" s="23" t="s">
        <v>4199</v>
      </c>
      <c r="I158" s="23" t="s">
        <v>1924</v>
      </c>
    </row>
    <row r="159" spans="1:9" ht="16" customHeight="1">
      <c r="A159" s="32" t="s">
        <v>2222</v>
      </c>
      <c r="B159" s="23" t="s">
        <v>1916</v>
      </c>
      <c r="C159" s="23" t="s">
        <v>1958</v>
      </c>
      <c r="D159" s="23" t="s">
        <v>4200</v>
      </c>
      <c r="E159" s="32" t="s">
        <v>2222</v>
      </c>
      <c r="F159" s="23" t="s">
        <v>4201</v>
      </c>
      <c r="G159" s="23" t="s">
        <v>4202</v>
      </c>
      <c r="H159" s="23" t="s">
        <v>4203</v>
      </c>
      <c r="I159" s="31"/>
    </row>
    <row r="160" spans="1:9" ht="16" customHeight="1">
      <c r="A160" s="32" t="s">
        <v>2224</v>
      </c>
      <c r="B160" s="23" t="s">
        <v>1961</v>
      </c>
      <c r="C160" s="23" t="s">
        <v>1917</v>
      </c>
      <c r="D160" s="23" t="s">
        <v>4204</v>
      </c>
      <c r="E160" s="32" t="s">
        <v>2224</v>
      </c>
      <c r="F160" s="23" t="s">
        <v>4205</v>
      </c>
      <c r="G160" s="23"/>
      <c r="H160" s="23" t="s">
        <v>4203</v>
      </c>
      <c r="I160" s="23" t="s">
        <v>3830</v>
      </c>
    </row>
    <row r="161" spans="1:9" ht="16" customHeight="1">
      <c r="A161" s="32" t="s">
        <v>2226</v>
      </c>
      <c r="B161" s="23" t="s">
        <v>1961</v>
      </c>
      <c r="C161" s="23" t="s">
        <v>1929</v>
      </c>
      <c r="D161" s="23" t="s">
        <v>2227</v>
      </c>
      <c r="E161" s="32" t="s">
        <v>2226</v>
      </c>
      <c r="F161" s="23" t="s">
        <v>4206</v>
      </c>
      <c r="G161" s="23" t="s">
        <v>4207</v>
      </c>
      <c r="H161" s="23" t="s">
        <v>4203</v>
      </c>
      <c r="I161" s="23" t="s">
        <v>1938</v>
      </c>
    </row>
    <row r="162" spans="1:9" ht="16" customHeight="1">
      <c r="A162" s="32" t="s">
        <v>2228</v>
      </c>
      <c r="B162" s="23" t="s">
        <v>1961</v>
      </c>
      <c r="C162" s="23" t="s">
        <v>1929</v>
      </c>
      <c r="D162" s="23" t="s">
        <v>4208</v>
      </c>
      <c r="E162" s="32" t="s">
        <v>2228</v>
      </c>
      <c r="F162" s="23" t="s">
        <v>4209</v>
      </c>
      <c r="G162" s="23" t="s">
        <v>4210</v>
      </c>
      <c r="H162" s="23" t="s">
        <v>4203</v>
      </c>
      <c r="I162" s="23" t="s">
        <v>1938</v>
      </c>
    </row>
    <row r="163" spans="1:9" ht="16" customHeight="1">
      <c r="A163" s="32" t="s">
        <v>2230</v>
      </c>
      <c r="B163" s="23" t="s">
        <v>1961</v>
      </c>
      <c r="C163" s="23" t="s">
        <v>1929</v>
      </c>
      <c r="D163" s="23" t="s">
        <v>4211</v>
      </c>
      <c r="E163" s="32" t="s">
        <v>2230</v>
      </c>
      <c r="F163" s="23" t="s">
        <v>4212</v>
      </c>
      <c r="G163" s="23" t="s">
        <v>4213</v>
      </c>
      <c r="H163" s="23" t="s">
        <v>4214</v>
      </c>
      <c r="I163" s="23" t="s">
        <v>2231</v>
      </c>
    </row>
    <row r="164" spans="1:9" ht="16" customHeight="1">
      <c r="A164" s="32" t="s">
        <v>4215</v>
      </c>
      <c r="B164" s="23" t="s">
        <v>1961</v>
      </c>
      <c r="C164" s="23" t="s">
        <v>1917</v>
      </c>
      <c r="D164" s="23" t="s">
        <v>4216</v>
      </c>
      <c r="E164" s="32" t="s">
        <v>4215</v>
      </c>
      <c r="F164" s="23" t="s">
        <v>4217</v>
      </c>
      <c r="G164" s="23" t="s">
        <v>4218</v>
      </c>
      <c r="H164" s="23"/>
      <c r="I164" s="23"/>
    </row>
    <row r="165" spans="1:9" ht="16" customHeight="1">
      <c r="A165" s="32" t="s">
        <v>4219</v>
      </c>
      <c r="B165" s="23" t="s">
        <v>1961</v>
      </c>
      <c r="C165" s="23" t="s">
        <v>1917</v>
      </c>
      <c r="D165" s="23" t="s">
        <v>4220</v>
      </c>
      <c r="E165" s="32" t="s">
        <v>4219</v>
      </c>
      <c r="F165" s="23" t="s">
        <v>4221</v>
      </c>
      <c r="G165" s="23"/>
      <c r="H165" s="23"/>
      <c r="I165" s="23"/>
    </row>
    <row r="166" spans="1:9" ht="16" customHeight="1">
      <c r="A166" s="32" t="s">
        <v>2237</v>
      </c>
      <c r="B166" s="23" t="s">
        <v>1916</v>
      </c>
      <c r="C166" s="23" t="s">
        <v>2208</v>
      </c>
      <c r="D166" s="23" t="s">
        <v>4222</v>
      </c>
      <c r="E166" s="32" t="s">
        <v>2237</v>
      </c>
      <c r="F166" s="23" t="s">
        <v>4223</v>
      </c>
      <c r="G166" s="23"/>
      <c r="H166" s="23" t="s">
        <v>4224</v>
      </c>
      <c r="I166" s="31"/>
    </row>
    <row r="167" spans="1:9" ht="16" customHeight="1">
      <c r="A167" s="32" t="s">
        <v>2239</v>
      </c>
      <c r="B167" s="23" t="s">
        <v>1961</v>
      </c>
      <c r="C167" s="23" t="s">
        <v>1917</v>
      </c>
      <c r="D167" s="23" t="s">
        <v>2240</v>
      </c>
      <c r="E167" s="32" t="s">
        <v>2239</v>
      </c>
      <c r="F167" s="23" t="s">
        <v>4225</v>
      </c>
      <c r="G167" s="23"/>
      <c r="H167" s="23" t="s">
        <v>3805</v>
      </c>
      <c r="I167" s="23" t="s">
        <v>1918</v>
      </c>
    </row>
    <row r="168" spans="1:9" ht="16" customHeight="1">
      <c r="A168" s="32" t="s">
        <v>2241</v>
      </c>
      <c r="B168" s="23" t="s">
        <v>1961</v>
      </c>
      <c r="C168" s="23" t="s">
        <v>1929</v>
      </c>
      <c r="D168" s="23" t="s">
        <v>4226</v>
      </c>
      <c r="E168" s="32" t="s">
        <v>2241</v>
      </c>
      <c r="F168" s="23" t="s">
        <v>4227</v>
      </c>
      <c r="G168" s="23"/>
      <c r="H168" s="23" t="s">
        <v>4228</v>
      </c>
      <c r="I168" s="23" t="s">
        <v>1938</v>
      </c>
    </row>
    <row r="169" spans="1:9" ht="16" customHeight="1">
      <c r="A169" s="32" t="s">
        <v>2243</v>
      </c>
      <c r="B169" s="23" t="s">
        <v>1961</v>
      </c>
      <c r="C169" s="23" t="s">
        <v>1929</v>
      </c>
      <c r="D169" s="23" t="s">
        <v>4229</v>
      </c>
      <c r="E169" s="32" t="s">
        <v>2243</v>
      </c>
      <c r="F169" s="23" t="s">
        <v>4230</v>
      </c>
      <c r="G169" s="23" t="s">
        <v>4231</v>
      </c>
      <c r="H169" s="23" t="s">
        <v>3855</v>
      </c>
      <c r="I169" s="23" t="s">
        <v>1918</v>
      </c>
    </row>
    <row r="170" spans="1:9" ht="16" customHeight="1">
      <c r="A170" s="32" t="s">
        <v>4232</v>
      </c>
      <c r="B170" s="23" t="s">
        <v>1961</v>
      </c>
      <c r="C170" s="23" t="s">
        <v>1929</v>
      </c>
      <c r="D170" s="23" t="s">
        <v>4233</v>
      </c>
      <c r="E170" s="32" t="s">
        <v>4232</v>
      </c>
      <c r="F170" s="23" t="s">
        <v>4234</v>
      </c>
      <c r="G170" s="23" t="s">
        <v>4235</v>
      </c>
      <c r="H170" s="31"/>
      <c r="I170" s="31"/>
    </row>
    <row r="171" spans="1:9" ht="16" customHeight="1">
      <c r="A171" s="32" t="s">
        <v>2246</v>
      </c>
      <c r="B171" s="23" t="s">
        <v>1961</v>
      </c>
      <c r="C171" s="23" t="s">
        <v>1917</v>
      </c>
      <c r="D171" s="23" t="s">
        <v>4236</v>
      </c>
      <c r="E171" s="32" t="s">
        <v>2246</v>
      </c>
      <c r="F171" s="23" t="s">
        <v>4237</v>
      </c>
      <c r="G171" s="23"/>
      <c r="H171" s="23" t="s">
        <v>4238</v>
      </c>
      <c r="I171" s="23" t="s">
        <v>2247</v>
      </c>
    </row>
    <row r="172" spans="1:9" ht="16" customHeight="1">
      <c r="A172" s="32" t="s">
        <v>2249</v>
      </c>
      <c r="B172" s="23" t="s">
        <v>1961</v>
      </c>
      <c r="C172" s="23" t="s">
        <v>1917</v>
      </c>
      <c r="D172" s="23" t="s">
        <v>4239</v>
      </c>
      <c r="E172" s="32" t="s">
        <v>2249</v>
      </c>
      <c r="F172" s="23" t="s">
        <v>4240</v>
      </c>
      <c r="G172" s="23" t="s">
        <v>4241</v>
      </c>
      <c r="H172" s="23" t="s">
        <v>4242</v>
      </c>
      <c r="I172" s="23" t="s">
        <v>1924</v>
      </c>
    </row>
    <row r="173" spans="1:9" ht="16" customHeight="1">
      <c r="A173" s="32" t="s">
        <v>2251</v>
      </c>
      <c r="B173" s="23" t="s">
        <v>1961</v>
      </c>
      <c r="C173" s="23" t="s">
        <v>1917</v>
      </c>
      <c r="D173" s="23" t="s">
        <v>2252</v>
      </c>
      <c r="E173" s="32" t="s">
        <v>2251</v>
      </c>
      <c r="F173" s="23" t="s">
        <v>4243</v>
      </c>
      <c r="G173" s="23" t="s">
        <v>4244</v>
      </c>
      <c r="H173" s="23" t="s">
        <v>4245</v>
      </c>
      <c r="I173" s="23" t="s">
        <v>1699</v>
      </c>
    </row>
    <row r="174" spans="1:9" ht="16" customHeight="1">
      <c r="A174" s="32" t="s">
        <v>2253</v>
      </c>
      <c r="B174" s="23" t="s">
        <v>1961</v>
      </c>
      <c r="C174" s="23" t="s">
        <v>1929</v>
      </c>
      <c r="D174" s="23" t="s">
        <v>2254</v>
      </c>
      <c r="E174" s="32" t="s">
        <v>2253</v>
      </c>
      <c r="F174" s="23" t="s">
        <v>4246</v>
      </c>
      <c r="G174" s="23" t="s">
        <v>4247</v>
      </c>
      <c r="H174" s="23" t="s">
        <v>4248</v>
      </c>
      <c r="I174" s="23" t="s">
        <v>3830</v>
      </c>
    </row>
    <row r="175" spans="1:9" ht="16" customHeight="1">
      <c r="A175" s="32" t="s">
        <v>2255</v>
      </c>
      <c r="B175" s="23" t="s">
        <v>1961</v>
      </c>
      <c r="C175" s="23" t="s">
        <v>1929</v>
      </c>
      <c r="D175" s="23" t="s">
        <v>2256</v>
      </c>
      <c r="E175" s="32" t="s">
        <v>2255</v>
      </c>
      <c r="F175" s="23" t="s">
        <v>3861</v>
      </c>
      <c r="G175" s="23" t="s">
        <v>4249</v>
      </c>
      <c r="H175" s="23" t="s">
        <v>4250</v>
      </c>
      <c r="I175" s="23" t="s">
        <v>1938</v>
      </c>
    </row>
    <row r="176" spans="1:9" ht="16" customHeight="1">
      <c r="A176" s="32" t="s">
        <v>2257</v>
      </c>
      <c r="B176" s="23" t="s">
        <v>1961</v>
      </c>
      <c r="C176" s="23" t="s">
        <v>1929</v>
      </c>
      <c r="D176" s="23" t="s">
        <v>4251</v>
      </c>
      <c r="E176" s="32" t="s">
        <v>2257</v>
      </c>
      <c r="F176" s="23" t="s">
        <v>4252</v>
      </c>
      <c r="G176" s="23" t="s">
        <v>4253</v>
      </c>
      <c r="H176" s="23" t="s">
        <v>4254</v>
      </c>
      <c r="I176" s="31"/>
    </row>
    <row r="177" spans="1:9" ht="16" customHeight="1">
      <c r="A177" s="32" t="s">
        <v>2259</v>
      </c>
      <c r="B177" s="23" t="s">
        <v>2000</v>
      </c>
      <c r="C177" s="23" t="s">
        <v>1929</v>
      </c>
      <c r="D177" s="23" t="s">
        <v>2260</v>
      </c>
      <c r="E177" s="32" t="s">
        <v>2259</v>
      </c>
      <c r="F177" s="23" t="s">
        <v>4255</v>
      </c>
      <c r="G177" s="23" t="s">
        <v>4256</v>
      </c>
      <c r="H177" s="23" t="s">
        <v>4254</v>
      </c>
      <c r="I177" s="23" t="s">
        <v>1921</v>
      </c>
    </row>
    <row r="178" spans="1:9" ht="16" customHeight="1">
      <c r="A178" s="32" t="s">
        <v>2261</v>
      </c>
      <c r="B178" s="23" t="s">
        <v>2000</v>
      </c>
      <c r="C178" s="23" t="s">
        <v>1929</v>
      </c>
      <c r="D178" s="23" t="s">
        <v>2262</v>
      </c>
      <c r="E178" s="32" t="s">
        <v>2261</v>
      </c>
      <c r="F178" s="23" t="s">
        <v>4257</v>
      </c>
      <c r="G178" s="23" t="s">
        <v>4258</v>
      </c>
      <c r="H178" s="23" t="s">
        <v>4254</v>
      </c>
      <c r="I178" s="23" t="s">
        <v>1921</v>
      </c>
    </row>
    <row r="179" spans="1:9" ht="16" customHeight="1">
      <c r="A179" s="32" t="s">
        <v>2263</v>
      </c>
      <c r="B179" s="23" t="s">
        <v>1961</v>
      </c>
      <c r="C179" s="23" t="s">
        <v>1958</v>
      </c>
      <c r="D179" s="23" t="s">
        <v>4259</v>
      </c>
      <c r="E179" s="32" t="s">
        <v>2263</v>
      </c>
      <c r="F179" s="23" t="s">
        <v>4260</v>
      </c>
      <c r="G179" s="23"/>
      <c r="H179" s="23" t="s">
        <v>4099</v>
      </c>
      <c r="I179" s="31"/>
    </row>
    <row r="180" spans="1:9" ht="16" customHeight="1">
      <c r="A180" s="32" t="s">
        <v>2265</v>
      </c>
      <c r="B180" s="23" t="s">
        <v>2000</v>
      </c>
      <c r="C180" s="23" t="s">
        <v>1917</v>
      </c>
      <c r="D180" s="23" t="s">
        <v>2266</v>
      </c>
      <c r="E180" s="32" t="s">
        <v>2265</v>
      </c>
      <c r="F180" s="23" t="s">
        <v>4100</v>
      </c>
      <c r="G180" s="23"/>
      <c r="H180" s="23" t="s">
        <v>4101</v>
      </c>
      <c r="I180" s="23" t="s">
        <v>1699</v>
      </c>
    </row>
    <row r="181" spans="1:9" ht="16" customHeight="1">
      <c r="A181" s="32" t="s">
        <v>2267</v>
      </c>
      <c r="B181" s="23" t="s">
        <v>2000</v>
      </c>
      <c r="C181" s="23" t="s">
        <v>1929</v>
      </c>
      <c r="D181" s="23" t="s">
        <v>4261</v>
      </c>
      <c r="E181" s="32" t="s">
        <v>2267</v>
      </c>
      <c r="F181" s="23" t="s">
        <v>4262</v>
      </c>
      <c r="G181" s="23"/>
      <c r="H181" s="23" t="s">
        <v>4105</v>
      </c>
      <c r="I181" s="23" t="s">
        <v>1699</v>
      </c>
    </row>
    <row r="182" spans="1:9" ht="16" customHeight="1">
      <c r="A182" s="32" t="s">
        <v>2269</v>
      </c>
      <c r="B182" s="23" t="s">
        <v>2000</v>
      </c>
      <c r="C182" s="23" t="s">
        <v>1929</v>
      </c>
      <c r="D182" s="23" t="s">
        <v>4263</v>
      </c>
      <c r="E182" s="32" t="s">
        <v>2269</v>
      </c>
      <c r="F182" s="23" t="s">
        <v>4264</v>
      </c>
      <c r="G182" s="23"/>
      <c r="H182" s="23" t="s">
        <v>4105</v>
      </c>
      <c r="I182" s="23" t="s">
        <v>2160</v>
      </c>
    </row>
    <row r="183" spans="1:9" ht="16" customHeight="1">
      <c r="A183" s="32" t="s">
        <v>2271</v>
      </c>
      <c r="B183" s="23" t="s">
        <v>2000</v>
      </c>
      <c r="C183" s="23" t="s">
        <v>1929</v>
      </c>
      <c r="D183" s="23" t="s">
        <v>2272</v>
      </c>
      <c r="E183" s="32" t="s">
        <v>2271</v>
      </c>
      <c r="F183" s="23" t="s">
        <v>4265</v>
      </c>
      <c r="G183" s="23"/>
      <c r="H183" s="23" t="s">
        <v>4099</v>
      </c>
      <c r="I183" s="23" t="s">
        <v>1938</v>
      </c>
    </row>
    <row r="184" spans="1:9" ht="16" customHeight="1">
      <c r="A184" s="32" t="s">
        <v>2273</v>
      </c>
      <c r="B184" s="23" t="s">
        <v>2000</v>
      </c>
      <c r="C184" s="23" t="s">
        <v>1929</v>
      </c>
      <c r="D184" s="23" t="s">
        <v>4266</v>
      </c>
      <c r="E184" s="32" t="s">
        <v>2273</v>
      </c>
      <c r="F184" s="23" t="s">
        <v>4267</v>
      </c>
      <c r="G184" s="23" t="s">
        <v>4268</v>
      </c>
      <c r="H184" s="23" t="s">
        <v>4099</v>
      </c>
      <c r="I184" s="23" t="s">
        <v>1924</v>
      </c>
    </row>
    <row r="185" spans="1:9" ht="16" customHeight="1">
      <c r="A185" s="32" t="s">
        <v>2275</v>
      </c>
      <c r="B185" s="23" t="s">
        <v>1961</v>
      </c>
      <c r="C185" s="23" t="s">
        <v>1958</v>
      </c>
      <c r="D185" s="23" t="s">
        <v>4269</v>
      </c>
      <c r="E185" s="32" t="s">
        <v>2275</v>
      </c>
      <c r="F185" s="23" t="s">
        <v>4270</v>
      </c>
      <c r="G185" s="23" t="s">
        <v>4271</v>
      </c>
      <c r="H185" s="23" t="s">
        <v>4272</v>
      </c>
      <c r="I185" s="31"/>
    </row>
    <row r="186" spans="1:9" ht="16" customHeight="1">
      <c r="A186" s="32" t="s">
        <v>2277</v>
      </c>
      <c r="B186" s="23" t="s">
        <v>2000</v>
      </c>
      <c r="C186" s="23" t="s">
        <v>1917</v>
      </c>
      <c r="D186" s="23" t="s">
        <v>2278</v>
      </c>
      <c r="E186" s="32" t="s">
        <v>2277</v>
      </c>
      <c r="F186" s="23" t="s">
        <v>4273</v>
      </c>
      <c r="G186" s="23"/>
      <c r="H186" s="23" t="s">
        <v>4274</v>
      </c>
      <c r="I186" s="23" t="s">
        <v>1699</v>
      </c>
    </row>
    <row r="187" spans="1:9" ht="16" customHeight="1">
      <c r="A187" s="32" t="s">
        <v>2279</v>
      </c>
      <c r="B187" s="23" t="s">
        <v>2000</v>
      </c>
      <c r="C187" s="23" t="s">
        <v>1929</v>
      </c>
      <c r="D187" s="23" t="s">
        <v>4275</v>
      </c>
      <c r="E187" s="32" t="s">
        <v>2279</v>
      </c>
      <c r="F187" s="23" t="s">
        <v>4276</v>
      </c>
      <c r="G187" s="23"/>
      <c r="H187" s="23" t="s">
        <v>4277</v>
      </c>
      <c r="I187" s="23" t="s">
        <v>1699</v>
      </c>
    </row>
    <row r="188" spans="1:9" ht="16" customHeight="1">
      <c r="A188" s="32" t="s">
        <v>2281</v>
      </c>
      <c r="B188" s="23" t="s">
        <v>2000</v>
      </c>
      <c r="C188" s="23" t="s">
        <v>1929</v>
      </c>
      <c r="D188" s="23" t="s">
        <v>4278</v>
      </c>
      <c r="E188" s="32" t="s">
        <v>2281</v>
      </c>
      <c r="F188" s="23" t="s">
        <v>4279</v>
      </c>
      <c r="G188" s="23"/>
      <c r="H188" s="23" t="s">
        <v>4277</v>
      </c>
      <c r="I188" s="23" t="s">
        <v>2160</v>
      </c>
    </row>
    <row r="189" spans="1:9" ht="16" customHeight="1">
      <c r="A189" s="32" t="s">
        <v>2283</v>
      </c>
      <c r="B189" s="23" t="s">
        <v>2000</v>
      </c>
      <c r="C189" s="23" t="s">
        <v>1929</v>
      </c>
      <c r="D189" s="23" t="s">
        <v>2284</v>
      </c>
      <c r="E189" s="32" t="s">
        <v>2283</v>
      </c>
      <c r="F189" s="23" t="s">
        <v>4280</v>
      </c>
      <c r="G189" s="23"/>
      <c r="H189" s="23" t="s">
        <v>4272</v>
      </c>
      <c r="I189" s="23" t="s">
        <v>1938</v>
      </c>
    </row>
    <row r="190" spans="1:9" ht="16" customHeight="1">
      <c r="A190" s="32" t="s">
        <v>2285</v>
      </c>
      <c r="B190" s="23" t="s">
        <v>2000</v>
      </c>
      <c r="C190" s="23" t="s">
        <v>1929</v>
      </c>
      <c r="D190" s="23" t="s">
        <v>4281</v>
      </c>
      <c r="E190" s="32" t="s">
        <v>2285</v>
      </c>
      <c r="F190" s="23" t="s">
        <v>4282</v>
      </c>
      <c r="G190" s="23" t="s">
        <v>4283</v>
      </c>
      <c r="H190" s="23" t="s">
        <v>4272</v>
      </c>
      <c r="I190" s="23" t="s">
        <v>1924</v>
      </c>
    </row>
    <row r="191" spans="1:9" ht="16" customHeight="1">
      <c r="A191" s="32" t="s">
        <v>2287</v>
      </c>
      <c r="B191" s="23" t="s">
        <v>1961</v>
      </c>
      <c r="C191" s="23" t="s">
        <v>1917</v>
      </c>
      <c r="D191" s="23" t="s">
        <v>4284</v>
      </c>
      <c r="E191" s="32" t="s">
        <v>2287</v>
      </c>
      <c r="F191" s="23" t="s">
        <v>4285</v>
      </c>
      <c r="G191" s="23"/>
      <c r="H191" s="23" t="s">
        <v>4286</v>
      </c>
      <c r="I191" s="31"/>
    </row>
    <row r="192" spans="1:9" ht="16" customHeight="1">
      <c r="A192" s="32" t="s">
        <v>2289</v>
      </c>
      <c r="B192" s="23" t="s">
        <v>2000</v>
      </c>
      <c r="C192" s="23" t="s">
        <v>1917</v>
      </c>
      <c r="D192" s="23" t="s">
        <v>4287</v>
      </c>
      <c r="E192" s="32" t="s">
        <v>2289</v>
      </c>
      <c r="F192" s="23" t="s">
        <v>4288</v>
      </c>
      <c r="G192" s="23" t="s">
        <v>4289</v>
      </c>
      <c r="H192" s="23" t="s">
        <v>4286</v>
      </c>
      <c r="I192" s="23" t="s">
        <v>4290</v>
      </c>
    </row>
    <row r="193" spans="1:9" ht="16" customHeight="1">
      <c r="A193" s="32" t="s">
        <v>2292</v>
      </c>
      <c r="B193" s="23" t="s">
        <v>2000</v>
      </c>
      <c r="C193" s="23" t="s">
        <v>1929</v>
      </c>
      <c r="D193" s="23" t="s">
        <v>4291</v>
      </c>
      <c r="E193" s="32" t="s">
        <v>2292</v>
      </c>
      <c r="F193" s="23" t="s">
        <v>4292</v>
      </c>
      <c r="G193" s="23" t="s">
        <v>4293</v>
      </c>
      <c r="H193" s="23" t="s">
        <v>4286</v>
      </c>
      <c r="I193" s="23" t="s">
        <v>4290</v>
      </c>
    </row>
    <row r="194" spans="1:9" ht="16" customHeight="1">
      <c r="A194" s="32" t="s">
        <v>2294</v>
      </c>
      <c r="B194" s="23" t="s">
        <v>2000</v>
      </c>
      <c r="C194" s="23" t="s">
        <v>1929</v>
      </c>
      <c r="D194" s="23" t="s">
        <v>4294</v>
      </c>
      <c r="E194" s="32" t="s">
        <v>2294</v>
      </c>
      <c r="F194" s="23" t="s">
        <v>4295</v>
      </c>
      <c r="G194" s="23"/>
      <c r="H194" s="23" t="s">
        <v>4286</v>
      </c>
      <c r="I194" s="23" t="s">
        <v>4290</v>
      </c>
    </row>
    <row r="195" spans="1:9" ht="16" customHeight="1">
      <c r="A195" s="32" t="s">
        <v>2296</v>
      </c>
      <c r="B195" s="23" t="s">
        <v>2000</v>
      </c>
      <c r="C195" s="23" t="s">
        <v>1929</v>
      </c>
      <c r="D195" s="23" t="s">
        <v>2297</v>
      </c>
      <c r="E195" s="32" t="s">
        <v>2296</v>
      </c>
      <c r="F195" s="23" t="s">
        <v>4296</v>
      </c>
      <c r="G195" s="23"/>
      <c r="H195" s="23" t="s">
        <v>4286</v>
      </c>
      <c r="I195" s="23" t="s">
        <v>2247</v>
      </c>
    </row>
    <row r="196" spans="1:9" ht="16" customHeight="1">
      <c r="A196" s="32" t="s">
        <v>2298</v>
      </c>
      <c r="B196" s="23" t="s">
        <v>2000</v>
      </c>
      <c r="C196" s="23" t="s">
        <v>1929</v>
      </c>
      <c r="D196" s="23" t="s">
        <v>2299</v>
      </c>
      <c r="E196" s="32" t="s">
        <v>2298</v>
      </c>
      <c r="F196" s="23" t="s">
        <v>4297</v>
      </c>
      <c r="G196" s="23" t="s">
        <v>4298</v>
      </c>
      <c r="H196" s="23" t="s">
        <v>4286</v>
      </c>
      <c r="I196" s="23" t="s">
        <v>1924</v>
      </c>
    </row>
    <row r="197" spans="1:9" ht="16" customHeight="1">
      <c r="A197" s="32" t="s">
        <v>2300</v>
      </c>
      <c r="B197" s="23" t="s">
        <v>1961</v>
      </c>
      <c r="C197" s="23" t="s">
        <v>1917</v>
      </c>
      <c r="D197" s="23" t="s">
        <v>4299</v>
      </c>
      <c r="E197" s="32" t="s">
        <v>2300</v>
      </c>
      <c r="F197" s="23" t="s">
        <v>4300</v>
      </c>
      <c r="G197" s="23"/>
      <c r="H197" s="23" t="s">
        <v>4301</v>
      </c>
      <c r="I197" s="31"/>
    </row>
    <row r="198" spans="1:9" ht="16" customHeight="1">
      <c r="A198" s="32" t="s">
        <v>2302</v>
      </c>
      <c r="B198" s="23" t="s">
        <v>2000</v>
      </c>
      <c r="C198" s="23" t="s">
        <v>1917</v>
      </c>
      <c r="D198" s="23" t="s">
        <v>4302</v>
      </c>
      <c r="E198" s="32" t="s">
        <v>2302</v>
      </c>
      <c r="F198" s="23" t="s">
        <v>4303</v>
      </c>
      <c r="G198" s="23" t="s">
        <v>4110</v>
      </c>
      <c r="H198" s="23" t="s">
        <v>4304</v>
      </c>
      <c r="I198" s="23" t="s">
        <v>1924</v>
      </c>
    </row>
    <row r="199" spans="1:9" ht="16" customHeight="1">
      <c r="A199" s="32" t="s">
        <v>2304</v>
      </c>
      <c r="B199" s="23" t="s">
        <v>2000</v>
      </c>
      <c r="C199" s="23" t="s">
        <v>1929</v>
      </c>
      <c r="D199" s="23" t="s">
        <v>2306</v>
      </c>
      <c r="E199" s="32" t="s">
        <v>2304</v>
      </c>
      <c r="F199" s="23" t="s">
        <v>4305</v>
      </c>
      <c r="G199" s="23"/>
      <c r="H199" s="23" t="s">
        <v>4306</v>
      </c>
      <c r="I199" s="23" t="s">
        <v>2305</v>
      </c>
    </row>
    <row r="200" spans="1:9" ht="16" customHeight="1">
      <c r="A200" s="32" t="s">
        <v>2307</v>
      </c>
      <c r="B200" s="23" t="s">
        <v>1961</v>
      </c>
      <c r="C200" s="23" t="s">
        <v>1917</v>
      </c>
      <c r="D200" s="23" t="s">
        <v>4307</v>
      </c>
      <c r="E200" s="32" t="s">
        <v>2307</v>
      </c>
      <c r="F200" s="23" t="s">
        <v>4308</v>
      </c>
      <c r="G200" s="23"/>
      <c r="H200" s="23" t="s">
        <v>4309</v>
      </c>
      <c r="I200" s="31"/>
    </row>
    <row r="201" spans="1:9" ht="16" customHeight="1">
      <c r="A201" s="32" t="s">
        <v>2309</v>
      </c>
      <c r="B201" s="23" t="s">
        <v>2000</v>
      </c>
      <c r="C201" s="23" t="s">
        <v>1917</v>
      </c>
      <c r="D201" s="23" t="s">
        <v>2310</v>
      </c>
      <c r="E201" s="32" t="s">
        <v>2309</v>
      </c>
      <c r="F201" s="23" t="s">
        <v>4310</v>
      </c>
      <c r="G201" s="23"/>
      <c r="H201" s="23" t="s">
        <v>4311</v>
      </c>
      <c r="I201" s="23" t="s">
        <v>1938</v>
      </c>
    </row>
    <row r="202" spans="1:9" ht="16" customHeight="1">
      <c r="A202" s="32" t="s">
        <v>2311</v>
      </c>
      <c r="B202" s="23" t="s">
        <v>2000</v>
      </c>
      <c r="C202" s="23" t="s">
        <v>1929</v>
      </c>
      <c r="D202" s="23" t="s">
        <v>4312</v>
      </c>
      <c r="E202" s="32" t="s">
        <v>2311</v>
      </c>
      <c r="F202" s="23" t="s">
        <v>4313</v>
      </c>
      <c r="G202" s="23" t="s">
        <v>4314</v>
      </c>
      <c r="H202" s="23" t="s">
        <v>4311</v>
      </c>
      <c r="I202" s="23" t="s">
        <v>1938</v>
      </c>
    </row>
    <row r="203" spans="1:9" ht="16" customHeight="1">
      <c r="A203" s="32" t="s">
        <v>2313</v>
      </c>
      <c r="B203" s="23" t="s">
        <v>2000</v>
      </c>
      <c r="C203" s="23" t="s">
        <v>1929</v>
      </c>
      <c r="D203" s="23" t="s">
        <v>2314</v>
      </c>
      <c r="E203" s="32" t="s">
        <v>2313</v>
      </c>
      <c r="F203" s="23" t="s">
        <v>4315</v>
      </c>
      <c r="G203" s="23"/>
      <c r="H203" s="23" t="s">
        <v>4316</v>
      </c>
      <c r="I203" s="23" t="s">
        <v>1918</v>
      </c>
    </row>
    <row r="204" spans="1:9" ht="16" customHeight="1">
      <c r="A204" s="32" t="s">
        <v>2315</v>
      </c>
      <c r="B204" s="23" t="s">
        <v>2000</v>
      </c>
      <c r="C204" s="23" t="s">
        <v>1929</v>
      </c>
      <c r="D204" s="23" t="s">
        <v>4317</v>
      </c>
      <c r="E204" s="32" t="s">
        <v>2315</v>
      </c>
      <c r="F204" s="23" t="s">
        <v>4318</v>
      </c>
      <c r="G204" s="23"/>
      <c r="H204" s="23" t="s">
        <v>4319</v>
      </c>
      <c r="I204" s="23" t="s">
        <v>1918</v>
      </c>
    </row>
    <row r="205" spans="1:9" ht="16" customHeight="1">
      <c r="A205" s="32" t="s">
        <v>2317</v>
      </c>
      <c r="B205" s="23" t="s">
        <v>2000</v>
      </c>
      <c r="C205" s="33" t="s">
        <v>3851</v>
      </c>
      <c r="D205" s="23" t="s">
        <v>4320</v>
      </c>
      <c r="E205" s="32" t="s">
        <v>2317</v>
      </c>
      <c r="F205" s="23" t="s">
        <v>4321</v>
      </c>
      <c r="G205" s="24"/>
      <c r="H205" s="23" t="s">
        <v>4322</v>
      </c>
      <c r="I205" s="23" t="s">
        <v>1918</v>
      </c>
    </row>
    <row r="206" spans="1:9" ht="16" customHeight="1">
      <c r="A206" s="32" t="s">
        <v>4323</v>
      </c>
      <c r="B206" s="23" t="s">
        <v>2000</v>
      </c>
      <c r="C206" s="33" t="s">
        <v>1917</v>
      </c>
      <c r="D206" s="23" t="s">
        <v>3857</v>
      </c>
      <c r="E206" s="32" t="s">
        <v>4323</v>
      </c>
      <c r="F206" s="23" t="s">
        <v>4324</v>
      </c>
      <c r="G206" s="23" t="s">
        <v>4325</v>
      </c>
      <c r="H206" s="23"/>
      <c r="I206" s="23"/>
    </row>
    <row r="207" spans="1:9" ht="16" customHeight="1">
      <c r="A207" s="32" t="s">
        <v>2320</v>
      </c>
      <c r="B207" s="23" t="s">
        <v>2000</v>
      </c>
      <c r="C207" s="33" t="s">
        <v>3896</v>
      </c>
      <c r="D207" s="33" t="s">
        <v>4326</v>
      </c>
      <c r="E207" s="32" t="s">
        <v>2320</v>
      </c>
      <c r="F207" s="23" t="s">
        <v>4327</v>
      </c>
      <c r="G207" s="23" t="s">
        <v>4328</v>
      </c>
      <c r="H207" s="23" t="s">
        <v>4329</v>
      </c>
      <c r="I207" s="23" t="s">
        <v>1918</v>
      </c>
    </row>
    <row r="208" spans="1:9" ht="16" customHeight="1">
      <c r="A208" s="32" t="s">
        <v>4330</v>
      </c>
      <c r="B208" s="23" t="s">
        <v>2000</v>
      </c>
      <c r="C208" s="33" t="s">
        <v>1917</v>
      </c>
      <c r="D208" s="33" t="s">
        <v>3857</v>
      </c>
      <c r="E208" s="32" t="s">
        <v>4330</v>
      </c>
      <c r="F208" s="23" t="s">
        <v>4331</v>
      </c>
      <c r="G208" s="23" t="s">
        <v>4332</v>
      </c>
      <c r="H208" s="23"/>
      <c r="I208" s="23"/>
    </row>
    <row r="209" spans="1:9" ht="16" customHeight="1">
      <c r="A209" s="32" t="s">
        <v>4333</v>
      </c>
      <c r="B209" s="23" t="s">
        <v>2000</v>
      </c>
      <c r="C209" s="33" t="s">
        <v>1929</v>
      </c>
      <c r="D209" s="33" t="s">
        <v>4334</v>
      </c>
      <c r="E209" s="32" t="s">
        <v>4333</v>
      </c>
      <c r="F209" s="23" t="s">
        <v>4335</v>
      </c>
      <c r="G209" s="23"/>
      <c r="H209" s="23"/>
      <c r="I209" s="23"/>
    </row>
    <row r="210" spans="1:9" ht="16" customHeight="1">
      <c r="A210" s="32" t="s">
        <v>2325</v>
      </c>
      <c r="B210" s="23" t="s">
        <v>2000</v>
      </c>
      <c r="C210" s="23" t="s">
        <v>1929</v>
      </c>
      <c r="D210" s="23" t="s">
        <v>4336</v>
      </c>
      <c r="E210" s="32" t="s">
        <v>2325</v>
      </c>
      <c r="F210" s="23" t="s">
        <v>4337</v>
      </c>
      <c r="G210" s="23" t="s">
        <v>3987</v>
      </c>
      <c r="H210" s="23" t="s">
        <v>4338</v>
      </c>
      <c r="I210" s="23" t="s">
        <v>1924</v>
      </c>
    </row>
    <row r="211" spans="1:9" ht="16" customHeight="1">
      <c r="A211" s="32" t="s">
        <v>2327</v>
      </c>
      <c r="B211" s="23" t="s">
        <v>2000</v>
      </c>
      <c r="C211" s="23" t="s">
        <v>1958</v>
      </c>
      <c r="D211" s="23" t="s">
        <v>4339</v>
      </c>
      <c r="E211" s="32" t="s">
        <v>2327</v>
      </c>
      <c r="F211" s="23" t="s">
        <v>4340</v>
      </c>
      <c r="G211" s="23"/>
      <c r="H211" s="23" t="s">
        <v>4228</v>
      </c>
      <c r="I211" s="31"/>
    </row>
    <row r="212" spans="1:9" ht="16" customHeight="1">
      <c r="A212" s="32" t="s">
        <v>2329</v>
      </c>
      <c r="B212" s="23" t="s">
        <v>2330</v>
      </c>
      <c r="C212" s="23" t="s">
        <v>1917</v>
      </c>
      <c r="D212" s="23" t="s">
        <v>2331</v>
      </c>
      <c r="E212" s="32" t="s">
        <v>2329</v>
      </c>
      <c r="F212" s="23" t="s">
        <v>4341</v>
      </c>
      <c r="G212" s="23" t="s">
        <v>4342</v>
      </c>
      <c r="H212" s="23" t="s">
        <v>4228</v>
      </c>
      <c r="I212" s="23" t="s">
        <v>1938</v>
      </c>
    </row>
    <row r="213" spans="1:9" ht="16" customHeight="1">
      <c r="A213" s="32" t="s">
        <v>2332</v>
      </c>
      <c r="B213" s="23" t="s">
        <v>2330</v>
      </c>
      <c r="C213" s="23" t="s">
        <v>1917</v>
      </c>
      <c r="D213" s="23" t="s">
        <v>2333</v>
      </c>
      <c r="E213" s="32" t="s">
        <v>2332</v>
      </c>
      <c r="F213" s="23" t="s">
        <v>4343</v>
      </c>
      <c r="G213" s="23" t="s">
        <v>4344</v>
      </c>
      <c r="H213" s="23" t="s">
        <v>4228</v>
      </c>
      <c r="I213" s="23" t="s">
        <v>1938</v>
      </c>
    </row>
  </sheetData>
  <phoneticPr fontId="3"/>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9</vt:i4>
      </vt:variant>
      <vt:variant>
        <vt:lpstr>名前付き一覧</vt:lpstr>
      </vt:variant>
      <vt:variant>
        <vt:i4>3</vt:i4>
      </vt:variant>
    </vt:vector>
  </HeadingPairs>
  <TitlesOfParts>
    <vt:vector size="12" baseType="lpstr">
      <vt:lpstr>xBRLGL2EN (2)</vt:lpstr>
      <vt:lpstr>Sheet1</vt:lpstr>
      <vt:lpstr>xBRLGL2EN</vt:lpstr>
      <vt:lpstr>EN mapping</vt:lpstr>
      <vt:lpstr>palette</vt:lpstr>
      <vt:lpstr>label</vt:lpstr>
      <vt:lpstr>datatype0</vt:lpstr>
      <vt:lpstr>Table2 (2)</vt:lpstr>
      <vt:lpstr>Table2</vt:lpstr>
      <vt:lpstr>'EN mapping'!Print_Area</vt:lpstr>
      <vt:lpstr>xBRLGL2EN!Print_Area</vt:lpstr>
      <vt:lpstr>'xBRLGL2EN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cp:lastPrinted>2020-11-03T08:00:25Z</cp:lastPrinted>
  <dcterms:created xsi:type="dcterms:W3CDTF">2020-10-26T23:19:16Z</dcterms:created>
  <dcterms:modified xsi:type="dcterms:W3CDTF">2020-11-16T02:19:57Z</dcterms:modified>
</cp:coreProperties>
</file>