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y\Desktop\"/>
    </mc:Choice>
  </mc:AlternateContent>
  <xr:revisionPtr revIDLastSave="0" documentId="8_{39A2BEB5-0B1B-4EC2-B23D-4F2F954A0AEC}" xr6:coauthVersionLast="47" xr6:coauthVersionMax="47" xr10:uidLastSave="{00000000-0000-0000-0000-000000000000}"/>
  <bookViews>
    <workbookView xWindow="-120" yWindow="-120" windowWidth="29040" windowHeight="15840" firstSheet="14" activeTab="19" xr2:uid="{FDB5EAB9-341B-4608-BB7B-6ECEE93525DA}"/>
  </bookViews>
  <sheets>
    <sheet name="user_plane" sheetId="1" r:id="rId1"/>
    <sheet name="data_plane" sheetId="2" r:id="rId2"/>
    <sheet name="merge" sheetId="4" r:id="rId3"/>
    <sheet name="user_plane2" sheetId="3" r:id="rId4"/>
    <sheet name="sampling rate = 1000" sheetId="5" r:id="rId5"/>
    <sheet name="multiprocess" sheetId="6" r:id="rId6"/>
    <sheet name="1-process" sheetId="10" r:id="rId7"/>
    <sheet name="2-process" sheetId="7" r:id="rId8"/>
    <sheet name="3-process" sheetId="9" r:id="rId9"/>
    <sheet name="1-process (2)" sheetId="12" r:id="rId10"/>
    <sheet name="2-process (2)" sheetId="13" r:id="rId11"/>
    <sheet name="3-process (2)" sheetId="14" r:id="rId12"/>
    <sheet name="工作表6" sheetId="11" r:id="rId13"/>
    <sheet name="工作表6 (2)" sheetId="15" r:id="rId14"/>
    <sheet name="2-process queue size(800)" sheetId="16" r:id="rId15"/>
    <sheet name="2-process queue size(80)" sheetId="18" r:id="rId16"/>
    <sheet name="3-process queue size(800)" sheetId="19" r:id="rId17"/>
    <sheet name="3-process queue size(80)" sheetId="20" r:id="rId18"/>
    <sheet name="工作表6 (3)" sheetId="22" r:id="rId19"/>
    <sheet name="工作表6 (4)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33" i="20" l="1"/>
  <c r="I10" i="20"/>
  <c r="E51" i="19"/>
  <c r="I65" i="20"/>
  <c r="I64" i="20"/>
  <c r="I63" i="20"/>
  <c r="I62" i="20"/>
  <c r="I61" i="20"/>
  <c r="I60" i="20"/>
  <c r="C60" i="20"/>
  <c r="E60" i="20" s="1"/>
  <c r="I59" i="20"/>
  <c r="C59" i="20"/>
  <c r="E59" i="20" s="1"/>
  <c r="I58" i="20"/>
  <c r="C58" i="20"/>
  <c r="E58" i="20" s="1"/>
  <c r="I57" i="20"/>
  <c r="E57" i="20"/>
  <c r="C57" i="20"/>
  <c r="I56" i="20"/>
  <c r="C56" i="20"/>
  <c r="E56" i="20" s="1"/>
  <c r="I54" i="20"/>
  <c r="C54" i="20"/>
  <c r="E54" i="20" s="1"/>
  <c r="I53" i="20"/>
  <c r="C53" i="20"/>
  <c r="E53" i="20" s="1"/>
  <c r="I52" i="20"/>
  <c r="E52" i="20"/>
  <c r="C52" i="20"/>
  <c r="I51" i="20"/>
  <c r="C51" i="20"/>
  <c r="E51" i="20" s="1"/>
  <c r="I50" i="20"/>
  <c r="C50" i="20"/>
  <c r="E50" i="20" s="1"/>
  <c r="E55" i="20" s="1"/>
  <c r="I48" i="20"/>
  <c r="C48" i="20"/>
  <c r="E48" i="20" s="1"/>
  <c r="I47" i="20"/>
  <c r="C47" i="20"/>
  <c r="E47" i="20" s="1"/>
  <c r="I46" i="20"/>
  <c r="C46" i="20"/>
  <c r="E46" i="20" s="1"/>
  <c r="I45" i="20"/>
  <c r="C45" i="20"/>
  <c r="E45" i="20" s="1"/>
  <c r="I44" i="20"/>
  <c r="C44" i="20"/>
  <c r="E44" i="20" s="1"/>
  <c r="I42" i="20"/>
  <c r="E42" i="20"/>
  <c r="C42" i="20"/>
  <c r="I41" i="20"/>
  <c r="E41" i="20"/>
  <c r="C41" i="20"/>
  <c r="I40" i="20"/>
  <c r="E40" i="20"/>
  <c r="C40" i="20"/>
  <c r="I39" i="20"/>
  <c r="C39" i="20"/>
  <c r="E39" i="20" s="1"/>
  <c r="I38" i="20"/>
  <c r="E38" i="20"/>
  <c r="C38" i="20"/>
  <c r="I36" i="20"/>
  <c r="C36" i="20"/>
  <c r="E36" i="20" s="1"/>
  <c r="I35" i="20"/>
  <c r="E35" i="20"/>
  <c r="C35" i="20"/>
  <c r="I34" i="20"/>
  <c r="E34" i="20"/>
  <c r="C34" i="20"/>
  <c r="C33" i="20"/>
  <c r="E33" i="20" s="1"/>
  <c r="I32" i="20"/>
  <c r="C32" i="20"/>
  <c r="E32" i="20" s="1"/>
  <c r="I30" i="20"/>
  <c r="C30" i="20"/>
  <c r="E30" i="20" s="1"/>
  <c r="I29" i="20"/>
  <c r="C29" i="20"/>
  <c r="E29" i="20" s="1"/>
  <c r="I28" i="20"/>
  <c r="C28" i="20"/>
  <c r="E28" i="20" s="1"/>
  <c r="I27" i="20"/>
  <c r="C27" i="20"/>
  <c r="E27" i="20" s="1"/>
  <c r="I26" i="20"/>
  <c r="C26" i="20"/>
  <c r="E26" i="20" s="1"/>
  <c r="I24" i="20"/>
  <c r="E24" i="20"/>
  <c r="C24" i="20"/>
  <c r="I23" i="20"/>
  <c r="E23" i="20"/>
  <c r="C23" i="20"/>
  <c r="I22" i="20"/>
  <c r="C22" i="20"/>
  <c r="E22" i="20" s="1"/>
  <c r="I21" i="20"/>
  <c r="E21" i="20"/>
  <c r="C21" i="20"/>
  <c r="I20" i="20"/>
  <c r="C20" i="20"/>
  <c r="E20" i="20" s="1"/>
  <c r="I18" i="20"/>
  <c r="E18" i="20"/>
  <c r="C18" i="20"/>
  <c r="I17" i="20"/>
  <c r="E17" i="20"/>
  <c r="C17" i="20"/>
  <c r="I16" i="20"/>
  <c r="C16" i="20"/>
  <c r="E16" i="20" s="1"/>
  <c r="I15" i="20"/>
  <c r="C15" i="20"/>
  <c r="E15" i="20" s="1"/>
  <c r="I14" i="20"/>
  <c r="E14" i="20"/>
  <c r="C14" i="20"/>
  <c r="I12" i="20"/>
  <c r="C12" i="20"/>
  <c r="E12" i="20" s="1"/>
  <c r="I11" i="20"/>
  <c r="C11" i="20"/>
  <c r="E11" i="20" s="1"/>
  <c r="C10" i="20"/>
  <c r="E10" i="20" s="1"/>
  <c r="I9" i="20"/>
  <c r="C9" i="20"/>
  <c r="E9" i="20" s="1"/>
  <c r="I8" i="20"/>
  <c r="E8" i="20"/>
  <c r="C8" i="20"/>
  <c r="I6" i="20"/>
  <c r="E6" i="20"/>
  <c r="C6" i="20"/>
  <c r="I5" i="20"/>
  <c r="C5" i="20"/>
  <c r="E5" i="20" s="1"/>
  <c r="I4" i="20"/>
  <c r="E4" i="20"/>
  <c r="C4" i="20"/>
  <c r="I3" i="20"/>
  <c r="C3" i="20"/>
  <c r="E3" i="20" s="1"/>
  <c r="I2" i="20"/>
  <c r="C2" i="20"/>
  <c r="E2" i="20" s="1"/>
  <c r="E18" i="19"/>
  <c r="E17" i="19"/>
  <c r="E16" i="19"/>
  <c r="E15" i="19"/>
  <c r="E14" i="19"/>
  <c r="E12" i="19"/>
  <c r="E11" i="19"/>
  <c r="E10" i="19"/>
  <c r="E9" i="19"/>
  <c r="E8" i="19"/>
  <c r="E6" i="19"/>
  <c r="E5" i="19"/>
  <c r="E4" i="19"/>
  <c r="E2" i="19"/>
  <c r="E3" i="19"/>
  <c r="E7" i="19" s="1"/>
  <c r="I65" i="19"/>
  <c r="I64" i="19"/>
  <c r="I63" i="19"/>
  <c r="I62" i="19"/>
  <c r="I61" i="19"/>
  <c r="I60" i="19"/>
  <c r="C60" i="19"/>
  <c r="E60" i="19" s="1"/>
  <c r="I59" i="19"/>
  <c r="E59" i="19"/>
  <c r="C59" i="19"/>
  <c r="I58" i="19"/>
  <c r="E58" i="19"/>
  <c r="C58" i="19"/>
  <c r="I57" i="19"/>
  <c r="E57" i="19"/>
  <c r="C57" i="19"/>
  <c r="I56" i="19"/>
  <c r="C56" i="19"/>
  <c r="E56" i="19" s="1"/>
  <c r="I54" i="19"/>
  <c r="E54" i="19"/>
  <c r="C54" i="19"/>
  <c r="I53" i="19"/>
  <c r="E53" i="19"/>
  <c r="C53" i="19"/>
  <c r="I52" i="19"/>
  <c r="E52" i="19"/>
  <c r="C52" i="19"/>
  <c r="I51" i="19"/>
  <c r="C51" i="19"/>
  <c r="I50" i="19"/>
  <c r="C50" i="19"/>
  <c r="E50" i="19" s="1"/>
  <c r="I48" i="19"/>
  <c r="E48" i="19"/>
  <c r="C48" i="19"/>
  <c r="I47" i="19"/>
  <c r="C47" i="19"/>
  <c r="E47" i="19" s="1"/>
  <c r="I46" i="19"/>
  <c r="C46" i="19"/>
  <c r="E46" i="19" s="1"/>
  <c r="I45" i="19"/>
  <c r="C45" i="19"/>
  <c r="E45" i="19" s="1"/>
  <c r="I44" i="19"/>
  <c r="C44" i="19"/>
  <c r="E44" i="19" s="1"/>
  <c r="I42" i="19"/>
  <c r="E42" i="19"/>
  <c r="C42" i="19"/>
  <c r="I41" i="19"/>
  <c r="I43" i="19" s="1"/>
  <c r="E41" i="19"/>
  <c r="C41" i="19"/>
  <c r="I40" i="19"/>
  <c r="E40" i="19"/>
  <c r="C40" i="19"/>
  <c r="I39" i="19"/>
  <c r="C39" i="19"/>
  <c r="E39" i="19" s="1"/>
  <c r="I38" i="19"/>
  <c r="C38" i="19"/>
  <c r="E38" i="19" s="1"/>
  <c r="I36" i="19"/>
  <c r="E36" i="19"/>
  <c r="C36" i="19"/>
  <c r="I35" i="19"/>
  <c r="E35" i="19"/>
  <c r="C35" i="19"/>
  <c r="I34" i="19"/>
  <c r="C34" i="19"/>
  <c r="E34" i="19" s="1"/>
  <c r="I33" i="19"/>
  <c r="C33" i="19"/>
  <c r="E33" i="19" s="1"/>
  <c r="I32" i="19"/>
  <c r="C32" i="19"/>
  <c r="E32" i="19" s="1"/>
  <c r="I30" i="19"/>
  <c r="C30" i="19"/>
  <c r="E30" i="19" s="1"/>
  <c r="I29" i="19"/>
  <c r="C29" i="19"/>
  <c r="E29" i="19" s="1"/>
  <c r="I28" i="19"/>
  <c r="C28" i="19"/>
  <c r="E28" i="19" s="1"/>
  <c r="I27" i="19"/>
  <c r="C27" i="19"/>
  <c r="E27" i="19" s="1"/>
  <c r="I26" i="19"/>
  <c r="I31" i="19" s="1"/>
  <c r="C26" i="19"/>
  <c r="E26" i="19" s="1"/>
  <c r="I24" i="19"/>
  <c r="E24" i="19"/>
  <c r="C24" i="19"/>
  <c r="I23" i="19"/>
  <c r="E23" i="19"/>
  <c r="C23" i="19"/>
  <c r="I22" i="19"/>
  <c r="C22" i="19"/>
  <c r="E22" i="19" s="1"/>
  <c r="I21" i="19"/>
  <c r="C21" i="19"/>
  <c r="E21" i="19" s="1"/>
  <c r="I20" i="19"/>
  <c r="E20" i="19"/>
  <c r="C20" i="19"/>
  <c r="I18" i="19"/>
  <c r="C18" i="19"/>
  <c r="I17" i="19"/>
  <c r="C17" i="19"/>
  <c r="I16" i="19"/>
  <c r="C16" i="19"/>
  <c r="I15" i="19"/>
  <c r="C15" i="19"/>
  <c r="I14" i="19"/>
  <c r="C14" i="19"/>
  <c r="I12" i="19"/>
  <c r="C12" i="19"/>
  <c r="I11" i="19"/>
  <c r="C11" i="19"/>
  <c r="I10" i="19"/>
  <c r="C10" i="19"/>
  <c r="I9" i="19"/>
  <c r="C9" i="19"/>
  <c r="I8" i="19"/>
  <c r="C8" i="19"/>
  <c r="I6" i="19"/>
  <c r="C6" i="19"/>
  <c r="I5" i="19"/>
  <c r="C5" i="19"/>
  <c r="I4" i="19"/>
  <c r="C4" i="19"/>
  <c r="I3" i="19"/>
  <c r="C3" i="19"/>
  <c r="I2" i="19"/>
  <c r="I7" i="19" s="1"/>
  <c r="C2" i="19"/>
  <c r="E18" i="18"/>
  <c r="E17" i="18"/>
  <c r="E16" i="18"/>
  <c r="E15" i="18"/>
  <c r="E14" i="18"/>
  <c r="I65" i="18"/>
  <c r="I64" i="18"/>
  <c r="I63" i="18"/>
  <c r="I62" i="18"/>
  <c r="I61" i="18"/>
  <c r="I60" i="18"/>
  <c r="C60" i="18"/>
  <c r="E60" i="18" s="1"/>
  <c r="I59" i="18"/>
  <c r="C59" i="18"/>
  <c r="E59" i="18" s="1"/>
  <c r="I58" i="18"/>
  <c r="C58" i="18"/>
  <c r="E58" i="18" s="1"/>
  <c r="I57" i="18"/>
  <c r="E57" i="18"/>
  <c r="C57" i="18"/>
  <c r="I56" i="18"/>
  <c r="C56" i="18"/>
  <c r="E56" i="18" s="1"/>
  <c r="I54" i="18"/>
  <c r="C54" i="18"/>
  <c r="E54" i="18" s="1"/>
  <c r="I53" i="18"/>
  <c r="C53" i="18"/>
  <c r="E53" i="18" s="1"/>
  <c r="I52" i="18"/>
  <c r="E52" i="18"/>
  <c r="C52" i="18"/>
  <c r="I51" i="18"/>
  <c r="C51" i="18"/>
  <c r="E51" i="18" s="1"/>
  <c r="I50" i="18"/>
  <c r="C50" i="18"/>
  <c r="E50" i="18" s="1"/>
  <c r="E55" i="18" s="1"/>
  <c r="I48" i="18"/>
  <c r="C48" i="18"/>
  <c r="E48" i="18" s="1"/>
  <c r="I47" i="18"/>
  <c r="C47" i="18"/>
  <c r="E47" i="18" s="1"/>
  <c r="I46" i="18"/>
  <c r="C46" i="18"/>
  <c r="E46" i="18" s="1"/>
  <c r="I45" i="18"/>
  <c r="C45" i="18"/>
  <c r="E45" i="18" s="1"/>
  <c r="I44" i="18"/>
  <c r="C44" i="18"/>
  <c r="E44" i="18" s="1"/>
  <c r="I42" i="18"/>
  <c r="E42" i="18"/>
  <c r="C42" i="18"/>
  <c r="I41" i="18"/>
  <c r="E41" i="18"/>
  <c r="C41" i="18"/>
  <c r="I40" i="18"/>
  <c r="E40" i="18"/>
  <c r="C40" i="18"/>
  <c r="I39" i="18"/>
  <c r="C39" i="18"/>
  <c r="E39" i="18" s="1"/>
  <c r="I38" i="18"/>
  <c r="E38" i="18"/>
  <c r="C38" i="18"/>
  <c r="I36" i="18"/>
  <c r="C36" i="18"/>
  <c r="E36" i="18" s="1"/>
  <c r="I35" i="18"/>
  <c r="C35" i="18"/>
  <c r="E35" i="18" s="1"/>
  <c r="I34" i="18"/>
  <c r="C34" i="18"/>
  <c r="E34" i="18" s="1"/>
  <c r="I33" i="18"/>
  <c r="C33" i="18"/>
  <c r="E33" i="18" s="1"/>
  <c r="I32" i="18"/>
  <c r="C32" i="18"/>
  <c r="E32" i="18" s="1"/>
  <c r="I30" i="18"/>
  <c r="C30" i="18"/>
  <c r="E30" i="18" s="1"/>
  <c r="I29" i="18"/>
  <c r="E29" i="18"/>
  <c r="C29" i="18"/>
  <c r="I28" i="18"/>
  <c r="C28" i="18"/>
  <c r="E28" i="18" s="1"/>
  <c r="I27" i="18"/>
  <c r="C27" i="18"/>
  <c r="E27" i="18" s="1"/>
  <c r="I26" i="18"/>
  <c r="C26" i="18"/>
  <c r="E26" i="18" s="1"/>
  <c r="I24" i="18"/>
  <c r="C24" i="18"/>
  <c r="E24" i="18" s="1"/>
  <c r="I23" i="18"/>
  <c r="E23" i="18"/>
  <c r="C23" i="18"/>
  <c r="I22" i="18"/>
  <c r="C22" i="18"/>
  <c r="E22" i="18" s="1"/>
  <c r="I21" i="18"/>
  <c r="E21" i="18"/>
  <c r="C21" i="18"/>
  <c r="I20" i="18"/>
  <c r="C20" i="18"/>
  <c r="E20" i="18" s="1"/>
  <c r="I18" i="18"/>
  <c r="C18" i="18"/>
  <c r="I17" i="18"/>
  <c r="C17" i="18"/>
  <c r="I16" i="18"/>
  <c r="C16" i="18"/>
  <c r="I15" i="18"/>
  <c r="I19" i="18" s="1"/>
  <c r="C15" i="18"/>
  <c r="I14" i="18"/>
  <c r="C14" i="18"/>
  <c r="I12" i="18"/>
  <c r="E12" i="18"/>
  <c r="C12" i="18"/>
  <c r="I11" i="18"/>
  <c r="C11" i="18"/>
  <c r="E11" i="18" s="1"/>
  <c r="I10" i="18"/>
  <c r="C10" i="18"/>
  <c r="E10" i="18" s="1"/>
  <c r="I9" i="18"/>
  <c r="C9" i="18"/>
  <c r="E9" i="18" s="1"/>
  <c r="I8" i="18"/>
  <c r="I13" i="18" s="1"/>
  <c r="E8" i="18"/>
  <c r="E13" i="18" s="1"/>
  <c r="C8" i="18"/>
  <c r="I6" i="18"/>
  <c r="E6" i="18"/>
  <c r="C6" i="18"/>
  <c r="I5" i="18"/>
  <c r="C5" i="18"/>
  <c r="E5" i="18" s="1"/>
  <c r="I4" i="18"/>
  <c r="E4" i="18"/>
  <c r="C4" i="18"/>
  <c r="I3" i="18"/>
  <c r="C3" i="18"/>
  <c r="E3" i="18" s="1"/>
  <c r="I2" i="18"/>
  <c r="C2" i="18"/>
  <c r="E2" i="18" s="1"/>
  <c r="E23" i="16"/>
  <c r="E22" i="16"/>
  <c r="E21" i="16"/>
  <c r="E20" i="16"/>
  <c r="I65" i="16"/>
  <c r="I64" i="16"/>
  <c r="I63" i="16"/>
  <c r="I62" i="16"/>
  <c r="I61" i="16"/>
  <c r="I60" i="16"/>
  <c r="E60" i="16"/>
  <c r="C60" i="16"/>
  <c r="I59" i="16"/>
  <c r="C59" i="16"/>
  <c r="E59" i="16" s="1"/>
  <c r="I58" i="16"/>
  <c r="E58" i="16"/>
  <c r="C58" i="16"/>
  <c r="I57" i="16"/>
  <c r="C57" i="16"/>
  <c r="E57" i="16" s="1"/>
  <c r="I56" i="16"/>
  <c r="C56" i="16"/>
  <c r="E56" i="16" s="1"/>
  <c r="I54" i="16"/>
  <c r="E54" i="16"/>
  <c r="C54" i="16"/>
  <c r="I53" i="16"/>
  <c r="C53" i="16"/>
  <c r="E53" i="16" s="1"/>
  <c r="I52" i="16"/>
  <c r="E52" i="16"/>
  <c r="C52" i="16"/>
  <c r="I51" i="16"/>
  <c r="C51" i="16"/>
  <c r="E51" i="16" s="1"/>
  <c r="I50" i="16"/>
  <c r="C50" i="16"/>
  <c r="E50" i="16" s="1"/>
  <c r="I48" i="16"/>
  <c r="C48" i="16"/>
  <c r="E48" i="16" s="1"/>
  <c r="I47" i="16"/>
  <c r="C47" i="16"/>
  <c r="E47" i="16" s="1"/>
  <c r="I46" i="16"/>
  <c r="C46" i="16"/>
  <c r="E46" i="16" s="1"/>
  <c r="I45" i="16"/>
  <c r="E45" i="16"/>
  <c r="C45" i="16"/>
  <c r="I44" i="16"/>
  <c r="E44" i="16"/>
  <c r="C44" i="16"/>
  <c r="I42" i="16"/>
  <c r="C42" i="16"/>
  <c r="E42" i="16" s="1"/>
  <c r="I41" i="16"/>
  <c r="C41" i="16"/>
  <c r="E41" i="16" s="1"/>
  <c r="I40" i="16"/>
  <c r="C40" i="16"/>
  <c r="E40" i="16" s="1"/>
  <c r="I39" i="16"/>
  <c r="C39" i="16"/>
  <c r="E39" i="16" s="1"/>
  <c r="I38" i="16"/>
  <c r="C38" i="16"/>
  <c r="E38" i="16" s="1"/>
  <c r="I36" i="16"/>
  <c r="C36" i="16"/>
  <c r="E36" i="16" s="1"/>
  <c r="I35" i="16"/>
  <c r="E35" i="16"/>
  <c r="C35" i="16"/>
  <c r="I34" i="16"/>
  <c r="C34" i="16"/>
  <c r="E34" i="16" s="1"/>
  <c r="I33" i="16"/>
  <c r="C33" i="16"/>
  <c r="E33" i="16" s="1"/>
  <c r="I32" i="16"/>
  <c r="C32" i="16"/>
  <c r="E32" i="16" s="1"/>
  <c r="I30" i="16"/>
  <c r="C30" i="16"/>
  <c r="E30" i="16" s="1"/>
  <c r="I29" i="16"/>
  <c r="C29" i="16"/>
  <c r="E29" i="16" s="1"/>
  <c r="I28" i="16"/>
  <c r="E28" i="16"/>
  <c r="C28" i="16"/>
  <c r="I27" i="16"/>
  <c r="E27" i="16"/>
  <c r="C27" i="16"/>
  <c r="I26" i="16"/>
  <c r="E26" i="16"/>
  <c r="C26" i="16"/>
  <c r="I24" i="16"/>
  <c r="C24" i="16"/>
  <c r="E24" i="16" s="1"/>
  <c r="I23" i="16"/>
  <c r="C23" i="16"/>
  <c r="I22" i="16"/>
  <c r="C22" i="16"/>
  <c r="I21" i="16"/>
  <c r="C21" i="16"/>
  <c r="I20" i="16"/>
  <c r="C20" i="16"/>
  <c r="I18" i="16"/>
  <c r="E18" i="16"/>
  <c r="C18" i="16"/>
  <c r="I17" i="16"/>
  <c r="C17" i="16"/>
  <c r="E17" i="16" s="1"/>
  <c r="I16" i="16"/>
  <c r="C16" i="16"/>
  <c r="E16" i="16" s="1"/>
  <c r="I15" i="16"/>
  <c r="C15" i="16"/>
  <c r="E15" i="16" s="1"/>
  <c r="I14" i="16"/>
  <c r="C14" i="16"/>
  <c r="E14" i="16" s="1"/>
  <c r="I12" i="16"/>
  <c r="C12" i="16"/>
  <c r="E12" i="16" s="1"/>
  <c r="I11" i="16"/>
  <c r="E11" i="16"/>
  <c r="C11" i="16"/>
  <c r="I10" i="16"/>
  <c r="E10" i="16"/>
  <c r="C10" i="16"/>
  <c r="I9" i="16"/>
  <c r="E9" i="16"/>
  <c r="C9" i="16"/>
  <c r="I8" i="16"/>
  <c r="C8" i="16"/>
  <c r="E8" i="16" s="1"/>
  <c r="E13" i="16" s="1"/>
  <c r="I6" i="16"/>
  <c r="I7" i="16" s="1"/>
  <c r="C6" i="16"/>
  <c r="E6" i="16" s="1"/>
  <c r="I5" i="16"/>
  <c r="C5" i="16"/>
  <c r="E5" i="16" s="1"/>
  <c r="I4" i="16"/>
  <c r="C4" i="16"/>
  <c r="E4" i="16" s="1"/>
  <c r="I3" i="16"/>
  <c r="C3" i="16"/>
  <c r="E3" i="16" s="1"/>
  <c r="I2" i="16"/>
  <c r="C2" i="16"/>
  <c r="E2" i="16" s="1"/>
  <c r="I55" i="14"/>
  <c r="I55" i="13"/>
  <c r="I49" i="13"/>
  <c r="I43" i="13"/>
  <c r="I37" i="13"/>
  <c r="I31" i="13"/>
  <c r="I25" i="13"/>
  <c r="I19" i="13"/>
  <c r="I13" i="13"/>
  <c r="I7" i="13"/>
  <c r="I55" i="12"/>
  <c r="I49" i="12"/>
  <c r="I43" i="12"/>
  <c r="I31" i="12"/>
  <c r="I25" i="12"/>
  <c r="I19" i="12"/>
  <c r="I13" i="12"/>
  <c r="I7" i="12"/>
  <c r="E55" i="13"/>
  <c r="E49" i="13"/>
  <c r="E43" i="13"/>
  <c r="E37" i="13"/>
  <c r="E31" i="13"/>
  <c r="E25" i="13"/>
  <c r="E19" i="13"/>
  <c r="E13" i="13"/>
  <c r="E7" i="13"/>
  <c r="E55" i="12"/>
  <c r="E49" i="12"/>
  <c r="E43" i="12"/>
  <c r="E37" i="12"/>
  <c r="E31" i="12"/>
  <c r="E25" i="12"/>
  <c r="E19" i="12"/>
  <c r="E13" i="12"/>
  <c r="E7" i="12"/>
  <c r="I65" i="14"/>
  <c r="I64" i="14"/>
  <c r="I63" i="14"/>
  <c r="I62" i="14"/>
  <c r="I61" i="14"/>
  <c r="I60" i="14"/>
  <c r="C60" i="14"/>
  <c r="E60" i="14" s="1"/>
  <c r="I59" i="14"/>
  <c r="C59" i="14"/>
  <c r="E59" i="14" s="1"/>
  <c r="I58" i="14"/>
  <c r="C58" i="14"/>
  <c r="E58" i="14" s="1"/>
  <c r="I57" i="14"/>
  <c r="C57" i="14"/>
  <c r="E57" i="14" s="1"/>
  <c r="I56" i="14"/>
  <c r="C56" i="14"/>
  <c r="E56" i="14" s="1"/>
  <c r="I54" i="14"/>
  <c r="C54" i="14"/>
  <c r="E54" i="14" s="1"/>
  <c r="I53" i="14"/>
  <c r="C53" i="14"/>
  <c r="E53" i="14" s="1"/>
  <c r="I52" i="14"/>
  <c r="C52" i="14"/>
  <c r="E52" i="14" s="1"/>
  <c r="I51" i="14"/>
  <c r="C51" i="14"/>
  <c r="E51" i="14" s="1"/>
  <c r="I50" i="14"/>
  <c r="C50" i="14"/>
  <c r="E50" i="14" s="1"/>
  <c r="I48" i="14"/>
  <c r="C48" i="14"/>
  <c r="E48" i="14" s="1"/>
  <c r="I47" i="14"/>
  <c r="C47" i="14"/>
  <c r="E47" i="14" s="1"/>
  <c r="I46" i="14"/>
  <c r="C46" i="14"/>
  <c r="E46" i="14" s="1"/>
  <c r="I45" i="14"/>
  <c r="C45" i="14"/>
  <c r="E45" i="14" s="1"/>
  <c r="I44" i="14"/>
  <c r="I49" i="14" s="1"/>
  <c r="C44" i="14"/>
  <c r="E44" i="14" s="1"/>
  <c r="I42" i="14"/>
  <c r="C42" i="14"/>
  <c r="E42" i="14" s="1"/>
  <c r="I41" i="14"/>
  <c r="C41" i="14"/>
  <c r="E41" i="14" s="1"/>
  <c r="I40" i="14"/>
  <c r="C40" i="14"/>
  <c r="E40" i="14" s="1"/>
  <c r="I39" i="14"/>
  <c r="C39" i="14"/>
  <c r="E39" i="14" s="1"/>
  <c r="I38" i="14"/>
  <c r="I43" i="14" s="1"/>
  <c r="C38" i="14"/>
  <c r="E38" i="14" s="1"/>
  <c r="I36" i="14"/>
  <c r="C36" i="14"/>
  <c r="E36" i="14" s="1"/>
  <c r="I35" i="14"/>
  <c r="C35" i="14"/>
  <c r="E35" i="14" s="1"/>
  <c r="I34" i="14"/>
  <c r="C34" i="14"/>
  <c r="E34" i="14" s="1"/>
  <c r="I33" i="14"/>
  <c r="C33" i="14"/>
  <c r="E33" i="14" s="1"/>
  <c r="I32" i="14"/>
  <c r="I37" i="14" s="1"/>
  <c r="C32" i="14"/>
  <c r="E32" i="14" s="1"/>
  <c r="I30" i="14"/>
  <c r="C30" i="14"/>
  <c r="E30" i="14" s="1"/>
  <c r="I29" i="14"/>
  <c r="C29" i="14"/>
  <c r="E29" i="14" s="1"/>
  <c r="I28" i="14"/>
  <c r="C28" i="14"/>
  <c r="E28" i="14" s="1"/>
  <c r="I27" i="14"/>
  <c r="C27" i="14"/>
  <c r="E27" i="14" s="1"/>
  <c r="I26" i="14"/>
  <c r="I31" i="14" s="1"/>
  <c r="C26" i="14"/>
  <c r="E26" i="14" s="1"/>
  <c r="I24" i="14"/>
  <c r="C24" i="14"/>
  <c r="E24" i="14" s="1"/>
  <c r="I23" i="14"/>
  <c r="C23" i="14"/>
  <c r="E23" i="14" s="1"/>
  <c r="I22" i="14"/>
  <c r="C22" i="14"/>
  <c r="E22" i="14" s="1"/>
  <c r="I21" i="14"/>
  <c r="C21" i="14"/>
  <c r="E21" i="14" s="1"/>
  <c r="I20" i="14"/>
  <c r="I25" i="14" s="1"/>
  <c r="C20" i="14"/>
  <c r="E20" i="14" s="1"/>
  <c r="I18" i="14"/>
  <c r="C18" i="14"/>
  <c r="E18" i="14" s="1"/>
  <c r="I17" i="14"/>
  <c r="C17" i="14"/>
  <c r="E17" i="14" s="1"/>
  <c r="I16" i="14"/>
  <c r="C16" i="14"/>
  <c r="E16" i="14" s="1"/>
  <c r="I15" i="14"/>
  <c r="C15" i="14"/>
  <c r="E15" i="14" s="1"/>
  <c r="I14" i="14"/>
  <c r="I19" i="14" s="1"/>
  <c r="C14" i="14"/>
  <c r="E14" i="14" s="1"/>
  <c r="I12" i="14"/>
  <c r="C12" i="14"/>
  <c r="E12" i="14" s="1"/>
  <c r="I11" i="14"/>
  <c r="C11" i="14"/>
  <c r="E11" i="14" s="1"/>
  <c r="I10" i="14"/>
  <c r="C10" i="14"/>
  <c r="E10" i="14" s="1"/>
  <c r="I9" i="14"/>
  <c r="C9" i="14"/>
  <c r="E9" i="14" s="1"/>
  <c r="I8" i="14"/>
  <c r="I13" i="14" s="1"/>
  <c r="C8" i="14"/>
  <c r="E8" i="14" s="1"/>
  <c r="I6" i="14"/>
  <c r="C6" i="14"/>
  <c r="E6" i="14" s="1"/>
  <c r="I5" i="14"/>
  <c r="C5" i="14"/>
  <c r="E5" i="14" s="1"/>
  <c r="I4" i="14"/>
  <c r="C4" i="14"/>
  <c r="E4" i="14" s="1"/>
  <c r="I3" i="14"/>
  <c r="C3" i="14"/>
  <c r="E3" i="14" s="1"/>
  <c r="I2" i="14"/>
  <c r="I7" i="14" s="1"/>
  <c r="C2" i="14"/>
  <c r="E2" i="14" s="1"/>
  <c r="I65" i="13"/>
  <c r="I64" i="13"/>
  <c r="I63" i="13"/>
  <c r="I62" i="13"/>
  <c r="I61" i="13"/>
  <c r="I60" i="13"/>
  <c r="C60" i="13"/>
  <c r="E60" i="13" s="1"/>
  <c r="I59" i="13"/>
  <c r="C59" i="13"/>
  <c r="E59" i="13" s="1"/>
  <c r="I58" i="13"/>
  <c r="C58" i="13"/>
  <c r="E58" i="13" s="1"/>
  <c r="I57" i="13"/>
  <c r="C57" i="13"/>
  <c r="E57" i="13" s="1"/>
  <c r="I56" i="13"/>
  <c r="C56" i="13"/>
  <c r="E56" i="13" s="1"/>
  <c r="I54" i="13"/>
  <c r="C54" i="13"/>
  <c r="E54" i="13" s="1"/>
  <c r="I53" i="13"/>
  <c r="C53" i="13"/>
  <c r="E53" i="13" s="1"/>
  <c r="I52" i="13"/>
  <c r="C52" i="13"/>
  <c r="E52" i="13" s="1"/>
  <c r="I51" i="13"/>
  <c r="C51" i="13"/>
  <c r="E51" i="13" s="1"/>
  <c r="I50" i="13"/>
  <c r="C50" i="13"/>
  <c r="E50" i="13" s="1"/>
  <c r="I48" i="13"/>
  <c r="C48" i="13"/>
  <c r="E48" i="13" s="1"/>
  <c r="I47" i="13"/>
  <c r="C47" i="13"/>
  <c r="E47" i="13" s="1"/>
  <c r="I46" i="13"/>
  <c r="C46" i="13"/>
  <c r="E46" i="13" s="1"/>
  <c r="I45" i="13"/>
  <c r="C45" i="13"/>
  <c r="E45" i="13" s="1"/>
  <c r="I44" i="13"/>
  <c r="C44" i="13"/>
  <c r="E44" i="13" s="1"/>
  <c r="I42" i="13"/>
  <c r="C42" i="13"/>
  <c r="E42" i="13" s="1"/>
  <c r="I41" i="13"/>
  <c r="C41" i="13"/>
  <c r="E41" i="13" s="1"/>
  <c r="I40" i="13"/>
  <c r="C40" i="13"/>
  <c r="E40" i="13" s="1"/>
  <c r="I39" i="13"/>
  <c r="C39" i="13"/>
  <c r="E39" i="13" s="1"/>
  <c r="I38" i="13"/>
  <c r="C38" i="13"/>
  <c r="E38" i="13" s="1"/>
  <c r="I36" i="13"/>
  <c r="C36" i="13"/>
  <c r="E36" i="13" s="1"/>
  <c r="I35" i="13"/>
  <c r="C35" i="13"/>
  <c r="E35" i="13" s="1"/>
  <c r="I34" i="13"/>
  <c r="C34" i="13"/>
  <c r="E34" i="13" s="1"/>
  <c r="I33" i="13"/>
  <c r="C33" i="13"/>
  <c r="E33" i="13" s="1"/>
  <c r="I32" i="13"/>
  <c r="C32" i="13"/>
  <c r="E32" i="13" s="1"/>
  <c r="I30" i="13"/>
  <c r="C30" i="13"/>
  <c r="E30" i="13" s="1"/>
  <c r="I29" i="13"/>
  <c r="C29" i="13"/>
  <c r="E29" i="13" s="1"/>
  <c r="I28" i="13"/>
  <c r="C28" i="13"/>
  <c r="E28" i="13" s="1"/>
  <c r="I27" i="13"/>
  <c r="C27" i="13"/>
  <c r="E27" i="13" s="1"/>
  <c r="I26" i="13"/>
  <c r="C26" i="13"/>
  <c r="E26" i="13" s="1"/>
  <c r="I24" i="13"/>
  <c r="C24" i="13"/>
  <c r="E24" i="13" s="1"/>
  <c r="I23" i="13"/>
  <c r="C23" i="13"/>
  <c r="E23" i="13" s="1"/>
  <c r="I22" i="13"/>
  <c r="C22" i="13"/>
  <c r="E22" i="13" s="1"/>
  <c r="I21" i="13"/>
  <c r="C21" i="13"/>
  <c r="E21" i="13" s="1"/>
  <c r="I20" i="13"/>
  <c r="C20" i="13"/>
  <c r="E20" i="13" s="1"/>
  <c r="I18" i="13"/>
  <c r="C18" i="13"/>
  <c r="E18" i="13" s="1"/>
  <c r="I17" i="13"/>
  <c r="C17" i="13"/>
  <c r="E17" i="13" s="1"/>
  <c r="I16" i="13"/>
  <c r="C16" i="13"/>
  <c r="E16" i="13" s="1"/>
  <c r="I15" i="13"/>
  <c r="C15" i="13"/>
  <c r="E15" i="13" s="1"/>
  <c r="I14" i="13"/>
  <c r="C14" i="13"/>
  <c r="E14" i="13" s="1"/>
  <c r="I12" i="13"/>
  <c r="C12" i="13"/>
  <c r="E12" i="13" s="1"/>
  <c r="I11" i="13"/>
  <c r="C11" i="13"/>
  <c r="E11" i="13" s="1"/>
  <c r="I10" i="13"/>
  <c r="C10" i="13"/>
  <c r="E10" i="13" s="1"/>
  <c r="I9" i="13"/>
  <c r="C9" i="13"/>
  <c r="E9" i="13" s="1"/>
  <c r="I8" i="13"/>
  <c r="C8" i="13"/>
  <c r="E8" i="13" s="1"/>
  <c r="I6" i="13"/>
  <c r="C6" i="13"/>
  <c r="E6" i="13" s="1"/>
  <c r="I5" i="13"/>
  <c r="C5" i="13"/>
  <c r="E5" i="13" s="1"/>
  <c r="I4" i="13"/>
  <c r="C4" i="13"/>
  <c r="E4" i="13" s="1"/>
  <c r="I3" i="13"/>
  <c r="C3" i="13"/>
  <c r="E3" i="13" s="1"/>
  <c r="I2" i="13"/>
  <c r="C2" i="13"/>
  <c r="E2" i="13" s="1"/>
  <c r="I65" i="12"/>
  <c r="I64" i="12"/>
  <c r="I63" i="12"/>
  <c r="I62" i="12"/>
  <c r="I61" i="12"/>
  <c r="I60" i="12"/>
  <c r="E60" i="12"/>
  <c r="C60" i="12"/>
  <c r="I59" i="12"/>
  <c r="C59" i="12"/>
  <c r="E59" i="12" s="1"/>
  <c r="I58" i="12"/>
  <c r="C58" i="12"/>
  <c r="E58" i="12" s="1"/>
  <c r="I57" i="12"/>
  <c r="C57" i="12"/>
  <c r="E57" i="12" s="1"/>
  <c r="I56" i="12"/>
  <c r="C56" i="12"/>
  <c r="E56" i="12" s="1"/>
  <c r="I54" i="12"/>
  <c r="C54" i="12"/>
  <c r="E54" i="12" s="1"/>
  <c r="I53" i="12"/>
  <c r="C53" i="12"/>
  <c r="E53" i="12" s="1"/>
  <c r="I52" i="12"/>
  <c r="C52" i="12"/>
  <c r="E52" i="12" s="1"/>
  <c r="I51" i="12"/>
  <c r="C51" i="12"/>
  <c r="E51" i="12" s="1"/>
  <c r="I50" i="12"/>
  <c r="C50" i="12"/>
  <c r="E50" i="12" s="1"/>
  <c r="I48" i="12"/>
  <c r="C48" i="12"/>
  <c r="E48" i="12" s="1"/>
  <c r="I47" i="12"/>
  <c r="C47" i="12"/>
  <c r="E47" i="12" s="1"/>
  <c r="I46" i="12"/>
  <c r="C46" i="12"/>
  <c r="E46" i="12" s="1"/>
  <c r="I45" i="12"/>
  <c r="C45" i="12"/>
  <c r="E45" i="12" s="1"/>
  <c r="I44" i="12"/>
  <c r="C44" i="12"/>
  <c r="E44" i="12" s="1"/>
  <c r="I42" i="12"/>
  <c r="C42" i="12"/>
  <c r="E42" i="12" s="1"/>
  <c r="I41" i="12"/>
  <c r="C41" i="12"/>
  <c r="E41" i="12" s="1"/>
  <c r="I40" i="12"/>
  <c r="C40" i="12"/>
  <c r="E40" i="12" s="1"/>
  <c r="I39" i="12"/>
  <c r="C39" i="12"/>
  <c r="E39" i="12" s="1"/>
  <c r="I38" i="12"/>
  <c r="C38" i="12"/>
  <c r="E38" i="12" s="1"/>
  <c r="I36" i="12"/>
  <c r="C36" i="12"/>
  <c r="E36" i="12" s="1"/>
  <c r="I35" i="12"/>
  <c r="C35" i="12"/>
  <c r="E35" i="12" s="1"/>
  <c r="I34" i="12"/>
  <c r="C34" i="12"/>
  <c r="E34" i="12" s="1"/>
  <c r="I33" i="12"/>
  <c r="C33" i="12"/>
  <c r="E33" i="12" s="1"/>
  <c r="I32" i="12"/>
  <c r="I37" i="12" s="1"/>
  <c r="C32" i="12"/>
  <c r="E32" i="12" s="1"/>
  <c r="I30" i="12"/>
  <c r="C30" i="12"/>
  <c r="E30" i="12" s="1"/>
  <c r="I29" i="12"/>
  <c r="C29" i="12"/>
  <c r="E29" i="12" s="1"/>
  <c r="I28" i="12"/>
  <c r="C28" i="12"/>
  <c r="E28" i="12" s="1"/>
  <c r="I27" i="12"/>
  <c r="C27" i="12"/>
  <c r="E27" i="12" s="1"/>
  <c r="I26" i="12"/>
  <c r="C26" i="12"/>
  <c r="E26" i="12" s="1"/>
  <c r="I24" i="12"/>
  <c r="C24" i="12"/>
  <c r="E24" i="12" s="1"/>
  <c r="I23" i="12"/>
  <c r="C23" i="12"/>
  <c r="E23" i="12" s="1"/>
  <c r="I22" i="12"/>
  <c r="C22" i="12"/>
  <c r="E22" i="12" s="1"/>
  <c r="I21" i="12"/>
  <c r="C21" i="12"/>
  <c r="E21" i="12" s="1"/>
  <c r="I20" i="12"/>
  <c r="C20" i="12"/>
  <c r="E20" i="12" s="1"/>
  <c r="I18" i="12"/>
  <c r="C18" i="12"/>
  <c r="E18" i="12" s="1"/>
  <c r="I17" i="12"/>
  <c r="C17" i="12"/>
  <c r="E17" i="12" s="1"/>
  <c r="I16" i="12"/>
  <c r="C16" i="12"/>
  <c r="E16" i="12" s="1"/>
  <c r="I15" i="12"/>
  <c r="C15" i="12"/>
  <c r="E15" i="12" s="1"/>
  <c r="I14" i="12"/>
  <c r="C14" i="12"/>
  <c r="E14" i="12" s="1"/>
  <c r="I12" i="12"/>
  <c r="C12" i="12"/>
  <c r="E12" i="12" s="1"/>
  <c r="I11" i="12"/>
  <c r="C11" i="12"/>
  <c r="E11" i="12" s="1"/>
  <c r="I10" i="12"/>
  <c r="C10" i="12"/>
  <c r="E10" i="12" s="1"/>
  <c r="I9" i="12"/>
  <c r="C9" i="12"/>
  <c r="E9" i="12" s="1"/>
  <c r="I8" i="12"/>
  <c r="C8" i="12"/>
  <c r="E8" i="12" s="1"/>
  <c r="I6" i="12"/>
  <c r="C6" i="12"/>
  <c r="E6" i="12" s="1"/>
  <c r="I5" i="12"/>
  <c r="C5" i="12"/>
  <c r="E5" i="12" s="1"/>
  <c r="I4" i="12"/>
  <c r="C4" i="12"/>
  <c r="E4" i="12" s="1"/>
  <c r="I3" i="12"/>
  <c r="C3" i="12"/>
  <c r="E3" i="12" s="1"/>
  <c r="I2" i="12"/>
  <c r="C2" i="12"/>
  <c r="E2" i="12" s="1"/>
  <c r="K21" i="9"/>
  <c r="K11" i="9"/>
  <c r="K16" i="9"/>
  <c r="K26" i="9"/>
  <c r="K31" i="9"/>
  <c r="K36" i="9"/>
  <c r="K41" i="9"/>
  <c r="K46" i="9"/>
  <c r="K6" i="9"/>
  <c r="I56" i="10"/>
  <c r="I55" i="10"/>
  <c r="I54" i="10"/>
  <c r="I53" i="10"/>
  <c r="I52" i="10"/>
  <c r="I51" i="10"/>
  <c r="E51" i="10"/>
  <c r="C51" i="10"/>
  <c r="I50" i="10"/>
  <c r="E50" i="10"/>
  <c r="C50" i="10"/>
  <c r="I49" i="10"/>
  <c r="C49" i="10"/>
  <c r="E49" i="10" s="1"/>
  <c r="I48" i="10"/>
  <c r="E48" i="10"/>
  <c r="C48" i="10"/>
  <c r="I47" i="10"/>
  <c r="E47" i="10"/>
  <c r="C47" i="10"/>
  <c r="I46" i="10"/>
  <c r="C46" i="10"/>
  <c r="E46" i="10" s="1"/>
  <c r="I45" i="10"/>
  <c r="C45" i="10"/>
  <c r="E45" i="10" s="1"/>
  <c r="I44" i="10"/>
  <c r="C44" i="10"/>
  <c r="E44" i="10" s="1"/>
  <c r="I43" i="10"/>
  <c r="C43" i="10"/>
  <c r="E43" i="10" s="1"/>
  <c r="I42" i="10"/>
  <c r="C42" i="10"/>
  <c r="E42" i="10" s="1"/>
  <c r="I41" i="10"/>
  <c r="C41" i="10"/>
  <c r="E41" i="10" s="1"/>
  <c r="I40" i="10"/>
  <c r="C40" i="10"/>
  <c r="E40" i="10" s="1"/>
  <c r="I39" i="10"/>
  <c r="C39" i="10"/>
  <c r="E39" i="10" s="1"/>
  <c r="I38" i="10"/>
  <c r="C38" i="10"/>
  <c r="E38" i="10" s="1"/>
  <c r="I37" i="10"/>
  <c r="C37" i="10"/>
  <c r="E37" i="10" s="1"/>
  <c r="I36" i="10"/>
  <c r="C36" i="10"/>
  <c r="E36" i="10" s="1"/>
  <c r="I35" i="10"/>
  <c r="E35" i="10"/>
  <c r="C35" i="10"/>
  <c r="I34" i="10"/>
  <c r="E34" i="10"/>
  <c r="C34" i="10"/>
  <c r="I33" i="10"/>
  <c r="C33" i="10"/>
  <c r="E33" i="10" s="1"/>
  <c r="I32" i="10"/>
  <c r="E32" i="10"/>
  <c r="C32" i="10"/>
  <c r="I31" i="10"/>
  <c r="C31" i="10"/>
  <c r="E31" i="10" s="1"/>
  <c r="I30" i="10"/>
  <c r="C30" i="10"/>
  <c r="E30" i="10" s="1"/>
  <c r="I29" i="10"/>
  <c r="C29" i="10"/>
  <c r="E29" i="10" s="1"/>
  <c r="I28" i="10"/>
  <c r="C28" i="10"/>
  <c r="E28" i="10" s="1"/>
  <c r="I27" i="10"/>
  <c r="C27" i="10"/>
  <c r="E27" i="10" s="1"/>
  <c r="I26" i="10"/>
  <c r="C26" i="10"/>
  <c r="E26" i="10" s="1"/>
  <c r="I25" i="10"/>
  <c r="E25" i="10"/>
  <c r="C25" i="10"/>
  <c r="I24" i="10"/>
  <c r="E24" i="10"/>
  <c r="C24" i="10"/>
  <c r="I23" i="10"/>
  <c r="C23" i="10"/>
  <c r="E23" i="10" s="1"/>
  <c r="I22" i="10"/>
  <c r="C22" i="10"/>
  <c r="E22" i="10" s="1"/>
  <c r="I21" i="10"/>
  <c r="C21" i="10"/>
  <c r="E21" i="10" s="1"/>
  <c r="I20" i="10"/>
  <c r="C20" i="10"/>
  <c r="E20" i="10" s="1"/>
  <c r="I19" i="10"/>
  <c r="E19" i="10"/>
  <c r="C19" i="10"/>
  <c r="I18" i="10"/>
  <c r="E18" i="10"/>
  <c r="C18" i="10"/>
  <c r="I17" i="10"/>
  <c r="C17" i="10"/>
  <c r="E17" i="10" s="1"/>
  <c r="I16" i="10"/>
  <c r="E16" i="10"/>
  <c r="C16" i="10"/>
  <c r="I15" i="10"/>
  <c r="C15" i="10"/>
  <c r="E15" i="10" s="1"/>
  <c r="I14" i="10"/>
  <c r="C14" i="10"/>
  <c r="E14" i="10" s="1"/>
  <c r="I13" i="10"/>
  <c r="C13" i="10"/>
  <c r="E13" i="10" s="1"/>
  <c r="I12" i="10"/>
  <c r="C12" i="10"/>
  <c r="E12" i="10" s="1"/>
  <c r="I11" i="10"/>
  <c r="C11" i="10"/>
  <c r="E11" i="10" s="1"/>
  <c r="I10" i="10"/>
  <c r="E10" i="10"/>
  <c r="C10" i="10"/>
  <c r="I9" i="10"/>
  <c r="E9" i="10"/>
  <c r="C9" i="10"/>
  <c r="I8" i="10"/>
  <c r="E8" i="10"/>
  <c r="C8" i="10"/>
  <c r="I7" i="10"/>
  <c r="C7" i="10"/>
  <c r="E7" i="10" s="1"/>
  <c r="I6" i="10"/>
  <c r="C6" i="10"/>
  <c r="E6" i="10" s="1"/>
  <c r="I5" i="10"/>
  <c r="C5" i="10"/>
  <c r="E5" i="10" s="1"/>
  <c r="I4" i="10"/>
  <c r="C4" i="10"/>
  <c r="E4" i="10" s="1"/>
  <c r="I3" i="10"/>
  <c r="E3" i="10"/>
  <c r="C3" i="10"/>
  <c r="I2" i="10"/>
  <c r="E2" i="10"/>
  <c r="C2" i="10"/>
  <c r="E47" i="9"/>
  <c r="E48" i="9"/>
  <c r="E49" i="9"/>
  <c r="E50" i="9"/>
  <c r="E51" i="9"/>
  <c r="C3" i="9"/>
  <c r="E3" i="9" s="1"/>
  <c r="C4" i="9"/>
  <c r="E4" i="9" s="1"/>
  <c r="C5" i="9"/>
  <c r="E5" i="9" s="1"/>
  <c r="C6" i="9"/>
  <c r="E6" i="9" s="1"/>
  <c r="C7" i="9"/>
  <c r="E7" i="9" s="1"/>
  <c r="C8" i="9"/>
  <c r="E8" i="9" s="1"/>
  <c r="C9" i="9"/>
  <c r="E9" i="9" s="1"/>
  <c r="C10" i="9"/>
  <c r="E10" i="9" s="1"/>
  <c r="C11" i="9"/>
  <c r="E11" i="9" s="1"/>
  <c r="C12" i="9"/>
  <c r="E12" i="9" s="1"/>
  <c r="C13" i="9"/>
  <c r="E13" i="9" s="1"/>
  <c r="C14" i="9"/>
  <c r="E14" i="9" s="1"/>
  <c r="C15" i="9"/>
  <c r="E15" i="9" s="1"/>
  <c r="C16" i="9"/>
  <c r="E16" i="9" s="1"/>
  <c r="C17" i="9"/>
  <c r="E17" i="9" s="1"/>
  <c r="C18" i="9"/>
  <c r="E18" i="9" s="1"/>
  <c r="C19" i="9"/>
  <c r="E19" i="9" s="1"/>
  <c r="C20" i="9"/>
  <c r="E20" i="9" s="1"/>
  <c r="C21" i="9"/>
  <c r="E21" i="9" s="1"/>
  <c r="C22" i="9"/>
  <c r="E22" i="9" s="1"/>
  <c r="C23" i="9"/>
  <c r="E23" i="9" s="1"/>
  <c r="C24" i="9"/>
  <c r="E24" i="9" s="1"/>
  <c r="C25" i="9"/>
  <c r="E25" i="9" s="1"/>
  <c r="C26" i="9"/>
  <c r="E26" i="9" s="1"/>
  <c r="C27" i="9"/>
  <c r="E27" i="9" s="1"/>
  <c r="C28" i="9"/>
  <c r="E28" i="9" s="1"/>
  <c r="C29" i="9"/>
  <c r="E29" i="9" s="1"/>
  <c r="C30" i="9"/>
  <c r="E30" i="9" s="1"/>
  <c r="C31" i="9"/>
  <c r="E31" i="9" s="1"/>
  <c r="C32" i="9"/>
  <c r="E32" i="9" s="1"/>
  <c r="C33" i="9"/>
  <c r="E33" i="9" s="1"/>
  <c r="C34" i="9"/>
  <c r="E34" i="9" s="1"/>
  <c r="C35" i="9"/>
  <c r="E35" i="9" s="1"/>
  <c r="C36" i="9"/>
  <c r="E36" i="9" s="1"/>
  <c r="C37" i="9"/>
  <c r="E37" i="9" s="1"/>
  <c r="C38" i="9"/>
  <c r="E38" i="9" s="1"/>
  <c r="C39" i="9"/>
  <c r="E39" i="9" s="1"/>
  <c r="C40" i="9"/>
  <c r="E40" i="9" s="1"/>
  <c r="C41" i="9"/>
  <c r="E41" i="9" s="1"/>
  <c r="C42" i="9"/>
  <c r="E42" i="9" s="1"/>
  <c r="C43" i="9"/>
  <c r="E43" i="9" s="1"/>
  <c r="C44" i="9"/>
  <c r="E44" i="9" s="1"/>
  <c r="C45" i="9"/>
  <c r="E45" i="9" s="1"/>
  <c r="C46" i="9"/>
  <c r="E46" i="9" s="1"/>
  <c r="C47" i="9"/>
  <c r="C48" i="9"/>
  <c r="C49" i="9"/>
  <c r="C50" i="9"/>
  <c r="C51" i="9"/>
  <c r="E2" i="9"/>
  <c r="C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2" i="9"/>
  <c r="I56" i="9"/>
  <c r="I55" i="9"/>
  <c r="I54" i="9"/>
  <c r="I53" i="9"/>
  <c r="I52" i="9"/>
  <c r="I51" i="9"/>
  <c r="I50" i="9"/>
  <c r="I49" i="9"/>
  <c r="I48" i="9"/>
  <c r="I47" i="9"/>
  <c r="E47" i="7"/>
  <c r="E48" i="7"/>
  <c r="E49" i="7"/>
  <c r="E50" i="7"/>
  <c r="E51" i="7"/>
  <c r="E21" i="7"/>
  <c r="E22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C24" i="7"/>
  <c r="E24" i="7" s="1"/>
  <c r="C25" i="7"/>
  <c r="E25" i="7" s="1"/>
  <c r="C26" i="7"/>
  <c r="E26" i="7" s="1"/>
  <c r="C27" i="7"/>
  <c r="E27" i="7" s="1"/>
  <c r="C28" i="7"/>
  <c r="E28" i="7" s="1"/>
  <c r="C29" i="7"/>
  <c r="E29" i="7" s="1"/>
  <c r="C30" i="7"/>
  <c r="E30" i="7" s="1"/>
  <c r="C31" i="7"/>
  <c r="E31" i="7" s="1"/>
  <c r="C32" i="7"/>
  <c r="E32" i="7" s="1"/>
  <c r="C33" i="7"/>
  <c r="E33" i="7" s="1"/>
  <c r="C34" i="7"/>
  <c r="E34" i="7" s="1"/>
  <c r="C35" i="7"/>
  <c r="E35" i="7" s="1"/>
  <c r="C36" i="7"/>
  <c r="E36" i="7" s="1"/>
  <c r="C37" i="7"/>
  <c r="E37" i="7" s="1"/>
  <c r="C38" i="7"/>
  <c r="E38" i="7" s="1"/>
  <c r="C39" i="7"/>
  <c r="E39" i="7" s="1"/>
  <c r="C40" i="7"/>
  <c r="E40" i="7" s="1"/>
  <c r="C41" i="7"/>
  <c r="E41" i="7" s="1"/>
  <c r="C42" i="7"/>
  <c r="E42" i="7" s="1"/>
  <c r="C43" i="7"/>
  <c r="E43" i="7" s="1"/>
  <c r="C44" i="7"/>
  <c r="E44" i="7" s="1"/>
  <c r="C45" i="7"/>
  <c r="E45" i="7" s="1"/>
  <c r="C46" i="7"/>
  <c r="E46" i="7" s="1"/>
  <c r="C47" i="7"/>
  <c r="C48" i="7"/>
  <c r="C49" i="7"/>
  <c r="C50" i="7"/>
  <c r="C51" i="7"/>
  <c r="I11" i="7"/>
  <c r="I12" i="7"/>
  <c r="I3" i="7"/>
  <c r="I4" i="7"/>
  <c r="I5" i="7"/>
  <c r="I6" i="7"/>
  <c r="I7" i="7"/>
  <c r="I8" i="7"/>
  <c r="I9" i="7"/>
  <c r="I10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" i="7"/>
  <c r="E2" i="7"/>
  <c r="C3" i="7"/>
  <c r="E3" i="7" s="1"/>
  <c r="C4" i="7"/>
  <c r="E4" i="7" s="1"/>
  <c r="C5" i="7"/>
  <c r="E5" i="7" s="1"/>
  <c r="C6" i="7"/>
  <c r="E6" i="7" s="1"/>
  <c r="C7" i="7"/>
  <c r="E7" i="7" s="1"/>
  <c r="C8" i="7"/>
  <c r="E8" i="7" s="1"/>
  <c r="C9" i="7"/>
  <c r="E9" i="7" s="1"/>
  <c r="C10" i="7"/>
  <c r="E10" i="7" s="1"/>
  <c r="C11" i="7"/>
  <c r="E11" i="7" s="1"/>
  <c r="C12" i="7"/>
  <c r="E12" i="7" s="1"/>
  <c r="C13" i="7"/>
  <c r="E13" i="7" s="1"/>
  <c r="C14" i="7"/>
  <c r="E14" i="7" s="1"/>
  <c r="C15" i="7"/>
  <c r="E15" i="7" s="1"/>
  <c r="C16" i="7"/>
  <c r="E16" i="7" s="1"/>
  <c r="C17" i="7"/>
  <c r="E17" i="7" s="1"/>
  <c r="C18" i="7"/>
  <c r="E18" i="7" s="1"/>
  <c r="C19" i="7"/>
  <c r="E19" i="7" s="1"/>
  <c r="C20" i="7"/>
  <c r="E20" i="7" s="1"/>
  <c r="C21" i="7"/>
  <c r="C22" i="7"/>
  <c r="C23" i="7"/>
  <c r="E23" i="7" s="1"/>
  <c r="C2" i="7"/>
  <c r="J19" i="6"/>
  <c r="K19" i="6"/>
  <c r="C19" i="6"/>
  <c r="D19" i="6"/>
  <c r="E19" i="6"/>
  <c r="F19" i="6"/>
  <c r="G19" i="6"/>
  <c r="H19" i="6"/>
  <c r="I19" i="6"/>
  <c r="B19" i="6"/>
  <c r="C18" i="6"/>
  <c r="D18" i="6"/>
  <c r="E18" i="6"/>
  <c r="F18" i="6"/>
  <c r="G18" i="6"/>
  <c r="H18" i="6"/>
  <c r="I18" i="6"/>
  <c r="J18" i="6"/>
  <c r="K18" i="6"/>
  <c r="B18" i="6"/>
  <c r="C16" i="6"/>
  <c r="D16" i="6"/>
  <c r="E16" i="6"/>
  <c r="F16" i="6"/>
  <c r="G16" i="6"/>
  <c r="H16" i="6"/>
  <c r="I16" i="6"/>
  <c r="J16" i="6"/>
  <c r="K16" i="6"/>
  <c r="B16" i="6"/>
  <c r="C6" i="6"/>
  <c r="D6" i="6"/>
  <c r="E6" i="6"/>
  <c r="F6" i="6"/>
  <c r="K6" i="6"/>
  <c r="B6" i="6"/>
  <c r="C3" i="6"/>
  <c r="D3" i="6"/>
  <c r="E3" i="6"/>
  <c r="F3" i="6"/>
  <c r="G3" i="6"/>
  <c r="H3" i="6"/>
  <c r="H5" i="6" s="1"/>
  <c r="H6" i="6" s="1"/>
  <c r="I3" i="6"/>
  <c r="I5" i="6" s="1"/>
  <c r="I6" i="6" s="1"/>
  <c r="J3" i="6"/>
  <c r="J5" i="6" s="1"/>
  <c r="J6" i="6" s="1"/>
  <c r="K3" i="6"/>
  <c r="K5" i="6" s="1"/>
  <c r="C5" i="6"/>
  <c r="D5" i="6"/>
  <c r="E5" i="6"/>
  <c r="F5" i="6"/>
  <c r="G5" i="6"/>
  <c r="G6" i="6" s="1"/>
  <c r="B5" i="6"/>
  <c r="B3" i="6"/>
  <c r="C37" i="5"/>
  <c r="D37" i="5"/>
  <c r="E37" i="5"/>
  <c r="F37" i="5"/>
  <c r="G37" i="5"/>
  <c r="H37" i="5"/>
  <c r="I37" i="5"/>
  <c r="J37" i="5"/>
  <c r="B37" i="5"/>
  <c r="C48" i="5"/>
  <c r="D48" i="5"/>
  <c r="E48" i="5"/>
  <c r="F48" i="5"/>
  <c r="G48" i="5"/>
  <c r="H48" i="5"/>
  <c r="I48" i="5"/>
  <c r="J48" i="5"/>
  <c r="K48" i="5"/>
  <c r="B48" i="5"/>
  <c r="C47" i="5"/>
  <c r="C45" i="5"/>
  <c r="D45" i="5"/>
  <c r="D47" i="5" s="1"/>
  <c r="E45" i="5"/>
  <c r="E47" i="5" s="1"/>
  <c r="F45" i="5"/>
  <c r="F47" i="5" s="1"/>
  <c r="G45" i="5"/>
  <c r="G47" i="5" s="1"/>
  <c r="H45" i="5"/>
  <c r="H47" i="5" s="1"/>
  <c r="I45" i="5"/>
  <c r="I47" i="5" s="1"/>
  <c r="J45" i="5"/>
  <c r="J47" i="5" s="1"/>
  <c r="K45" i="5"/>
  <c r="K47" i="5" s="1"/>
  <c r="B47" i="5"/>
  <c r="B45" i="5"/>
  <c r="G34" i="5"/>
  <c r="C36" i="5"/>
  <c r="K36" i="5"/>
  <c r="C34" i="5"/>
  <c r="D34" i="5"/>
  <c r="D36" i="5" s="1"/>
  <c r="E34" i="5"/>
  <c r="E36" i="5" s="1"/>
  <c r="F34" i="5"/>
  <c r="F36" i="5" s="1"/>
  <c r="G36" i="5"/>
  <c r="H34" i="5"/>
  <c r="H36" i="5" s="1"/>
  <c r="I34" i="5"/>
  <c r="I36" i="5" s="1"/>
  <c r="J34" i="5"/>
  <c r="J36" i="5" s="1"/>
  <c r="K34" i="5"/>
  <c r="B36" i="5"/>
  <c r="B34" i="5"/>
  <c r="J16" i="5"/>
  <c r="C18" i="5"/>
  <c r="K24" i="5"/>
  <c r="J24" i="5"/>
  <c r="I24" i="5"/>
  <c r="H24" i="5"/>
  <c r="G24" i="5"/>
  <c r="F24" i="5"/>
  <c r="E24" i="5"/>
  <c r="D24" i="5"/>
  <c r="C24" i="5"/>
  <c r="C20" i="5"/>
  <c r="D20" i="5"/>
  <c r="E20" i="5"/>
  <c r="F20" i="5"/>
  <c r="G20" i="5"/>
  <c r="H20" i="5"/>
  <c r="I20" i="5"/>
  <c r="J20" i="5"/>
  <c r="K20" i="5"/>
  <c r="B20" i="5"/>
  <c r="J5" i="5"/>
  <c r="D5" i="5"/>
  <c r="C7" i="5"/>
  <c r="D7" i="5"/>
  <c r="E7" i="5"/>
  <c r="F7" i="5"/>
  <c r="G7" i="5"/>
  <c r="H7" i="5"/>
  <c r="I7" i="5"/>
  <c r="J7" i="5"/>
  <c r="K7" i="5"/>
  <c r="B7" i="5"/>
  <c r="C16" i="5"/>
  <c r="C19" i="5" s="1"/>
  <c r="D16" i="5"/>
  <c r="D18" i="5" s="1"/>
  <c r="D19" i="5" s="1"/>
  <c r="E16" i="5"/>
  <c r="E18" i="5" s="1"/>
  <c r="E19" i="5" s="1"/>
  <c r="F16" i="5"/>
  <c r="F18" i="5" s="1"/>
  <c r="F19" i="5" s="1"/>
  <c r="G16" i="5"/>
  <c r="G18" i="5" s="1"/>
  <c r="G19" i="5" s="1"/>
  <c r="H16" i="5"/>
  <c r="H18" i="5" s="1"/>
  <c r="H19" i="5" s="1"/>
  <c r="I16" i="5"/>
  <c r="I18" i="5" s="1"/>
  <c r="I19" i="5" s="1"/>
  <c r="J18" i="5"/>
  <c r="J19" i="5" s="1"/>
  <c r="K16" i="5"/>
  <c r="K18" i="5" s="1"/>
  <c r="K19" i="5" s="1"/>
  <c r="B16" i="5"/>
  <c r="B18" i="5" s="1"/>
  <c r="B19" i="5" s="1"/>
  <c r="D3" i="5"/>
  <c r="E3" i="5"/>
  <c r="E5" i="5" s="1"/>
  <c r="E6" i="5" s="1"/>
  <c r="F3" i="5"/>
  <c r="F5" i="5" s="1"/>
  <c r="F6" i="5" s="1"/>
  <c r="G3" i="5"/>
  <c r="G5" i="5" s="1"/>
  <c r="G6" i="5" s="1"/>
  <c r="H3" i="5"/>
  <c r="H5" i="5" s="1"/>
  <c r="H6" i="5" s="1"/>
  <c r="I3" i="5"/>
  <c r="I5" i="5" s="1"/>
  <c r="I6" i="5" s="1"/>
  <c r="J3" i="5"/>
  <c r="J6" i="5" s="1"/>
  <c r="K3" i="5"/>
  <c r="K5" i="5" s="1"/>
  <c r="K6" i="5" s="1"/>
  <c r="C3" i="5"/>
  <c r="C5" i="5" s="1"/>
  <c r="C6" i="5" s="1"/>
  <c r="B3" i="5"/>
  <c r="B5" i="5" s="1"/>
  <c r="B6" i="5" s="1"/>
  <c r="F52" i="3"/>
  <c r="G52" i="3"/>
  <c r="G53" i="3" s="1"/>
  <c r="H52" i="3"/>
  <c r="H53" i="3" s="1"/>
  <c r="I52" i="3"/>
  <c r="I53" i="3" s="1"/>
  <c r="J52" i="3"/>
  <c r="J53" i="3" s="1"/>
  <c r="K52" i="3"/>
  <c r="K53" i="3" s="1"/>
  <c r="F53" i="3"/>
  <c r="E52" i="3"/>
  <c r="E53" i="3"/>
  <c r="C52" i="3"/>
  <c r="D52" i="3"/>
  <c r="C53" i="3"/>
  <c r="D53" i="3"/>
  <c r="B53" i="3"/>
  <c r="B52" i="3"/>
  <c r="B39" i="3"/>
  <c r="C11" i="2"/>
  <c r="C21" i="2"/>
  <c r="D21" i="2"/>
  <c r="E21" i="2"/>
  <c r="F21" i="2"/>
  <c r="G21" i="2"/>
  <c r="H21" i="2"/>
  <c r="I21" i="2"/>
  <c r="J21" i="2"/>
  <c r="K21" i="2"/>
  <c r="B21" i="2"/>
  <c r="H18" i="2"/>
  <c r="D18" i="2"/>
  <c r="B20" i="2"/>
  <c r="E20" i="2"/>
  <c r="H20" i="2"/>
  <c r="E18" i="2"/>
  <c r="F18" i="2"/>
  <c r="F20" i="2" s="1"/>
  <c r="G18" i="2"/>
  <c r="G20" i="2" s="1"/>
  <c r="I18" i="2"/>
  <c r="I20" i="2" s="1"/>
  <c r="J18" i="2"/>
  <c r="J20" i="2" s="1"/>
  <c r="K18" i="2"/>
  <c r="K20" i="2" s="1"/>
  <c r="D20" i="2"/>
  <c r="C20" i="2"/>
  <c r="F11" i="4"/>
  <c r="E11" i="4"/>
  <c r="D11" i="4"/>
  <c r="C11" i="4"/>
  <c r="L10" i="4"/>
  <c r="L11" i="4" s="1"/>
  <c r="K10" i="4"/>
  <c r="K11" i="4" s="1"/>
  <c r="J10" i="4"/>
  <c r="J11" i="4" s="1"/>
  <c r="I10" i="4"/>
  <c r="I11" i="4" s="1"/>
  <c r="H10" i="4"/>
  <c r="H11" i="4" s="1"/>
  <c r="G10" i="4"/>
  <c r="G11" i="4" s="1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B9" i="4"/>
  <c r="D11" i="2"/>
  <c r="E11" i="2"/>
  <c r="F11" i="2"/>
  <c r="G11" i="2"/>
  <c r="H11" i="2"/>
  <c r="I11" i="2"/>
  <c r="J11" i="2"/>
  <c r="K11" i="2"/>
  <c r="L11" i="2"/>
  <c r="D10" i="2"/>
  <c r="E10" i="2"/>
  <c r="F10" i="2"/>
  <c r="G10" i="2"/>
  <c r="H10" i="2"/>
  <c r="I10" i="2"/>
  <c r="J10" i="2"/>
  <c r="K10" i="2"/>
  <c r="L10" i="2"/>
  <c r="C10" i="2"/>
  <c r="C39" i="3"/>
  <c r="D39" i="3"/>
  <c r="E39" i="3"/>
  <c r="F39" i="3"/>
  <c r="G39" i="3"/>
  <c r="H39" i="3"/>
  <c r="I39" i="3"/>
  <c r="J39" i="3"/>
  <c r="K39" i="3"/>
  <c r="C38" i="3"/>
  <c r="D38" i="3"/>
  <c r="E38" i="3"/>
  <c r="F38" i="3"/>
  <c r="G38" i="3"/>
  <c r="H38" i="3"/>
  <c r="I38" i="3"/>
  <c r="J38" i="3"/>
  <c r="K38" i="3"/>
  <c r="B38" i="3"/>
  <c r="D10" i="3"/>
  <c r="E10" i="3"/>
  <c r="F10" i="3"/>
  <c r="G10" i="3"/>
  <c r="H10" i="3"/>
  <c r="I10" i="3"/>
  <c r="J10" i="3"/>
  <c r="K10" i="3"/>
  <c r="L10" i="3"/>
  <c r="C10" i="3"/>
  <c r="L21" i="3"/>
  <c r="K21" i="3"/>
  <c r="J21" i="3"/>
  <c r="I21" i="3"/>
  <c r="H21" i="3"/>
  <c r="G21" i="3"/>
  <c r="F21" i="3"/>
  <c r="E21" i="3"/>
  <c r="D21" i="3"/>
  <c r="C21" i="3"/>
  <c r="B21" i="3"/>
  <c r="B9" i="2"/>
  <c r="D9" i="2"/>
  <c r="E9" i="2"/>
  <c r="F9" i="2"/>
  <c r="G9" i="2"/>
  <c r="H9" i="2"/>
  <c r="I9" i="2"/>
  <c r="J9" i="2"/>
  <c r="K9" i="2"/>
  <c r="L9" i="2"/>
  <c r="C9" i="2"/>
  <c r="C9" i="3"/>
  <c r="B9" i="3"/>
  <c r="E9" i="3"/>
  <c r="F9" i="3"/>
  <c r="G9" i="3"/>
  <c r="H9" i="3"/>
  <c r="I9" i="3"/>
  <c r="J9" i="3"/>
  <c r="K9" i="3"/>
  <c r="L9" i="3"/>
  <c r="D9" i="3"/>
  <c r="I49" i="20" l="1"/>
  <c r="E43" i="20"/>
  <c r="E37" i="20"/>
  <c r="E13" i="20"/>
  <c r="I13" i="20"/>
  <c r="E7" i="20"/>
  <c r="I7" i="20"/>
  <c r="E55" i="19"/>
  <c r="I25" i="20"/>
  <c r="I37" i="20"/>
  <c r="I55" i="20"/>
  <c r="I31" i="20"/>
  <c r="I19" i="20"/>
  <c r="I43" i="20"/>
  <c r="E25" i="20"/>
  <c r="E31" i="20"/>
  <c r="E49" i="20"/>
  <c r="E19" i="20"/>
  <c r="E49" i="19"/>
  <c r="I37" i="19"/>
  <c r="I25" i="19"/>
  <c r="I19" i="19"/>
  <c r="I13" i="19"/>
  <c r="I55" i="19"/>
  <c r="I49" i="19"/>
  <c r="E19" i="19"/>
  <c r="E37" i="19"/>
  <c r="E25" i="19"/>
  <c r="E43" i="19"/>
  <c r="E13" i="19"/>
  <c r="E31" i="19"/>
  <c r="I55" i="18"/>
  <c r="E43" i="18"/>
  <c r="E37" i="18"/>
  <c r="I25" i="18"/>
  <c r="I31" i="18"/>
  <c r="I49" i="18"/>
  <c r="I7" i="18"/>
  <c r="I37" i="18"/>
  <c r="I43" i="18"/>
  <c r="E7" i="18"/>
  <c r="E31" i="18"/>
  <c r="E49" i="18"/>
  <c r="E25" i="18"/>
  <c r="E19" i="18"/>
  <c r="E55" i="16"/>
  <c r="E37" i="16"/>
  <c r="I49" i="16"/>
  <c r="I55" i="16"/>
  <c r="I19" i="16"/>
  <c r="I37" i="16"/>
  <c r="I25" i="16"/>
  <c r="I43" i="16"/>
  <c r="I13" i="16"/>
  <c r="I31" i="16"/>
  <c r="E19" i="16"/>
  <c r="E31" i="16"/>
  <c r="E7" i="16"/>
  <c r="E49" i="16"/>
  <c r="E25" i="16"/>
  <c r="E43" i="16"/>
  <c r="K18" i="14"/>
  <c r="K54" i="14"/>
  <c r="K36" i="14"/>
  <c r="K12" i="14"/>
  <c r="K30" i="14"/>
  <c r="K48" i="14"/>
  <c r="K6" i="14"/>
  <c r="K24" i="14"/>
  <c r="K42" i="14"/>
  <c r="D6" i="5"/>
</calcChain>
</file>

<file path=xl/sharedStrings.xml><?xml version="1.0" encoding="utf-8"?>
<sst xmlns="http://schemas.openxmlformats.org/spreadsheetml/2006/main" count="348" uniqueCount="67">
  <si>
    <t>sending rate</t>
    <phoneticPr fontId="2" type="noConversion"/>
  </si>
  <si>
    <t>100Mbps</t>
    <phoneticPr fontId="2" type="noConversion"/>
  </si>
  <si>
    <t>total packet arrived</t>
    <phoneticPr fontId="2" type="noConversion"/>
  </si>
  <si>
    <t>estimated packet arrived</t>
    <phoneticPr fontId="2" type="noConversion"/>
  </si>
  <si>
    <t>system cpu</t>
    <phoneticPr fontId="2" type="noConversion"/>
  </si>
  <si>
    <t>switch cpu</t>
    <phoneticPr fontId="2" type="noConversion"/>
  </si>
  <si>
    <t>controller</t>
    <phoneticPr fontId="2" type="noConversion"/>
  </si>
  <si>
    <t>total packet arrival rate</t>
    <phoneticPr fontId="2" type="noConversion"/>
  </si>
  <si>
    <t>estimated packet arrival rate</t>
    <phoneticPr fontId="2" type="noConversion"/>
  </si>
  <si>
    <t>200Mbps</t>
    <phoneticPr fontId="2" type="noConversion"/>
  </si>
  <si>
    <t>300Mbps</t>
    <phoneticPr fontId="2" type="noConversion"/>
  </si>
  <si>
    <t>400Mbps</t>
    <phoneticPr fontId="2" type="noConversion"/>
  </si>
  <si>
    <t>500Mbps</t>
    <phoneticPr fontId="2" type="noConversion"/>
  </si>
  <si>
    <t>600Mbps</t>
  </si>
  <si>
    <t>700Mbps</t>
  </si>
  <si>
    <t>800Mbps</t>
  </si>
  <si>
    <t>900Mbps</t>
  </si>
  <si>
    <t>1000Mbps</t>
  </si>
  <si>
    <t>total cpu usage</t>
    <phoneticPr fontId="2" type="noConversion"/>
  </si>
  <si>
    <t>loss packet</t>
    <phoneticPr fontId="2" type="noConversion"/>
  </si>
  <si>
    <t>packet loss</t>
    <phoneticPr fontId="2" type="noConversion"/>
  </si>
  <si>
    <t>sending rate(Mbps)</t>
    <phoneticPr fontId="2" type="noConversion"/>
  </si>
  <si>
    <t>sending rate(Gbps)</t>
    <phoneticPr fontId="2" type="noConversion"/>
  </si>
  <si>
    <t>packet loss rate</t>
    <phoneticPr fontId="2" type="noConversion"/>
  </si>
  <si>
    <t>total packet</t>
    <phoneticPr fontId="2" type="noConversion"/>
  </si>
  <si>
    <t>ideal sample packet</t>
    <phoneticPr fontId="2" type="noConversion"/>
  </si>
  <si>
    <t>actual sample packet</t>
    <phoneticPr fontId="2" type="noConversion"/>
  </si>
  <si>
    <t>cpu usage</t>
    <phoneticPr fontId="2" type="noConversion"/>
  </si>
  <si>
    <t>0.935G</t>
    <phoneticPr fontId="2" type="noConversion"/>
  </si>
  <si>
    <t>data-plane</t>
    <phoneticPr fontId="2" type="noConversion"/>
  </si>
  <si>
    <t>參數 -b</t>
    <phoneticPr fontId="2" type="noConversion"/>
  </si>
  <si>
    <t>total packet</t>
  </si>
  <si>
    <t>ideal sample packet</t>
  </si>
  <si>
    <t>actual sample packet</t>
  </si>
  <si>
    <t>traffic arrival rate</t>
    <phoneticPr fontId="2" type="noConversion"/>
  </si>
  <si>
    <t>Total packets sent by sender</t>
    <phoneticPr fontId="2" type="noConversion"/>
  </si>
  <si>
    <t>ideal number of sample packet</t>
    <phoneticPr fontId="2" type="noConversion"/>
  </si>
  <si>
    <t>actual number of sample packet</t>
    <phoneticPr fontId="2" type="noConversion"/>
  </si>
  <si>
    <t>1G</t>
    <phoneticPr fontId="2" type="noConversion"/>
  </si>
  <si>
    <t>sample packet loss rate</t>
    <phoneticPr fontId="2" type="noConversion"/>
  </si>
  <si>
    <t>CPU idle</t>
    <phoneticPr fontId="2" type="noConversion"/>
  </si>
  <si>
    <t>CPU usage</t>
    <phoneticPr fontId="2" type="noConversion"/>
  </si>
  <si>
    <t>2G</t>
  </si>
  <si>
    <t>2G</t>
    <phoneticPr fontId="2" type="noConversion"/>
  </si>
  <si>
    <t>CPU user</t>
    <phoneticPr fontId="2" type="noConversion"/>
  </si>
  <si>
    <t>CPU sys</t>
    <phoneticPr fontId="2" type="noConversion"/>
  </si>
  <si>
    <t>3G</t>
  </si>
  <si>
    <t>3G</t>
    <phoneticPr fontId="2" type="noConversion"/>
  </si>
  <si>
    <t>4G</t>
  </si>
  <si>
    <t>5G</t>
  </si>
  <si>
    <t>6G</t>
  </si>
  <si>
    <t>7G</t>
  </si>
  <si>
    <t>8G</t>
  </si>
  <si>
    <t>9G</t>
  </si>
  <si>
    <t>10G</t>
  </si>
  <si>
    <t>11G</t>
  </si>
  <si>
    <t>12G</t>
  </si>
  <si>
    <t>queue max number</t>
    <phoneticPr fontId="2" type="noConversion"/>
  </si>
  <si>
    <t>Traffic arrival rate</t>
    <phoneticPr fontId="2" type="noConversion"/>
  </si>
  <si>
    <t>single process</t>
    <phoneticPr fontId="2" type="noConversion"/>
  </si>
  <si>
    <t>multi process</t>
    <phoneticPr fontId="2" type="noConversion"/>
  </si>
  <si>
    <t>multi process (2)</t>
    <phoneticPr fontId="2" type="noConversion"/>
  </si>
  <si>
    <t>multi process (3)</t>
    <phoneticPr fontId="2" type="noConversion"/>
  </si>
  <si>
    <t>3-process with queue size 800</t>
    <phoneticPr fontId="2" type="noConversion"/>
  </si>
  <si>
    <t>2-process with queue size 800</t>
    <phoneticPr fontId="2" type="noConversion"/>
  </si>
  <si>
    <t>2-process with queue size 80</t>
    <phoneticPr fontId="2" type="noConversion"/>
  </si>
  <si>
    <t>3-process with queue size 80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</si>
</sst>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5" borderId="0" xfId="0" applyFont="1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sFlow</a:t>
            </a:r>
            <a:r>
              <a:rPr lang="en-US" altLang="zh-TW" baseline="0"/>
              <a:t> on Data plane CPU usage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data_plane!$B$1:$L$1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data_plane!$B$9:$L$9</c:f>
              <c:numCache>
                <c:formatCode>General</c:formatCode>
                <c:ptCount val="11"/>
                <c:pt idx="0">
                  <c:v>43.936</c:v>
                </c:pt>
                <c:pt idx="1">
                  <c:v>44.388000000000005</c:v>
                </c:pt>
                <c:pt idx="2">
                  <c:v>44.103999999999999</c:v>
                </c:pt>
                <c:pt idx="3">
                  <c:v>43.141999999999996</c:v>
                </c:pt>
                <c:pt idx="4">
                  <c:v>43.625999999999998</c:v>
                </c:pt>
                <c:pt idx="5">
                  <c:v>43.736000000000004</c:v>
                </c:pt>
                <c:pt idx="6">
                  <c:v>43.738000000000007</c:v>
                </c:pt>
                <c:pt idx="7">
                  <c:v>43.642000000000003</c:v>
                </c:pt>
                <c:pt idx="8">
                  <c:v>44.21</c:v>
                </c:pt>
                <c:pt idx="9">
                  <c:v>43.934000000000005</c:v>
                </c:pt>
                <c:pt idx="10">
                  <c:v>43.372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2-44AC-9D51-53DC7AC9A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183663"/>
        <c:axId val="1225183247"/>
      </c:lineChart>
      <c:catAx>
        <c:axId val="122518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sending rate(Mbps)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5183247"/>
        <c:crosses val="autoZero"/>
        <c:auto val="1"/>
        <c:lblAlgn val="ctr"/>
        <c:lblOffset val="100"/>
        <c:noMultiLvlLbl val="0"/>
      </c:catAx>
      <c:valAx>
        <c:axId val="1225183247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</a:t>
                </a:r>
                <a:r>
                  <a:rPr lang="en-US" altLang="zh-TW" baseline="0"/>
                  <a:t> usage(%)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518366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packet</a:t>
            </a:r>
            <a:r>
              <a:rPr lang="en-US" altLang="zh-TW" baseline="0"/>
              <a:t> loss rate(Data plane)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data_plane!$C$1:$L$1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data_plane!$C$11:$L$11</c:f>
              <c:numCache>
                <c:formatCode>General</c:formatCode>
                <c:ptCount val="10"/>
                <c:pt idx="0">
                  <c:v>7.8844037126954508E-2</c:v>
                </c:pt>
                <c:pt idx="1">
                  <c:v>3.924240678952208E-2</c:v>
                </c:pt>
                <c:pt idx="2">
                  <c:v>2.7206137912989824E-2</c:v>
                </c:pt>
                <c:pt idx="3">
                  <c:v>2.0210758176813868E-2</c:v>
                </c:pt>
                <c:pt idx="4">
                  <c:v>1.5856860201077485E-2</c:v>
                </c:pt>
                <c:pt idx="5">
                  <c:v>1.3539833147594596E-2</c:v>
                </c:pt>
                <c:pt idx="6">
                  <c:v>1.1438423617833898E-2</c:v>
                </c:pt>
                <c:pt idx="7">
                  <c:v>1.0008763771204542E-2</c:v>
                </c:pt>
                <c:pt idx="8">
                  <c:v>8.4194299611925032E-3</c:v>
                </c:pt>
                <c:pt idx="9">
                  <c:v>8.1633960352455598E-3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8-46E0-B95E-206BCBAB6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609408"/>
        <c:axId val="1266607328"/>
      </c:lineChart>
      <c:catAx>
        <c:axId val="126660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sending rate(Mbps)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6607328"/>
        <c:crosses val="autoZero"/>
        <c:auto val="1"/>
        <c:lblAlgn val="ctr"/>
        <c:lblOffset val="100"/>
        <c:noMultiLvlLbl val="0"/>
      </c:catAx>
      <c:valAx>
        <c:axId val="1266607328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</a:t>
                </a:r>
                <a:r>
                  <a:rPr lang="en-US" altLang="zh-TW" baseline="0"/>
                  <a:t> loss rate(%)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660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packet loss rate(Data plane)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data_plane!$B$16:$K$16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data_plane!$B$21:$K$21</c:f>
              <c:numCache>
                <c:formatCode>General</c:formatCode>
                <c:ptCount val="10"/>
                <c:pt idx="0">
                  <c:v>8.6204726307622711E-3</c:v>
                </c:pt>
                <c:pt idx="1">
                  <c:v>4.1769190320457422E-3</c:v>
                </c:pt>
                <c:pt idx="2">
                  <c:v>5.3911481416305477E-3</c:v>
                </c:pt>
                <c:pt idx="3">
                  <c:v>4.0624875431353215E-3</c:v>
                </c:pt>
                <c:pt idx="4">
                  <c:v>4.7528868828942833E-3</c:v>
                </c:pt>
                <c:pt idx="5">
                  <c:v>2.7970656984542489E-3</c:v>
                </c:pt>
                <c:pt idx="6">
                  <c:v>1.9645839100577767E-3</c:v>
                </c:pt>
                <c:pt idx="7">
                  <c:v>4.3056541440156916E-3</c:v>
                </c:pt>
                <c:pt idx="8">
                  <c:v>6.8383069555520086E-4</c:v>
                </c:pt>
                <c:pt idx="9">
                  <c:v>3.1814070090638286E-4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5-4439-B9FF-ADF9A39C8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687920"/>
        <c:axId val="1428680848"/>
      </c:lineChart>
      <c:catAx>
        <c:axId val="142868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sending rate(Gbps)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8680848"/>
        <c:crosses val="autoZero"/>
        <c:auto val="1"/>
        <c:lblAlgn val="ctr"/>
        <c:lblOffset val="100"/>
        <c:noMultiLvlLbl val="0"/>
      </c:catAx>
      <c:valAx>
        <c:axId val="1428680848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868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sFlow on USER plane CPU Usage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user_plane2!$B$1:$L$1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user_plane2!$B$9:$L$9</c:f>
              <c:numCache>
                <c:formatCode>General</c:formatCode>
                <c:ptCount val="11"/>
                <c:pt idx="0">
                  <c:v>42.152000000000001</c:v>
                </c:pt>
                <c:pt idx="1">
                  <c:v>79.957999999999998</c:v>
                </c:pt>
                <c:pt idx="2">
                  <c:v>104.696</c:v>
                </c:pt>
                <c:pt idx="3">
                  <c:v>121.78600000000002</c:v>
                </c:pt>
                <c:pt idx="4">
                  <c:v>135.03399999999996</c:v>
                </c:pt>
                <c:pt idx="5">
                  <c:v>144.81200000000001</c:v>
                </c:pt>
                <c:pt idx="6">
                  <c:v>154.54799999999997</c:v>
                </c:pt>
                <c:pt idx="7">
                  <c:v>155.91199999999998</c:v>
                </c:pt>
                <c:pt idx="8">
                  <c:v>155.52199999999999</c:v>
                </c:pt>
                <c:pt idx="9">
                  <c:v>155.09799999999998</c:v>
                </c:pt>
                <c:pt idx="10">
                  <c:v>156.786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1-4A4F-9DCA-B523ECBAB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040495"/>
        <c:axId val="868034671"/>
      </c:lineChart>
      <c:catAx>
        <c:axId val="86804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sending rate(Mbps)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8034671"/>
        <c:crosses val="autoZero"/>
        <c:auto val="1"/>
        <c:lblAlgn val="ctr"/>
        <c:lblOffset val="100"/>
        <c:noMultiLvlLbl val="0"/>
      </c:catAx>
      <c:valAx>
        <c:axId val="868034671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Usage(%)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804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packet</a:t>
            </a:r>
            <a:r>
              <a:rPr lang="en-US" altLang="zh-TW" baseline="0"/>
              <a:t> loss rate(User plane)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user_plane2!$B$30:$K$30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user_plane2!$B$39:$K$39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0.10101010101010101</c:v>
                </c:pt>
                <c:pt idx="6">
                  <c:v>4.5129962867752074</c:v>
                </c:pt>
                <c:pt idx="7">
                  <c:v>20.259967504061994</c:v>
                </c:pt>
                <c:pt idx="8">
                  <c:v>31.556064073226548</c:v>
                </c:pt>
                <c:pt idx="9">
                  <c:v>38.272345530893823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1-44AA-A1C4-DB4F1452C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580751"/>
        <c:axId val="799580335"/>
      </c:lineChart>
      <c:catAx>
        <c:axId val="79958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sending rate(Mbps)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9580335"/>
        <c:crosses val="autoZero"/>
        <c:auto val="1"/>
        <c:lblAlgn val="ctr"/>
        <c:lblOffset val="100"/>
        <c:noMultiLvlLbl val="0"/>
      </c:catAx>
      <c:valAx>
        <c:axId val="7995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packer</a:t>
                </a:r>
                <a:r>
                  <a:rPr lang="en-US" altLang="zh-TW" baseline="0"/>
                  <a:t> loss rate(%)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958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23</xdr:row>
      <xdr:rowOff>152400</xdr:rowOff>
    </xdr:from>
    <xdr:to>
      <xdr:col>2</xdr:col>
      <xdr:colOff>990600</xdr:colOff>
      <xdr:row>36</xdr:row>
      <xdr:rowOff>171450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0088E7-338A-4C1D-95E4-4470D55BB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90487</xdr:colOff>
      <xdr:row>24</xdr:row>
      <xdr:rowOff>9525</xdr:rowOff>
    </xdr:from>
    <xdr:to>
      <xdr:col>6</xdr:col>
      <xdr:colOff>1090612</xdr:colOff>
      <xdr:row>37</xdr:row>
      <xdr:rowOff>28575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F403A1D-4F61-4A95-904E-11C0AF175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85725</xdr:colOff>
      <xdr:row>23</xdr:row>
      <xdr:rowOff>180975</xdr:rowOff>
    </xdr:from>
    <xdr:to>
      <xdr:col>10</xdr:col>
      <xdr:colOff>1085850</xdr:colOff>
      <xdr:row>36</xdr:row>
      <xdr:rowOff>200025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0F2DA51-6137-4F5D-9447-1625EB1DD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0</xdr:row>
      <xdr:rowOff>171450</xdr:rowOff>
    </xdr:from>
    <xdr:to>
      <xdr:col>19</xdr:col>
      <xdr:colOff>219075</xdr:colOff>
      <xdr:row>13</xdr:row>
      <xdr:rowOff>190500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4AEB167-CD18-4E77-862B-4079A34CA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1162050</xdr:colOff>
      <xdr:row>29</xdr:row>
      <xdr:rowOff>66675</xdr:rowOff>
    </xdr:from>
    <xdr:to>
      <xdr:col>19</xdr:col>
      <xdr:colOff>109537</xdr:colOff>
      <xdr:row>42</xdr:row>
      <xdr:rowOff>85725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98378E0-2ABC-445F-9B97-54796635C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1115-3B2D-4929-AC8F-4D9BCF32A50C}">
  <dimension ref="A1:K8"/>
  <sheetViews>
    <sheetView workbookViewId="0">
      <selection sqref="A1:K8"/>
    </sheetView>
  </sheetViews>
  <sheetFormatPr defaultRowHeight="16.5" x14ac:dyDescent="0.25"/>
  <cols>
    <col min="1" max="1" width="23" customWidth="1"/>
    <col min="2" max="2" width="14.375" customWidth="1"/>
    <col min="3" max="3" width="14.625" customWidth="1"/>
    <col min="4" max="4" width="17.5" customWidth="1"/>
    <col min="5" max="5" width="14.625" customWidth="1"/>
    <col min="6" max="6" width="13.5" customWidth="1"/>
    <col min="7" max="7" width="13.75" customWidth="1"/>
    <col min="8" max="8" width="16.375" customWidth="1"/>
    <col min="9" max="9" width="13.25" customWidth="1"/>
    <col min="10" max="10" width="10.375" customWidth="1"/>
    <col min="11" max="11" width="12.75" customWidth="1"/>
  </cols>
  <sheetData>
    <row r="1" spans="1:11" x14ac:dyDescent="0.25">
      <c r="A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2</v>
      </c>
      <c r="B2">
        <v>252928</v>
      </c>
      <c r="C2">
        <v>512256</v>
      </c>
      <c r="D2">
        <v>768256</v>
      </c>
      <c r="E2">
        <v>1024256</v>
      </c>
      <c r="F2">
        <v>1236224</v>
      </c>
      <c r="G2">
        <v>1520640</v>
      </c>
      <c r="H2">
        <v>1792512</v>
      </c>
      <c r="I2">
        <v>2048256</v>
      </c>
      <c r="J2">
        <v>2237440</v>
      </c>
      <c r="K2">
        <v>2560512</v>
      </c>
    </row>
    <row r="3" spans="1:11" x14ac:dyDescent="0.25">
      <c r="A3" t="s">
        <v>3</v>
      </c>
      <c r="B3">
        <v>252928</v>
      </c>
      <c r="C3">
        <v>512256</v>
      </c>
      <c r="D3">
        <v>768256</v>
      </c>
      <c r="E3">
        <v>1024256</v>
      </c>
      <c r="F3">
        <v>1236224</v>
      </c>
      <c r="G3">
        <v>1519104</v>
      </c>
      <c r="H3">
        <v>1711616</v>
      </c>
      <c r="I3">
        <v>1633280</v>
      </c>
      <c r="J3">
        <v>1531392</v>
      </c>
      <c r="K3">
        <v>1580544</v>
      </c>
    </row>
    <row r="4" spans="1:11" x14ac:dyDescent="0.25">
      <c r="A4" t="s">
        <v>4</v>
      </c>
      <c r="B4">
        <v>2.8</v>
      </c>
      <c r="C4">
        <v>2.8</v>
      </c>
      <c r="D4">
        <v>2.8</v>
      </c>
      <c r="E4">
        <v>2.8</v>
      </c>
      <c r="F4">
        <v>2.8</v>
      </c>
      <c r="G4">
        <v>2.8</v>
      </c>
      <c r="H4">
        <v>2.8</v>
      </c>
      <c r="I4">
        <v>2.8</v>
      </c>
      <c r="J4">
        <v>2.8</v>
      </c>
      <c r="K4">
        <v>2.8</v>
      </c>
    </row>
    <row r="5" spans="1:11" x14ac:dyDescent="0.25">
      <c r="A5" t="s">
        <v>5</v>
      </c>
      <c r="B5">
        <v>14.6</v>
      </c>
      <c r="C5">
        <v>11.37</v>
      </c>
      <c r="D5">
        <v>12.55</v>
      </c>
      <c r="E5">
        <v>13.84</v>
      </c>
      <c r="F5">
        <v>9.48</v>
      </c>
      <c r="G5">
        <v>12.12</v>
      </c>
      <c r="H5">
        <v>12.84</v>
      </c>
      <c r="I5">
        <v>11.45</v>
      </c>
      <c r="J5">
        <v>11.46</v>
      </c>
      <c r="K5">
        <v>8.85</v>
      </c>
    </row>
    <row r="6" spans="1:11" x14ac:dyDescent="0.25">
      <c r="A6" t="s">
        <v>6</v>
      </c>
      <c r="B6">
        <v>31.64</v>
      </c>
      <c r="C6">
        <v>58.55</v>
      </c>
      <c r="D6">
        <v>74.260000000000005</v>
      </c>
      <c r="E6">
        <v>85.54</v>
      </c>
      <c r="F6">
        <v>100.79</v>
      </c>
      <c r="G6">
        <v>105.77</v>
      </c>
      <c r="H6">
        <v>109.89</v>
      </c>
      <c r="I6">
        <v>110.89</v>
      </c>
      <c r="J6">
        <v>111.56</v>
      </c>
      <c r="K6">
        <v>112.67</v>
      </c>
    </row>
    <row r="7" spans="1:11" x14ac:dyDescent="0.25">
      <c r="A7" t="s">
        <v>7</v>
      </c>
      <c r="B7">
        <v>23568.29</v>
      </c>
      <c r="C7">
        <v>46240.28</v>
      </c>
      <c r="D7">
        <v>69502.23</v>
      </c>
      <c r="E7">
        <v>92885.03</v>
      </c>
      <c r="F7">
        <v>122015.87</v>
      </c>
      <c r="G7">
        <v>140464.85</v>
      </c>
      <c r="H7">
        <v>161707.19</v>
      </c>
      <c r="I7">
        <v>197148.91</v>
      </c>
      <c r="J7">
        <v>214204.55</v>
      </c>
      <c r="K7">
        <v>242469.36</v>
      </c>
    </row>
    <row r="8" spans="1:11" x14ac:dyDescent="0.25">
      <c r="A8" t="s">
        <v>8</v>
      </c>
      <c r="B8">
        <v>23568.29</v>
      </c>
      <c r="C8">
        <v>46240.27</v>
      </c>
      <c r="D8">
        <v>69502.23</v>
      </c>
      <c r="E8">
        <v>92885.03</v>
      </c>
      <c r="F8">
        <v>122015.87</v>
      </c>
      <c r="G8">
        <v>140346.70000000001</v>
      </c>
      <c r="H8">
        <v>147007.47</v>
      </c>
      <c r="I8">
        <v>154643.85</v>
      </c>
      <c r="J8">
        <v>141914.92000000001</v>
      </c>
      <c r="K8">
        <v>145933.44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35C1-FCEB-4813-8500-65FB8A824F16}">
  <dimension ref="A1:I110"/>
  <sheetViews>
    <sheetView topLeftCell="B37" zoomScale="85" zoomScaleNormal="85" workbookViewId="0">
      <selection activeCell="I55" activeCellId="8" sqref="I7 I13 I19 I25 I31 I37 I43 I49 I55"/>
    </sheetView>
  </sheetViews>
  <sheetFormatPr defaultRowHeight="16.5" x14ac:dyDescent="0.25"/>
  <cols>
    <col min="1" max="13" width="25.625" customWidth="1"/>
    <col min="14" max="15" width="20.625" customWidth="1"/>
  </cols>
  <sheetData>
    <row r="1" spans="1:9" s="9" customFormat="1" ht="30" customHeight="1" x14ac:dyDescent="0.25">
      <c r="A1" s="9" t="s">
        <v>34</v>
      </c>
      <c r="B1" s="9" t="s">
        <v>35</v>
      </c>
      <c r="C1" s="9" t="s">
        <v>36</v>
      </c>
      <c r="D1" s="9" t="s">
        <v>37</v>
      </c>
      <c r="E1" s="9" t="s">
        <v>39</v>
      </c>
      <c r="F1" s="9" t="s">
        <v>44</v>
      </c>
      <c r="G1" s="9" t="s">
        <v>45</v>
      </c>
      <c r="H1" s="9" t="s">
        <v>40</v>
      </c>
      <c r="I1" s="9" t="s">
        <v>41</v>
      </c>
    </row>
    <row r="2" spans="1:9" s="4" customFormat="1" ht="30" customHeight="1" x14ac:dyDescent="0.25">
      <c r="A2" s="18" t="s">
        <v>38</v>
      </c>
      <c r="B2" s="4">
        <v>7353344</v>
      </c>
      <c r="C2" s="4">
        <f>B2/1024</f>
        <v>7181</v>
      </c>
      <c r="D2" s="4">
        <v>7181</v>
      </c>
      <c r="E2" s="4">
        <f>(C2-D2)/C2 *100</f>
        <v>0</v>
      </c>
      <c r="F2" s="4">
        <v>2.73</v>
      </c>
      <c r="G2" s="4">
        <v>3.67</v>
      </c>
      <c r="H2" s="4">
        <v>93.55</v>
      </c>
      <c r="I2" s="4">
        <f>100-H2</f>
        <v>6.4500000000000028</v>
      </c>
    </row>
    <row r="3" spans="1:9" s="4" customFormat="1" ht="30" customHeight="1" x14ac:dyDescent="0.25">
      <c r="A3" s="18"/>
      <c r="B3" s="4">
        <v>7353344</v>
      </c>
      <c r="C3" s="4">
        <f t="shared" ref="C3:C60" si="0">B3/1024</f>
        <v>7181</v>
      </c>
      <c r="D3" s="4">
        <v>7181</v>
      </c>
      <c r="E3" s="4">
        <f t="shared" ref="E3:E60" si="1">(C3-D3)/C3 *100</f>
        <v>0</v>
      </c>
      <c r="F3" s="4">
        <v>2.54</v>
      </c>
      <c r="G3" s="4">
        <v>3.58</v>
      </c>
      <c r="H3" s="4">
        <v>93.84</v>
      </c>
      <c r="I3" s="4">
        <f t="shared" ref="I3:I65" si="2">100-H3</f>
        <v>6.1599999999999966</v>
      </c>
    </row>
    <row r="4" spans="1:9" s="4" customFormat="1" ht="30" customHeight="1" x14ac:dyDescent="0.25">
      <c r="A4" s="18"/>
      <c r="B4" s="4">
        <v>7353344</v>
      </c>
      <c r="C4" s="4">
        <f t="shared" si="0"/>
        <v>7181</v>
      </c>
      <c r="D4" s="4">
        <v>7181</v>
      </c>
      <c r="E4" s="4">
        <f t="shared" si="1"/>
        <v>0</v>
      </c>
      <c r="F4" s="4">
        <v>2.48</v>
      </c>
      <c r="G4" s="4">
        <v>3.67</v>
      </c>
      <c r="H4" s="4">
        <v>93.82</v>
      </c>
      <c r="I4" s="4">
        <f t="shared" si="2"/>
        <v>6.1800000000000068</v>
      </c>
    </row>
    <row r="5" spans="1:9" s="4" customFormat="1" ht="30" customHeight="1" x14ac:dyDescent="0.25">
      <c r="A5" s="18"/>
      <c r="B5" s="4">
        <v>7353344</v>
      </c>
      <c r="C5" s="4">
        <f t="shared" si="0"/>
        <v>7181</v>
      </c>
      <c r="D5" s="4">
        <v>7181</v>
      </c>
      <c r="E5" s="4">
        <f t="shared" si="1"/>
        <v>0</v>
      </c>
      <c r="F5" s="4">
        <v>2.4500000000000002</v>
      </c>
      <c r="G5" s="4">
        <v>3.4</v>
      </c>
      <c r="H5" s="4">
        <v>94.14</v>
      </c>
      <c r="I5" s="4">
        <f t="shared" si="2"/>
        <v>5.8599999999999994</v>
      </c>
    </row>
    <row r="6" spans="1:9" s="4" customFormat="1" ht="30" customHeight="1" x14ac:dyDescent="0.25">
      <c r="A6" s="18"/>
      <c r="B6" s="4">
        <v>7353344</v>
      </c>
      <c r="C6" s="4">
        <f t="shared" si="0"/>
        <v>7181</v>
      </c>
      <c r="D6" s="4">
        <v>7181</v>
      </c>
      <c r="E6" s="4">
        <f t="shared" si="1"/>
        <v>0</v>
      </c>
      <c r="F6" s="4">
        <v>2.63</v>
      </c>
      <c r="G6" s="4">
        <v>3.64</v>
      </c>
      <c r="H6" s="4">
        <v>93.68</v>
      </c>
      <c r="I6" s="4">
        <f t="shared" si="2"/>
        <v>6.3199999999999932</v>
      </c>
    </row>
    <row r="7" spans="1:9" s="4" customFormat="1" ht="30" customHeight="1" x14ac:dyDescent="0.25">
      <c r="A7" s="6"/>
      <c r="E7" s="12">
        <f>AVERAGE(E2:E6)</f>
        <v>0</v>
      </c>
      <c r="I7" s="10">
        <f>AVERAGE(I2:I6)</f>
        <v>6.194</v>
      </c>
    </row>
    <row r="8" spans="1:9" s="5" customFormat="1" ht="30" customHeight="1" x14ac:dyDescent="0.25">
      <c r="A8" s="19" t="s">
        <v>43</v>
      </c>
      <c r="B8" s="5">
        <v>14667776</v>
      </c>
      <c r="C8" s="5">
        <f t="shared" si="0"/>
        <v>14324</v>
      </c>
      <c r="D8" s="5">
        <v>14324</v>
      </c>
      <c r="E8" s="5">
        <f t="shared" si="1"/>
        <v>0</v>
      </c>
      <c r="F8" s="5">
        <v>7.07</v>
      </c>
      <c r="G8" s="5">
        <v>4.38</v>
      </c>
      <c r="H8" s="5">
        <v>88.45</v>
      </c>
      <c r="I8" s="5">
        <f t="shared" si="2"/>
        <v>11.549999999999997</v>
      </c>
    </row>
    <row r="9" spans="1:9" s="5" customFormat="1" ht="30" customHeight="1" x14ac:dyDescent="0.25">
      <c r="A9" s="19"/>
      <c r="B9" s="5">
        <v>14667776</v>
      </c>
      <c r="C9" s="5">
        <f t="shared" si="0"/>
        <v>14324</v>
      </c>
      <c r="D9" s="5">
        <v>14324</v>
      </c>
      <c r="E9" s="5">
        <f t="shared" si="1"/>
        <v>0</v>
      </c>
      <c r="F9" s="5">
        <v>6.71</v>
      </c>
      <c r="G9" s="5">
        <v>4.37</v>
      </c>
      <c r="H9" s="5">
        <v>88.77</v>
      </c>
      <c r="I9" s="5">
        <f t="shared" si="2"/>
        <v>11.230000000000004</v>
      </c>
    </row>
    <row r="10" spans="1:9" s="5" customFormat="1" ht="30" customHeight="1" x14ac:dyDescent="0.25">
      <c r="A10" s="19"/>
      <c r="B10" s="5">
        <v>14667776</v>
      </c>
      <c r="C10" s="5">
        <f t="shared" si="0"/>
        <v>14324</v>
      </c>
      <c r="D10" s="5">
        <v>14324</v>
      </c>
      <c r="E10" s="5">
        <f t="shared" si="1"/>
        <v>0</v>
      </c>
      <c r="F10" s="5">
        <v>6.77</v>
      </c>
      <c r="G10" s="5">
        <v>4.3099999999999996</v>
      </c>
      <c r="H10" s="5">
        <v>88.76</v>
      </c>
      <c r="I10" s="5">
        <f t="shared" si="2"/>
        <v>11.239999999999995</v>
      </c>
    </row>
    <row r="11" spans="1:9" s="5" customFormat="1" ht="30" customHeight="1" x14ac:dyDescent="0.25">
      <c r="A11" s="19"/>
      <c r="B11" s="5">
        <v>14667776</v>
      </c>
      <c r="C11" s="5">
        <f t="shared" si="0"/>
        <v>14324</v>
      </c>
      <c r="D11" s="5">
        <v>14324</v>
      </c>
      <c r="E11" s="5">
        <f t="shared" si="1"/>
        <v>0</v>
      </c>
      <c r="F11" s="5">
        <v>7.67</v>
      </c>
      <c r="G11" s="5">
        <v>4.1500000000000004</v>
      </c>
      <c r="H11" s="5">
        <v>88.03</v>
      </c>
      <c r="I11" s="5">
        <f t="shared" si="2"/>
        <v>11.969999999999999</v>
      </c>
    </row>
    <row r="12" spans="1:9" s="5" customFormat="1" ht="30" customHeight="1" x14ac:dyDescent="0.25">
      <c r="A12" s="19"/>
      <c r="B12" s="5">
        <v>14667776</v>
      </c>
      <c r="C12" s="5">
        <f t="shared" si="0"/>
        <v>14324</v>
      </c>
      <c r="D12" s="5">
        <v>14324</v>
      </c>
      <c r="E12" s="5">
        <f t="shared" si="1"/>
        <v>0</v>
      </c>
      <c r="F12" s="5">
        <v>6.6</v>
      </c>
      <c r="G12" s="5">
        <v>4.3099999999999996</v>
      </c>
      <c r="H12" s="5">
        <v>88.98</v>
      </c>
      <c r="I12" s="5">
        <f t="shared" si="2"/>
        <v>11.019999999999996</v>
      </c>
    </row>
    <row r="13" spans="1:9" s="5" customFormat="1" ht="30" customHeight="1" x14ac:dyDescent="0.25">
      <c r="A13" s="8"/>
      <c r="E13" s="12">
        <f>AVERAGE(E8:E12)</f>
        <v>0</v>
      </c>
      <c r="I13" s="11">
        <f>AVERAGE(I8:I12)</f>
        <v>11.401999999999997</v>
      </c>
    </row>
    <row r="14" spans="1:9" s="4" customFormat="1" ht="30" customHeight="1" x14ac:dyDescent="0.25">
      <c r="A14" s="18" t="s">
        <v>47</v>
      </c>
      <c r="B14" s="4">
        <v>22021120</v>
      </c>
      <c r="C14" s="4">
        <f t="shared" si="0"/>
        <v>21505</v>
      </c>
      <c r="D14" s="4">
        <v>19621</v>
      </c>
      <c r="E14" s="4">
        <f t="shared" si="1"/>
        <v>8.7607533131829811</v>
      </c>
      <c r="F14" s="4">
        <v>12.96</v>
      </c>
      <c r="G14" s="4">
        <v>5.18</v>
      </c>
      <c r="H14" s="4">
        <v>81.66</v>
      </c>
      <c r="I14" s="4">
        <f t="shared" si="2"/>
        <v>18.340000000000003</v>
      </c>
    </row>
    <row r="15" spans="1:9" s="4" customFormat="1" ht="30" customHeight="1" x14ac:dyDescent="0.25">
      <c r="A15" s="18"/>
      <c r="B15" s="4">
        <v>22021120</v>
      </c>
      <c r="C15" s="4">
        <f t="shared" si="0"/>
        <v>21505</v>
      </c>
      <c r="D15" s="4">
        <v>19283</v>
      </c>
      <c r="E15" s="4">
        <f t="shared" si="1"/>
        <v>10.332480818414322</v>
      </c>
      <c r="F15" s="4">
        <v>12.8</v>
      </c>
      <c r="G15" s="4">
        <v>5.13</v>
      </c>
      <c r="H15" s="4">
        <v>81.92</v>
      </c>
      <c r="I15" s="4">
        <f t="shared" si="2"/>
        <v>18.079999999999998</v>
      </c>
    </row>
    <row r="16" spans="1:9" s="4" customFormat="1" ht="30" customHeight="1" x14ac:dyDescent="0.25">
      <c r="A16" s="18"/>
      <c r="B16" s="4">
        <v>22021120</v>
      </c>
      <c r="C16" s="4">
        <f t="shared" si="0"/>
        <v>21505</v>
      </c>
      <c r="D16" s="4">
        <v>19722</v>
      </c>
      <c r="E16" s="4">
        <f t="shared" si="1"/>
        <v>8.2910950941641488</v>
      </c>
      <c r="F16" s="4">
        <v>12.9</v>
      </c>
      <c r="G16" s="4">
        <v>5.33</v>
      </c>
      <c r="H16" s="4">
        <v>81.61</v>
      </c>
      <c r="I16" s="4">
        <f t="shared" si="2"/>
        <v>18.39</v>
      </c>
    </row>
    <row r="17" spans="1:9" s="4" customFormat="1" ht="30" customHeight="1" x14ac:dyDescent="0.25">
      <c r="A17" s="18"/>
      <c r="B17" s="4">
        <v>22021120</v>
      </c>
      <c r="C17" s="4">
        <f t="shared" si="0"/>
        <v>21505</v>
      </c>
      <c r="D17" s="4">
        <v>20226</v>
      </c>
      <c r="E17" s="4">
        <f t="shared" si="1"/>
        <v>5.9474540804464082</v>
      </c>
      <c r="F17" s="4">
        <v>12.88</v>
      </c>
      <c r="G17" s="4">
        <v>5.14</v>
      </c>
      <c r="H17" s="4">
        <v>81.8</v>
      </c>
      <c r="I17" s="4">
        <f t="shared" si="2"/>
        <v>18.200000000000003</v>
      </c>
    </row>
    <row r="18" spans="1:9" s="4" customFormat="1" ht="30" customHeight="1" x14ac:dyDescent="0.25">
      <c r="A18" s="18"/>
      <c r="B18" s="4">
        <v>22021120</v>
      </c>
      <c r="C18" s="4">
        <f t="shared" si="0"/>
        <v>21505</v>
      </c>
      <c r="D18" s="4">
        <v>19940</v>
      </c>
      <c r="E18" s="4">
        <f t="shared" si="1"/>
        <v>7.2773773541036961</v>
      </c>
      <c r="F18" s="4">
        <v>12.89</v>
      </c>
      <c r="G18" s="4">
        <v>5.31</v>
      </c>
      <c r="H18" s="4">
        <v>81.66</v>
      </c>
      <c r="I18" s="4">
        <f t="shared" si="2"/>
        <v>18.340000000000003</v>
      </c>
    </row>
    <row r="19" spans="1:9" s="4" customFormat="1" ht="30" customHeight="1" x14ac:dyDescent="0.25">
      <c r="A19" s="6"/>
      <c r="E19" s="10">
        <f>AVERAGE(E14:E18)</f>
        <v>8.1218321320623126</v>
      </c>
      <c r="I19" s="10">
        <f>AVERAGE(I14:I18)</f>
        <v>18.270000000000003</v>
      </c>
    </row>
    <row r="20" spans="1:9" s="5" customFormat="1" ht="30" customHeight="1" x14ac:dyDescent="0.25">
      <c r="A20" s="19" t="s">
        <v>48</v>
      </c>
      <c r="B20" s="5">
        <v>29335552</v>
      </c>
      <c r="C20" s="5">
        <f t="shared" si="0"/>
        <v>28648</v>
      </c>
      <c r="D20" s="5">
        <v>18967</v>
      </c>
      <c r="E20" s="5">
        <f t="shared" si="1"/>
        <v>33.792934934375872</v>
      </c>
      <c r="F20" s="5">
        <v>13.04</v>
      </c>
      <c r="G20" s="5">
        <v>5.21</v>
      </c>
      <c r="H20" s="5">
        <v>81.61</v>
      </c>
      <c r="I20" s="5">
        <f t="shared" si="2"/>
        <v>18.39</v>
      </c>
    </row>
    <row r="21" spans="1:9" s="5" customFormat="1" ht="30" customHeight="1" x14ac:dyDescent="0.25">
      <c r="A21" s="19"/>
      <c r="B21" s="5">
        <v>29335552</v>
      </c>
      <c r="C21" s="5">
        <f t="shared" si="0"/>
        <v>28648</v>
      </c>
      <c r="D21" s="5">
        <v>18929</v>
      </c>
      <c r="E21" s="5">
        <f t="shared" si="1"/>
        <v>33.925579447081823</v>
      </c>
      <c r="F21" s="5">
        <v>12.58</v>
      </c>
      <c r="G21" s="5">
        <v>4.1900000000000004</v>
      </c>
      <c r="H21" s="5">
        <v>83.1</v>
      </c>
      <c r="I21" s="5">
        <f t="shared" si="2"/>
        <v>16.900000000000006</v>
      </c>
    </row>
    <row r="22" spans="1:9" s="5" customFormat="1" ht="30" customHeight="1" x14ac:dyDescent="0.25">
      <c r="A22" s="19"/>
      <c r="B22" s="5">
        <v>29335552</v>
      </c>
      <c r="C22" s="5">
        <f t="shared" si="0"/>
        <v>28648</v>
      </c>
      <c r="D22" s="5">
        <v>18340</v>
      </c>
      <c r="E22" s="5">
        <f t="shared" si="1"/>
        <v>35.981569394024014</v>
      </c>
      <c r="F22" s="5">
        <v>12.73</v>
      </c>
      <c r="G22" s="5">
        <v>5.74</v>
      </c>
      <c r="H22" s="5">
        <v>81.42</v>
      </c>
      <c r="I22" s="5">
        <f t="shared" si="2"/>
        <v>18.579999999999998</v>
      </c>
    </row>
    <row r="23" spans="1:9" s="5" customFormat="1" ht="30" customHeight="1" x14ac:dyDescent="0.25">
      <c r="A23" s="19"/>
      <c r="B23" s="5">
        <v>29335552</v>
      </c>
      <c r="C23" s="5">
        <f t="shared" si="0"/>
        <v>28648</v>
      </c>
      <c r="D23" s="5">
        <v>18080</v>
      </c>
      <c r="E23" s="5">
        <f t="shared" si="1"/>
        <v>36.889137112538393</v>
      </c>
      <c r="F23" s="5">
        <v>12.78</v>
      </c>
      <c r="G23" s="5">
        <v>5.78</v>
      </c>
      <c r="H23" s="5">
        <v>81.3</v>
      </c>
      <c r="I23" s="5">
        <f t="shared" si="2"/>
        <v>18.700000000000003</v>
      </c>
    </row>
    <row r="24" spans="1:9" s="5" customFormat="1" ht="30" customHeight="1" x14ac:dyDescent="0.25">
      <c r="A24" s="19"/>
      <c r="B24" s="5">
        <v>29335552</v>
      </c>
      <c r="C24" s="5">
        <f t="shared" si="0"/>
        <v>28648</v>
      </c>
      <c r="D24" s="5">
        <v>18510</v>
      </c>
      <c r="E24" s="5">
        <f t="shared" si="1"/>
        <v>35.388159731918456</v>
      </c>
      <c r="F24" s="5">
        <v>12.97</v>
      </c>
      <c r="G24" s="5">
        <v>5.54</v>
      </c>
      <c r="H24" s="5">
        <v>81.36</v>
      </c>
      <c r="I24" s="5">
        <f t="shared" si="2"/>
        <v>18.64</v>
      </c>
    </row>
    <row r="25" spans="1:9" s="5" customFormat="1" ht="30" customHeight="1" x14ac:dyDescent="0.25">
      <c r="A25" s="8"/>
      <c r="E25" s="12">
        <f>AVERAGE(E20:E24)</f>
        <v>35.195476123987717</v>
      </c>
      <c r="I25" s="11">
        <f>AVERAGE(I20:I24)</f>
        <v>18.242000000000001</v>
      </c>
    </row>
    <row r="26" spans="1:9" s="4" customFormat="1" ht="30" customHeight="1" x14ac:dyDescent="0.25">
      <c r="A26" s="18" t="s">
        <v>49</v>
      </c>
      <c r="B26" s="4">
        <v>36688896</v>
      </c>
      <c r="C26" s="4">
        <f t="shared" si="0"/>
        <v>35829</v>
      </c>
      <c r="D26" s="4">
        <v>19035</v>
      </c>
      <c r="E26" s="4">
        <f t="shared" si="1"/>
        <v>46.872645064054261</v>
      </c>
      <c r="F26" s="4">
        <v>12.93</v>
      </c>
      <c r="G26" s="4">
        <v>5.42</v>
      </c>
      <c r="H26" s="4">
        <v>81.48</v>
      </c>
      <c r="I26" s="4">
        <f t="shared" si="2"/>
        <v>18.519999999999996</v>
      </c>
    </row>
    <row r="27" spans="1:9" s="4" customFormat="1" ht="30" customHeight="1" x14ac:dyDescent="0.25">
      <c r="A27" s="18"/>
      <c r="B27" s="4">
        <v>36688896</v>
      </c>
      <c r="C27" s="4">
        <f t="shared" si="0"/>
        <v>35829</v>
      </c>
      <c r="D27" s="4">
        <v>19211</v>
      </c>
      <c r="E27" s="4">
        <f t="shared" si="1"/>
        <v>46.381422869742387</v>
      </c>
      <c r="F27" s="4">
        <v>12.91</v>
      </c>
      <c r="G27" s="4">
        <v>5.28</v>
      </c>
      <c r="H27" s="4">
        <v>81.69</v>
      </c>
      <c r="I27" s="4">
        <f t="shared" si="2"/>
        <v>18.310000000000002</v>
      </c>
    </row>
    <row r="28" spans="1:9" s="4" customFormat="1" ht="30" customHeight="1" x14ac:dyDescent="0.25">
      <c r="A28" s="18"/>
      <c r="B28" s="4">
        <v>36688896</v>
      </c>
      <c r="C28" s="4">
        <f t="shared" si="0"/>
        <v>35829</v>
      </c>
      <c r="D28" s="4">
        <v>19242</v>
      </c>
      <c r="E28" s="4">
        <f t="shared" si="1"/>
        <v>46.294900778698825</v>
      </c>
      <c r="F28" s="4">
        <v>12.98</v>
      </c>
      <c r="G28" s="4">
        <v>5.41</v>
      </c>
      <c r="H28" s="4">
        <v>81.42</v>
      </c>
      <c r="I28" s="4">
        <f t="shared" si="2"/>
        <v>18.579999999999998</v>
      </c>
    </row>
    <row r="29" spans="1:9" s="4" customFormat="1" ht="30" customHeight="1" x14ac:dyDescent="0.25">
      <c r="A29" s="18"/>
      <c r="B29" s="4">
        <v>36688896</v>
      </c>
      <c r="C29" s="4">
        <f t="shared" si="0"/>
        <v>35829</v>
      </c>
      <c r="D29" s="4">
        <v>18996</v>
      </c>
      <c r="E29" s="4">
        <f t="shared" si="1"/>
        <v>46.981495436657454</v>
      </c>
      <c r="F29" s="4">
        <v>12.95</v>
      </c>
      <c r="G29" s="4">
        <v>5.58</v>
      </c>
      <c r="H29" s="4">
        <v>81.38</v>
      </c>
      <c r="I29" s="4">
        <f t="shared" si="2"/>
        <v>18.620000000000005</v>
      </c>
    </row>
    <row r="30" spans="1:9" s="4" customFormat="1" ht="30" customHeight="1" x14ac:dyDescent="0.25">
      <c r="A30" s="18"/>
      <c r="B30" s="4">
        <v>36688896</v>
      </c>
      <c r="C30" s="4">
        <f t="shared" si="0"/>
        <v>35829</v>
      </c>
      <c r="D30" s="4">
        <v>18748</v>
      </c>
      <c r="E30" s="4">
        <f t="shared" si="1"/>
        <v>47.673672165005996</v>
      </c>
      <c r="F30" s="4">
        <v>12.8</v>
      </c>
      <c r="G30" s="4">
        <v>5.55</v>
      </c>
      <c r="H30" s="4">
        <v>81.510000000000005</v>
      </c>
      <c r="I30" s="4">
        <f t="shared" si="2"/>
        <v>18.489999999999995</v>
      </c>
    </row>
    <row r="31" spans="1:9" s="4" customFormat="1" ht="30" customHeight="1" x14ac:dyDescent="0.25">
      <c r="A31" s="6"/>
      <c r="E31" s="12">
        <f>AVERAGE(E26:E30)</f>
        <v>46.84082726283178</v>
      </c>
      <c r="I31" s="10">
        <f>AVERAGE(I26:I30)</f>
        <v>18.503999999999998</v>
      </c>
    </row>
    <row r="32" spans="1:9" s="5" customFormat="1" ht="30" customHeight="1" x14ac:dyDescent="0.25">
      <c r="A32" s="19" t="s">
        <v>50</v>
      </c>
      <c r="B32" s="5">
        <v>44003328</v>
      </c>
      <c r="C32" s="5">
        <f t="shared" si="0"/>
        <v>42972</v>
      </c>
      <c r="D32" s="5">
        <v>18131</v>
      </c>
      <c r="E32" s="5">
        <f t="shared" si="1"/>
        <v>57.807409475937824</v>
      </c>
      <c r="F32" s="5">
        <v>12.77</v>
      </c>
      <c r="G32" s="5">
        <v>5.98</v>
      </c>
      <c r="H32" s="5">
        <v>81.14</v>
      </c>
      <c r="I32" s="5">
        <f t="shared" si="2"/>
        <v>18.86</v>
      </c>
    </row>
    <row r="33" spans="1:9" s="5" customFormat="1" ht="30" customHeight="1" x14ac:dyDescent="0.25">
      <c r="A33" s="19"/>
      <c r="B33" s="5">
        <v>44003328</v>
      </c>
      <c r="C33" s="5">
        <f t="shared" si="0"/>
        <v>42972</v>
      </c>
      <c r="D33" s="5">
        <v>18370</v>
      </c>
      <c r="E33" s="5">
        <f t="shared" si="1"/>
        <v>57.251233361258492</v>
      </c>
      <c r="F33" s="5">
        <v>12.78</v>
      </c>
      <c r="G33" s="5">
        <v>5.63</v>
      </c>
      <c r="H33" s="5">
        <v>81.48</v>
      </c>
      <c r="I33" s="5">
        <f t="shared" si="2"/>
        <v>18.519999999999996</v>
      </c>
    </row>
    <row r="34" spans="1:9" s="5" customFormat="1" ht="30" customHeight="1" x14ac:dyDescent="0.25">
      <c r="A34" s="19"/>
      <c r="B34" s="5">
        <v>44003328</v>
      </c>
      <c r="C34" s="5">
        <f t="shared" si="0"/>
        <v>42972</v>
      </c>
      <c r="D34" s="5">
        <v>19003</v>
      </c>
      <c r="E34" s="5">
        <f t="shared" si="1"/>
        <v>55.778181141208229</v>
      </c>
      <c r="F34" s="5">
        <v>13.08</v>
      </c>
      <c r="G34" s="5">
        <v>5.52</v>
      </c>
      <c r="H34" s="5">
        <v>81.31</v>
      </c>
      <c r="I34" s="5">
        <f t="shared" si="2"/>
        <v>18.689999999999998</v>
      </c>
    </row>
    <row r="35" spans="1:9" s="5" customFormat="1" ht="30" customHeight="1" x14ac:dyDescent="0.25">
      <c r="A35" s="19"/>
      <c r="B35" s="5">
        <v>44003328</v>
      </c>
      <c r="C35" s="5">
        <f t="shared" si="0"/>
        <v>42972</v>
      </c>
      <c r="D35" s="5">
        <v>18724</v>
      </c>
      <c r="E35" s="5">
        <f t="shared" si="1"/>
        <v>56.427441124453139</v>
      </c>
      <c r="F35" s="5">
        <v>12.96</v>
      </c>
      <c r="G35" s="5">
        <v>5.59</v>
      </c>
      <c r="H35" s="5">
        <v>81.31</v>
      </c>
      <c r="I35" s="5">
        <f t="shared" si="2"/>
        <v>18.689999999999998</v>
      </c>
    </row>
    <row r="36" spans="1:9" s="5" customFormat="1" ht="30" customHeight="1" x14ac:dyDescent="0.25">
      <c r="A36" s="19"/>
      <c r="B36" s="5">
        <v>44003328</v>
      </c>
      <c r="C36" s="5">
        <f t="shared" si="0"/>
        <v>42972</v>
      </c>
      <c r="D36" s="5">
        <v>18598</v>
      </c>
      <c r="E36" s="5">
        <f t="shared" si="1"/>
        <v>56.720655310434701</v>
      </c>
      <c r="F36" s="5">
        <v>12.89</v>
      </c>
      <c r="G36" s="5">
        <v>5.47</v>
      </c>
      <c r="H36" s="5">
        <v>81.53</v>
      </c>
      <c r="I36" s="5">
        <f t="shared" si="2"/>
        <v>18.47</v>
      </c>
    </row>
    <row r="37" spans="1:9" s="5" customFormat="1" ht="30" customHeight="1" x14ac:dyDescent="0.25">
      <c r="A37" s="8"/>
      <c r="E37" s="12">
        <f>AVERAGE(E32:E36)</f>
        <v>56.796984082658483</v>
      </c>
      <c r="I37" s="11">
        <f>AVERAGE(I32:I36)</f>
        <v>18.645999999999997</v>
      </c>
    </row>
    <row r="38" spans="1:9" s="4" customFormat="1" ht="30" customHeight="1" x14ac:dyDescent="0.25">
      <c r="A38" s="18" t="s">
        <v>51</v>
      </c>
      <c r="B38" s="4">
        <v>51357696</v>
      </c>
      <c r="C38" s="4">
        <f t="shared" si="0"/>
        <v>50154</v>
      </c>
      <c r="D38" s="4">
        <v>18476</v>
      </c>
      <c r="E38" s="4">
        <f t="shared" si="1"/>
        <v>63.161462694899704</v>
      </c>
      <c r="F38" s="4">
        <v>13.04</v>
      </c>
      <c r="G38" s="4">
        <v>5.41</v>
      </c>
      <c r="H38" s="4">
        <v>81.47</v>
      </c>
      <c r="I38" s="4">
        <f t="shared" si="2"/>
        <v>18.53</v>
      </c>
    </row>
    <row r="39" spans="1:9" s="4" customFormat="1" ht="30" customHeight="1" x14ac:dyDescent="0.25">
      <c r="A39" s="18"/>
      <c r="B39" s="4">
        <v>51357696</v>
      </c>
      <c r="C39" s="4">
        <f t="shared" si="0"/>
        <v>50154</v>
      </c>
      <c r="D39" s="4">
        <v>18849</v>
      </c>
      <c r="E39" s="4">
        <f t="shared" si="1"/>
        <v>62.417753319775095</v>
      </c>
      <c r="F39" s="4">
        <v>12.91</v>
      </c>
      <c r="G39" s="4">
        <v>5.62</v>
      </c>
      <c r="H39" s="4">
        <v>81.33</v>
      </c>
      <c r="I39" s="4">
        <f t="shared" si="2"/>
        <v>18.670000000000002</v>
      </c>
    </row>
    <row r="40" spans="1:9" s="4" customFormat="1" ht="30" customHeight="1" x14ac:dyDescent="0.25">
      <c r="A40" s="18"/>
      <c r="B40" s="4">
        <v>51357696</v>
      </c>
      <c r="C40" s="4">
        <f t="shared" si="0"/>
        <v>50154</v>
      </c>
      <c r="D40" s="4">
        <v>18301</v>
      </c>
      <c r="E40" s="4">
        <f t="shared" si="1"/>
        <v>63.510388004944772</v>
      </c>
      <c r="F40" s="4">
        <v>12.98</v>
      </c>
      <c r="G40" s="4">
        <v>5.44</v>
      </c>
      <c r="H40" s="4">
        <v>81.45</v>
      </c>
      <c r="I40" s="4">
        <f t="shared" si="2"/>
        <v>18.549999999999997</v>
      </c>
    </row>
    <row r="41" spans="1:9" s="4" customFormat="1" ht="30" customHeight="1" x14ac:dyDescent="0.25">
      <c r="A41" s="18"/>
      <c r="B41" s="4">
        <v>51357696</v>
      </c>
      <c r="C41" s="4">
        <f t="shared" si="0"/>
        <v>50154</v>
      </c>
      <c r="D41" s="4">
        <v>18924</v>
      </c>
      <c r="E41" s="4">
        <f t="shared" si="1"/>
        <v>62.268213901184353</v>
      </c>
      <c r="F41" s="4">
        <v>12.96</v>
      </c>
      <c r="G41" s="4">
        <v>5.43</v>
      </c>
      <c r="H41" s="4">
        <v>81.5</v>
      </c>
      <c r="I41" s="4">
        <f t="shared" si="2"/>
        <v>18.5</v>
      </c>
    </row>
    <row r="42" spans="1:9" s="4" customFormat="1" ht="30" customHeight="1" x14ac:dyDescent="0.25">
      <c r="A42" s="18"/>
      <c r="B42" s="4">
        <v>51357696</v>
      </c>
      <c r="C42" s="4">
        <f t="shared" si="0"/>
        <v>50154</v>
      </c>
      <c r="D42" s="4">
        <v>19267</v>
      </c>
      <c r="E42" s="4">
        <f t="shared" si="1"/>
        <v>61.584320293496035</v>
      </c>
      <c r="F42" s="4">
        <v>12.82</v>
      </c>
      <c r="G42" s="4">
        <v>5.61</v>
      </c>
      <c r="H42" s="4">
        <v>81.430000000000007</v>
      </c>
      <c r="I42" s="4">
        <f t="shared" si="2"/>
        <v>18.569999999999993</v>
      </c>
    </row>
    <row r="43" spans="1:9" s="4" customFormat="1" ht="30" customHeight="1" x14ac:dyDescent="0.25">
      <c r="A43" s="6"/>
      <c r="E43" s="12">
        <f>AVERAGE(E38:E42)</f>
        <v>62.588427642859997</v>
      </c>
      <c r="I43" s="10">
        <f>AVERAGE(I38:I42)</f>
        <v>18.564</v>
      </c>
    </row>
    <row r="44" spans="1:9" s="5" customFormat="1" ht="30" customHeight="1" x14ac:dyDescent="0.25">
      <c r="A44" s="19" t="s">
        <v>52</v>
      </c>
      <c r="B44" s="5">
        <v>58671104</v>
      </c>
      <c r="C44" s="5">
        <f t="shared" si="0"/>
        <v>57296</v>
      </c>
      <c r="D44" s="5">
        <v>19207</v>
      </c>
      <c r="E44" s="5">
        <f t="shared" si="1"/>
        <v>66.477590058642832</v>
      </c>
      <c r="F44" s="5">
        <v>12.98</v>
      </c>
      <c r="G44" s="5">
        <v>5.43</v>
      </c>
      <c r="H44" s="5">
        <v>81.489999999999995</v>
      </c>
      <c r="I44" s="5">
        <f t="shared" si="2"/>
        <v>18.510000000000005</v>
      </c>
    </row>
    <row r="45" spans="1:9" s="5" customFormat="1" ht="30" customHeight="1" x14ac:dyDescent="0.25">
      <c r="A45" s="19"/>
      <c r="B45" s="5">
        <v>58671104</v>
      </c>
      <c r="C45" s="5">
        <f t="shared" si="0"/>
        <v>57296</v>
      </c>
      <c r="D45" s="5">
        <v>19069</v>
      </c>
      <c r="E45" s="5">
        <f t="shared" si="1"/>
        <v>66.718444568556265</v>
      </c>
      <c r="F45" s="5">
        <v>13.03</v>
      </c>
      <c r="G45" s="5">
        <v>5.48</v>
      </c>
      <c r="H45" s="5">
        <v>81.36</v>
      </c>
      <c r="I45" s="5">
        <f t="shared" si="2"/>
        <v>18.64</v>
      </c>
    </row>
    <row r="46" spans="1:9" s="5" customFormat="1" ht="30" customHeight="1" x14ac:dyDescent="0.25">
      <c r="A46" s="19"/>
      <c r="B46" s="5">
        <v>58671104</v>
      </c>
      <c r="C46" s="5">
        <f t="shared" si="0"/>
        <v>57296</v>
      </c>
      <c r="D46" s="5">
        <v>18733</v>
      </c>
      <c r="E46" s="5">
        <f t="shared" si="1"/>
        <v>67.304872940519417</v>
      </c>
      <c r="F46" s="5">
        <v>12.75</v>
      </c>
      <c r="G46" s="5">
        <v>5.7</v>
      </c>
      <c r="H46" s="5">
        <v>81.430000000000007</v>
      </c>
      <c r="I46" s="5">
        <f t="shared" si="2"/>
        <v>18.569999999999993</v>
      </c>
    </row>
    <row r="47" spans="1:9" s="5" customFormat="1" ht="30" customHeight="1" x14ac:dyDescent="0.25">
      <c r="A47" s="19"/>
      <c r="B47" s="5">
        <v>58671104</v>
      </c>
      <c r="C47" s="5">
        <f t="shared" si="0"/>
        <v>57296</v>
      </c>
      <c r="D47" s="5">
        <v>18762</v>
      </c>
      <c r="E47" s="5">
        <f t="shared" si="1"/>
        <v>67.254258586986865</v>
      </c>
      <c r="F47" s="5">
        <v>12.86</v>
      </c>
      <c r="G47" s="5">
        <v>5.85</v>
      </c>
      <c r="H47" s="5">
        <v>81.2</v>
      </c>
      <c r="I47" s="5">
        <f t="shared" si="2"/>
        <v>18.799999999999997</v>
      </c>
    </row>
    <row r="48" spans="1:9" s="5" customFormat="1" ht="30" customHeight="1" x14ac:dyDescent="0.25">
      <c r="A48" s="19"/>
      <c r="B48" s="5">
        <v>58671104</v>
      </c>
      <c r="C48" s="5">
        <f t="shared" si="0"/>
        <v>57296</v>
      </c>
      <c r="D48" s="5">
        <v>18822</v>
      </c>
      <c r="E48" s="5">
        <f t="shared" si="1"/>
        <v>67.149539234850593</v>
      </c>
      <c r="F48" s="5">
        <v>12.84</v>
      </c>
      <c r="G48" s="5">
        <v>5.43</v>
      </c>
      <c r="H48" s="5">
        <v>81.59</v>
      </c>
      <c r="I48" s="5">
        <f t="shared" si="2"/>
        <v>18.409999999999997</v>
      </c>
    </row>
    <row r="49" spans="1:9" s="5" customFormat="1" ht="30" customHeight="1" x14ac:dyDescent="0.25">
      <c r="A49" s="8"/>
      <c r="E49" s="12">
        <f>AVERAGE(E44:E48)</f>
        <v>66.980941077911183</v>
      </c>
      <c r="I49" s="11">
        <f>AVERAGE(I44:I48)</f>
        <v>18.585999999999999</v>
      </c>
    </row>
    <row r="50" spans="1:9" s="4" customFormat="1" ht="30" customHeight="1" x14ac:dyDescent="0.25">
      <c r="A50" s="18" t="s">
        <v>53</v>
      </c>
      <c r="B50" s="4">
        <v>65421312</v>
      </c>
      <c r="C50" s="4">
        <f t="shared" si="0"/>
        <v>63888</v>
      </c>
      <c r="D50" s="4">
        <v>19155</v>
      </c>
      <c r="E50" s="4">
        <f t="shared" si="1"/>
        <v>70.017843726521406</v>
      </c>
      <c r="F50" s="4">
        <v>12.99</v>
      </c>
      <c r="G50" s="4">
        <v>5.37</v>
      </c>
      <c r="H50" s="4">
        <v>81.5</v>
      </c>
      <c r="I50" s="4">
        <f t="shared" si="2"/>
        <v>18.5</v>
      </c>
    </row>
    <row r="51" spans="1:9" s="4" customFormat="1" ht="30" customHeight="1" x14ac:dyDescent="0.25">
      <c r="A51" s="18"/>
      <c r="B51" s="4">
        <v>65267712</v>
      </c>
      <c r="C51" s="4">
        <f t="shared" si="0"/>
        <v>63738</v>
      </c>
      <c r="D51" s="4">
        <v>19557</v>
      </c>
      <c r="E51" s="4">
        <f t="shared" si="1"/>
        <v>69.316577238068348</v>
      </c>
      <c r="F51" s="4">
        <v>12.85</v>
      </c>
      <c r="G51" s="4">
        <v>5.56</v>
      </c>
      <c r="H51" s="4">
        <v>81.489999999999995</v>
      </c>
      <c r="I51" s="4">
        <f t="shared" si="2"/>
        <v>18.510000000000005</v>
      </c>
    </row>
    <row r="52" spans="1:9" s="4" customFormat="1" ht="30" customHeight="1" x14ac:dyDescent="0.25">
      <c r="A52" s="18"/>
      <c r="B52" s="4">
        <v>65410048</v>
      </c>
      <c r="C52" s="4">
        <f t="shared" si="0"/>
        <v>63877</v>
      </c>
      <c r="D52" s="4">
        <v>19698</v>
      </c>
      <c r="E52" s="4">
        <f t="shared" si="1"/>
        <v>69.162609389921258</v>
      </c>
      <c r="F52" s="4">
        <v>12.84</v>
      </c>
      <c r="G52" s="4">
        <v>5.83</v>
      </c>
      <c r="H52" s="4">
        <v>81.209999999999994</v>
      </c>
      <c r="I52" s="4">
        <f t="shared" si="2"/>
        <v>18.790000000000006</v>
      </c>
    </row>
    <row r="53" spans="1:9" s="4" customFormat="1" ht="30" customHeight="1" x14ac:dyDescent="0.25">
      <c r="A53" s="18"/>
      <c r="B53" s="4">
        <v>65446912</v>
      </c>
      <c r="C53" s="4">
        <f t="shared" si="0"/>
        <v>63913</v>
      </c>
      <c r="D53" s="4">
        <v>19171</v>
      </c>
      <c r="E53" s="4">
        <f t="shared" si="1"/>
        <v>70.004537418052664</v>
      </c>
      <c r="F53" s="4">
        <v>12.91</v>
      </c>
      <c r="G53" s="4">
        <v>5.46</v>
      </c>
      <c r="H53" s="4">
        <v>81.489999999999995</v>
      </c>
      <c r="I53" s="4">
        <f t="shared" si="2"/>
        <v>18.510000000000005</v>
      </c>
    </row>
    <row r="54" spans="1:9" s="4" customFormat="1" ht="30" customHeight="1" x14ac:dyDescent="0.25">
      <c r="A54" s="18"/>
      <c r="B54" s="4">
        <v>65336320</v>
      </c>
      <c r="C54" s="4">
        <f t="shared" si="0"/>
        <v>63805</v>
      </c>
      <c r="D54" s="4">
        <v>19354</v>
      </c>
      <c r="E54" s="4">
        <f t="shared" si="1"/>
        <v>69.666954000470184</v>
      </c>
      <c r="F54" s="4">
        <v>13.11</v>
      </c>
      <c r="G54" s="4">
        <v>5.55</v>
      </c>
      <c r="H54" s="4">
        <v>81.22</v>
      </c>
      <c r="I54" s="4">
        <f t="shared" si="2"/>
        <v>18.78</v>
      </c>
    </row>
    <row r="55" spans="1:9" s="4" customFormat="1" ht="30" customHeight="1" x14ac:dyDescent="0.25">
      <c r="A55" s="6"/>
      <c r="E55" s="12">
        <f>AVERAGE(E50:E54)</f>
        <v>69.633704354606778</v>
      </c>
      <c r="I55" s="10">
        <f>AVERAGE(I50:I54)</f>
        <v>18.618000000000002</v>
      </c>
    </row>
    <row r="56" spans="1:9" ht="29.25" customHeight="1" x14ac:dyDescent="0.25">
      <c r="A56" s="20" t="s">
        <v>54</v>
      </c>
      <c r="C56" s="4">
        <f t="shared" si="0"/>
        <v>0</v>
      </c>
      <c r="E56" s="4" t="e">
        <f t="shared" si="1"/>
        <v>#DIV/0!</v>
      </c>
      <c r="I56">
        <f t="shared" si="2"/>
        <v>100</v>
      </c>
    </row>
    <row r="57" spans="1:9" ht="30" customHeight="1" x14ac:dyDescent="0.25">
      <c r="A57" s="20"/>
      <c r="C57" s="4">
        <f t="shared" si="0"/>
        <v>0</v>
      </c>
      <c r="E57" s="4" t="e">
        <f t="shared" si="1"/>
        <v>#DIV/0!</v>
      </c>
      <c r="I57">
        <f t="shared" si="2"/>
        <v>100</v>
      </c>
    </row>
    <row r="58" spans="1:9" ht="30" customHeight="1" x14ac:dyDescent="0.25">
      <c r="A58" s="20"/>
      <c r="C58" s="4">
        <f t="shared" si="0"/>
        <v>0</v>
      </c>
      <c r="E58" s="4" t="e">
        <f t="shared" si="1"/>
        <v>#DIV/0!</v>
      </c>
      <c r="I58">
        <f t="shared" si="2"/>
        <v>100</v>
      </c>
    </row>
    <row r="59" spans="1:9" ht="30" customHeight="1" x14ac:dyDescent="0.25">
      <c r="A59" s="20"/>
      <c r="C59" s="4">
        <f t="shared" si="0"/>
        <v>0</v>
      </c>
      <c r="E59" s="4" t="e">
        <f t="shared" si="1"/>
        <v>#DIV/0!</v>
      </c>
      <c r="I59">
        <f t="shared" si="2"/>
        <v>100</v>
      </c>
    </row>
    <row r="60" spans="1:9" ht="30" customHeight="1" x14ac:dyDescent="0.25">
      <c r="A60" s="20"/>
      <c r="C60" s="4">
        <f t="shared" si="0"/>
        <v>0</v>
      </c>
      <c r="E60" s="4" t="e">
        <f t="shared" si="1"/>
        <v>#DIV/0!</v>
      </c>
      <c r="I60">
        <f t="shared" si="2"/>
        <v>100</v>
      </c>
    </row>
    <row r="61" spans="1:9" ht="30" customHeight="1" x14ac:dyDescent="0.25">
      <c r="A61" s="20" t="s">
        <v>55</v>
      </c>
      <c r="I61">
        <f t="shared" si="2"/>
        <v>100</v>
      </c>
    </row>
    <row r="62" spans="1:9" ht="30" customHeight="1" x14ac:dyDescent="0.25">
      <c r="A62" s="20"/>
      <c r="I62">
        <f t="shared" si="2"/>
        <v>100</v>
      </c>
    </row>
    <row r="63" spans="1:9" ht="30" customHeight="1" x14ac:dyDescent="0.25">
      <c r="A63" s="20"/>
      <c r="I63">
        <f t="shared" si="2"/>
        <v>100</v>
      </c>
    </row>
    <row r="64" spans="1:9" ht="30" customHeight="1" x14ac:dyDescent="0.25">
      <c r="A64" s="20"/>
      <c r="I64">
        <f t="shared" si="2"/>
        <v>100</v>
      </c>
    </row>
    <row r="65" spans="1:9" ht="30" customHeight="1" x14ac:dyDescent="0.25">
      <c r="A65" s="20"/>
      <c r="I65">
        <f t="shared" si="2"/>
        <v>100</v>
      </c>
    </row>
    <row r="66" spans="1:9" ht="30" customHeight="1" x14ac:dyDescent="0.25">
      <c r="A66" s="20" t="s">
        <v>56</v>
      </c>
    </row>
    <row r="67" spans="1:9" ht="30" customHeight="1" x14ac:dyDescent="0.25">
      <c r="A67" s="20"/>
    </row>
    <row r="68" spans="1:9" ht="30" customHeight="1" x14ac:dyDescent="0.25">
      <c r="A68" s="20"/>
    </row>
    <row r="69" spans="1:9" ht="30" customHeight="1" x14ac:dyDescent="0.25">
      <c r="A69" s="20"/>
    </row>
    <row r="70" spans="1:9" ht="30" customHeight="1" x14ac:dyDescent="0.25">
      <c r="A70" s="20"/>
    </row>
    <row r="71" spans="1:9" ht="30" customHeight="1" x14ac:dyDescent="0.25"/>
    <row r="72" spans="1:9" ht="30" customHeight="1" x14ac:dyDescent="0.25"/>
    <row r="73" spans="1:9" ht="30" customHeight="1" x14ac:dyDescent="0.25"/>
    <row r="74" spans="1:9" ht="30" customHeight="1" x14ac:dyDescent="0.25"/>
    <row r="75" spans="1:9" ht="30" customHeight="1" x14ac:dyDescent="0.25"/>
    <row r="76" spans="1:9" ht="30" customHeight="1" x14ac:dyDescent="0.25"/>
    <row r="77" spans="1:9" ht="30" customHeight="1" x14ac:dyDescent="0.25"/>
    <row r="78" spans="1:9" ht="30" customHeight="1" x14ac:dyDescent="0.25"/>
    <row r="79" spans="1:9" ht="30" customHeight="1" x14ac:dyDescent="0.25"/>
    <row r="80" spans="1:9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</sheetData>
  <mergeCells count="12">
    <mergeCell ref="A66:A70"/>
    <mergeCell ref="A2:A6"/>
    <mergeCell ref="A8:A12"/>
    <mergeCell ref="A14:A18"/>
    <mergeCell ref="A20:A24"/>
    <mergeCell ref="A26:A30"/>
    <mergeCell ref="A32:A36"/>
    <mergeCell ref="A38:A42"/>
    <mergeCell ref="A44:A48"/>
    <mergeCell ref="A50:A54"/>
    <mergeCell ref="A56:A60"/>
    <mergeCell ref="A61:A65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60FC-CE62-4F86-B5B9-55A6D9B8FFFC}">
  <dimension ref="A1:J110"/>
  <sheetViews>
    <sheetView topLeftCell="A4" zoomScale="85" zoomScaleNormal="85" workbookViewId="0">
      <selection activeCell="F23" sqref="F23"/>
    </sheetView>
  </sheetViews>
  <sheetFormatPr defaultRowHeight="16.5" x14ac:dyDescent="0.25"/>
  <cols>
    <col min="1" max="13" width="25.625" customWidth="1"/>
    <col min="14" max="15" width="20.625" customWidth="1"/>
  </cols>
  <sheetData>
    <row r="1" spans="1:10" s="7" customFormat="1" ht="30" customHeight="1" x14ac:dyDescent="0.25">
      <c r="A1" s="7" t="s">
        <v>34</v>
      </c>
      <c r="B1" s="7" t="s">
        <v>35</v>
      </c>
      <c r="C1" s="7" t="s">
        <v>36</v>
      </c>
      <c r="D1" s="7" t="s">
        <v>37</v>
      </c>
      <c r="E1" s="7" t="s">
        <v>39</v>
      </c>
      <c r="F1" s="7" t="s">
        <v>44</v>
      </c>
      <c r="G1" s="7" t="s">
        <v>45</v>
      </c>
      <c r="H1" s="7" t="s">
        <v>40</v>
      </c>
      <c r="I1" s="7" t="s">
        <v>41</v>
      </c>
      <c r="J1" s="7" t="s">
        <v>57</v>
      </c>
    </row>
    <row r="2" spans="1:10" s="4" customFormat="1" ht="30" customHeight="1" x14ac:dyDescent="0.25">
      <c r="A2" s="18" t="s">
        <v>38</v>
      </c>
      <c r="B2" s="4">
        <v>7353344</v>
      </c>
      <c r="C2" s="4">
        <f>B2/1024</f>
        <v>7181</v>
      </c>
      <c r="D2" s="4">
        <v>7181</v>
      </c>
      <c r="E2" s="4">
        <f>(C2-D2)/C2</f>
        <v>0</v>
      </c>
      <c r="H2" s="4">
        <v>89.54</v>
      </c>
      <c r="I2" s="4">
        <f>100-H2</f>
        <v>10.459999999999994</v>
      </c>
    </row>
    <row r="3" spans="1:10" s="4" customFormat="1" ht="30" customHeight="1" x14ac:dyDescent="0.25">
      <c r="A3" s="18"/>
      <c r="B3" s="4">
        <v>7353344</v>
      </c>
      <c r="C3" s="4">
        <f t="shared" ref="C3:C21" si="0">B3/1024</f>
        <v>7181</v>
      </c>
      <c r="D3" s="4">
        <v>7181</v>
      </c>
      <c r="E3" s="4">
        <f t="shared" ref="E3:E23" si="1">(C3-D3)/C3</f>
        <v>0</v>
      </c>
      <c r="H3" s="4">
        <v>89.78</v>
      </c>
      <c r="I3" s="4">
        <f t="shared" ref="I3:I65" si="2">100-H3</f>
        <v>10.219999999999999</v>
      </c>
    </row>
    <row r="4" spans="1:10" s="4" customFormat="1" ht="30" customHeight="1" x14ac:dyDescent="0.25">
      <c r="A4" s="18"/>
      <c r="B4" s="4">
        <v>7353344</v>
      </c>
      <c r="C4" s="4">
        <f t="shared" si="0"/>
        <v>7181</v>
      </c>
      <c r="D4" s="4">
        <v>7181</v>
      </c>
      <c r="E4" s="4">
        <f t="shared" si="1"/>
        <v>0</v>
      </c>
      <c r="H4" s="4">
        <v>89.86</v>
      </c>
      <c r="I4" s="4">
        <f t="shared" si="2"/>
        <v>10.14</v>
      </c>
    </row>
    <row r="5" spans="1:10" s="4" customFormat="1" ht="30" customHeight="1" x14ac:dyDescent="0.25">
      <c r="A5" s="18"/>
      <c r="B5" s="4">
        <v>7353344</v>
      </c>
      <c r="C5" s="4">
        <f t="shared" si="0"/>
        <v>7181</v>
      </c>
      <c r="D5" s="4">
        <v>7181</v>
      </c>
      <c r="E5" s="4">
        <f t="shared" si="1"/>
        <v>0</v>
      </c>
      <c r="H5" s="4">
        <v>89.86</v>
      </c>
      <c r="I5" s="4">
        <f t="shared" si="2"/>
        <v>10.14</v>
      </c>
    </row>
    <row r="6" spans="1:10" s="4" customFormat="1" ht="30" customHeight="1" x14ac:dyDescent="0.25">
      <c r="A6" s="18"/>
      <c r="B6" s="4">
        <v>7353344</v>
      </c>
      <c r="C6" s="4">
        <f t="shared" si="0"/>
        <v>7181</v>
      </c>
      <c r="D6" s="4">
        <v>7181</v>
      </c>
      <c r="E6" s="4">
        <f t="shared" si="1"/>
        <v>0</v>
      </c>
      <c r="H6" s="4">
        <v>89.91</v>
      </c>
      <c r="I6" s="4">
        <f t="shared" si="2"/>
        <v>10.090000000000003</v>
      </c>
      <c r="J6" s="4">
        <v>29</v>
      </c>
    </row>
    <row r="7" spans="1:10" s="4" customFormat="1" ht="30" customHeight="1" x14ac:dyDescent="0.25">
      <c r="A7" s="6"/>
      <c r="E7" s="10">
        <f>AVERAGE(E2:E6)</f>
        <v>0</v>
      </c>
      <c r="I7" s="10">
        <f>AVERAGE(I2:I6)</f>
        <v>10.209999999999999</v>
      </c>
    </row>
    <row r="8" spans="1:10" s="5" customFormat="1" ht="30" customHeight="1" x14ac:dyDescent="0.25">
      <c r="A8" s="19" t="s">
        <v>43</v>
      </c>
      <c r="B8" s="5">
        <v>14667776</v>
      </c>
      <c r="C8" s="5">
        <f t="shared" si="0"/>
        <v>14324</v>
      </c>
      <c r="D8" s="5">
        <v>14324</v>
      </c>
      <c r="E8" s="5">
        <f t="shared" si="1"/>
        <v>0</v>
      </c>
      <c r="F8" s="5">
        <v>9.49</v>
      </c>
      <c r="G8" s="5">
        <v>4.4400000000000004</v>
      </c>
      <c r="H8" s="5">
        <v>86</v>
      </c>
      <c r="I8" s="5">
        <f t="shared" si="2"/>
        <v>14</v>
      </c>
    </row>
    <row r="9" spans="1:10" s="5" customFormat="1" ht="30" customHeight="1" x14ac:dyDescent="0.25">
      <c r="A9" s="19"/>
      <c r="B9" s="5">
        <v>14667776</v>
      </c>
      <c r="C9" s="5">
        <f t="shared" si="0"/>
        <v>14324</v>
      </c>
      <c r="D9" s="5">
        <v>14324</v>
      </c>
      <c r="E9" s="5">
        <f t="shared" si="1"/>
        <v>0</v>
      </c>
      <c r="F9" s="5">
        <v>9.42</v>
      </c>
      <c r="G9" s="5">
        <v>4.88</v>
      </c>
      <c r="H9" s="5">
        <v>85.5</v>
      </c>
      <c r="I9" s="5">
        <f t="shared" si="2"/>
        <v>14.5</v>
      </c>
    </row>
    <row r="10" spans="1:10" s="5" customFormat="1" ht="30" customHeight="1" x14ac:dyDescent="0.25">
      <c r="A10" s="19"/>
      <c r="B10" s="5">
        <v>14667776</v>
      </c>
      <c r="C10" s="5">
        <f t="shared" si="0"/>
        <v>14324</v>
      </c>
      <c r="D10" s="5">
        <v>14324</v>
      </c>
      <c r="E10" s="5">
        <f t="shared" si="1"/>
        <v>0</v>
      </c>
      <c r="F10" s="5">
        <v>9.41</v>
      </c>
      <c r="G10" s="5">
        <v>4.6500000000000004</v>
      </c>
      <c r="H10" s="5">
        <v>85.77</v>
      </c>
      <c r="I10" s="5">
        <f t="shared" si="2"/>
        <v>14.230000000000004</v>
      </c>
    </row>
    <row r="11" spans="1:10" s="5" customFormat="1" ht="30" customHeight="1" x14ac:dyDescent="0.25">
      <c r="A11" s="19"/>
      <c r="B11" s="5">
        <v>14667776</v>
      </c>
      <c r="C11" s="5">
        <f t="shared" si="0"/>
        <v>14324</v>
      </c>
      <c r="D11" s="5">
        <v>14324</v>
      </c>
      <c r="E11" s="5">
        <f t="shared" si="1"/>
        <v>0</v>
      </c>
      <c r="F11" s="5">
        <v>9.35</v>
      </c>
      <c r="G11" s="5">
        <v>4.4000000000000004</v>
      </c>
      <c r="H11" s="5">
        <v>86.13</v>
      </c>
      <c r="I11" s="5">
        <f t="shared" si="2"/>
        <v>13.870000000000005</v>
      </c>
    </row>
    <row r="12" spans="1:10" s="5" customFormat="1" ht="30" customHeight="1" x14ac:dyDescent="0.25">
      <c r="A12" s="19"/>
      <c r="B12" s="5">
        <v>14667776</v>
      </c>
      <c r="C12" s="5">
        <f t="shared" si="0"/>
        <v>14324</v>
      </c>
      <c r="D12" s="5">
        <v>14324</v>
      </c>
      <c r="E12" s="5">
        <f t="shared" si="1"/>
        <v>0</v>
      </c>
      <c r="F12" s="5">
        <v>9.68</v>
      </c>
      <c r="G12" s="5">
        <v>4.51</v>
      </c>
      <c r="H12" s="5">
        <v>85.63</v>
      </c>
      <c r="I12" s="5">
        <f t="shared" si="2"/>
        <v>14.370000000000005</v>
      </c>
      <c r="J12" s="5">
        <v>54</v>
      </c>
    </row>
    <row r="13" spans="1:10" s="5" customFormat="1" ht="30" customHeight="1" x14ac:dyDescent="0.25">
      <c r="A13" s="8"/>
      <c r="E13" s="11">
        <f>AVERAGE(E8:E12)</f>
        <v>0</v>
      </c>
      <c r="I13" s="11">
        <f>AVERAGE(I8:I12)</f>
        <v>14.194000000000003</v>
      </c>
    </row>
    <row r="14" spans="1:10" s="4" customFormat="1" ht="30" customHeight="1" x14ac:dyDescent="0.25">
      <c r="A14" s="18" t="s">
        <v>47</v>
      </c>
      <c r="B14" s="4">
        <v>22021120</v>
      </c>
      <c r="C14" s="4">
        <f t="shared" si="0"/>
        <v>21505</v>
      </c>
      <c r="D14" s="4">
        <v>21505</v>
      </c>
      <c r="E14" s="4">
        <f t="shared" si="1"/>
        <v>0</v>
      </c>
      <c r="F14" s="4">
        <v>12.79</v>
      </c>
      <c r="G14" s="4">
        <v>4.95</v>
      </c>
      <c r="H14" s="4">
        <v>82.11</v>
      </c>
      <c r="I14" s="4">
        <f t="shared" si="2"/>
        <v>17.89</v>
      </c>
    </row>
    <row r="15" spans="1:10" s="4" customFormat="1" ht="30" customHeight="1" x14ac:dyDescent="0.25">
      <c r="A15" s="18"/>
      <c r="B15" s="4">
        <v>22021120</v>
      </c>
      <c r="C15" s="4">
        <f t="shared" si="0"/>
        <v>21505</v>
      </c>
      <c r="D15" s="4">
        <v>21505</v>
      </c>
      <c r="E15" s="4">
        <f t="shared" si="1"/>
        <v>0</v>
      </c>
      <c r="F15" s="4">
        <v>13.28</v>
      </c>
      <c r="G15" s="4">
        <v>5.0999999999999996</v>
      </c>
      <c r="H15" s="4">
        <v>81.430000000000007</v>
      </c>
      <c r="I15" s="4">
        <f t="shared" si="2"/>
        <v>18.569999999999993</v>
      </c>
    </row>
    <row r="16" spans="1:10" s="4" customFormat="1" ht="30" customHeight="1" x14ac:dyDescent="0.25">
      <c r="A16" s="18"/>
      <c r="B16" s="4">
        <v>22021120</v>
      </c>
      <c r="C16" s="4">
        <f t="shared" si="0"/>
        <v>21505</v>
      </c>
      <c r="D16" s="4">
        <v>21505</v>
      </c>
      <c r="E16" s="4">
        <f t="shared" si="1"/>
        <v>0</v>
      </c>
      <c r="F16" s="4">
        <v>12.82</v>
      </c>
      <c r="G16" s="4">
        <v>4.93</v>
      </c>
      <c r="H16" s="4">
        <v>82.01</v>
      </c>
      <c r="I16" s="4">
        <f t="shared" si="2"/>
        <v>17.989999999999995</v>
      </c>
    </row>
    <row r="17" spans="1:10" s="4" customFormat="1" ht="30" customHeight="1" x14ac:dyDescent="0.25">
      <c r="A17" s="18"/>
      <c r="B17" s="4">
        <v>22021120</v>
      </c>
      <c r="C17" s="4">
        <f t="shared" si="0"/>
        <v>21505</v>
      </c>
      <c r="D17" s="4">
        <v>21505</v>
      </c>
      <c r="E17" s="4">
        <f t="shared" si="1"/>
        <v>0</v>
      </c>
      <c r="F17" s="4">
        <v>12.76</v>
      </c>
      <c r="G17" s="4">
        <v>4.97</v>
      </c>
      <c r="H17" s="4">
        <v>82.08</v>
      </c>
      <c r="I17" s="4">
        <f t="shared" si="2"/>
        <v>17.920000000000002</v>
      </c>
    </row>
    <row r="18" spans="1:10" s="4" customFormat="1" ht="30" customHeight="1" x14ac:dyDescent="0.25">
      <c r="A18" s="18"/>
      <c r="B18" s="4">
        <v>22021120</v>
      </c>
      <c r="C18" s="4">
        <f t="shared" si="0"/>
        <v>21505</v>
      </c>
      <c r="D18" s="4">
        <v>21505</v>
      </c>
      <c r="E18" s="4">
        <f t="shared" si="1"/>
        <v>0</v>
      </c>
      <c r="F18" s="4">
        <v>12.71</v>
      </c>
      <c r="G18" s="4">
        <v>5.17</v>
      </c>
      <c r="H18" s="4">
        <v>81.95</v>
      </c>
      <c r="I18" s="4">
        <f t="shared" si="2"/>
        <v>18.049999999999997</v>
      </c>
      <c r="J18" s="4">
        <v>119</v>
      </c>
    </row>
    <row r="19" spans="1:10" s="4" customFormat="1" ht="30" customHeight="1" x14ac:dyDescent="0.25">
      <c r="A19" s="6"/>
      <c r="E19" s="10">
        <f>AVERAGE(E14:E18)</f>
        <v>0</v>
      </c>
      <c r="I19" s="10">
        <f>AVERAGE(I14:I18)</f>
        <v>18.083999999999996</v>
      </c>
    </row>
    <row r="20" spans="1:10" s="5" customFormat="1" ht="30" customHeight="1" x14ac:dyDescent="0.25">
      <c r="A20" s="19" t="s">
        <v>48</v>
      </c>
      <c r="B20" s="5">
        <v>29335552</v>
      </c>
      <c r="C20" s="5">
        <f t="shared" si="0"/>
        <v>28648</v>
      </c>
      <c r="D20" s="5">
        <v>28648</v>
      </c>
      <c r="E20" s="5">
        <f t="shared" si="1"/>
        <v>0</v>
      </c>
      <c r="F20" s="5">
        <v>15.78</v>
      </c>
      <c r="G20" s="5">
        <v>5.27</v>
      </c>
      <c r="H20" s="5">
        <v>78.84</v>
      </c>
      <c r="I20" s="5">
        <f t="shared" si="2"/>
        <v>21.159999999999997</v>
      </c>
    </row>
    <row r="21" spans="1:10" s="5" customFormat="1" ht="30" customHeight="1" x14ac:dyDescent="0.25">
      <c r="A21" s="19"/>
      <c r="B21" s="5">
        <v>29335552</v>
      </c>
      <c r="C21" s="5">
        <f t="shared" si="0"/>
        <v>28648</v>
      </c>
      <c r="D21" s="5">
        <v>28648</v>
      </c>
      <c r="E21" s="5">
        <f t="shared" si="1"/>
        <v>0</v>
      </c>
      <c r="F21" s="5">
        <v>15.56</v>
      </c>
      <c r="G21" s="5">
        <v>5.38</v>
      </c>
      <c r="H21" s="5">
        <v>78.900000000000006</v>
      </c>
      <c r="I21" s="5">
        <f t="shared" si="2"/>
        <v>21.099999999999994</v>
      </c>
    </row>
    <row r="22" spans="1:10" s="5" customFormat="1" ht="30" customHeight="1" x14ac:dyDescent="0.25">
      <c r="A22" s="19"/>
      <c r="B22" s="5">
        <v>29335552</v>
      </c>
      <c r="C22" s="5">
        <f t="shared" ref="C22:C40" si="3">B22/1024</f>
        <v>28648</v>
      </c>
      <c r="D22" s="5">
        <v>28648</v>
      </c>
      <c r="E22" s="5">
        <f t="shared" si="1"/>
        <v>0</v>
      </c>
      <c r="F22" s="5">
        <v>15.96</v>
      </c>
      <c r="G22" s="5">
        <v>5.38</v>
      </c>
      <c r="H22" s="5">
        <v>78.44</v>
      </c>
      <c r="I22" s="5">
        <f t="shared" si="2"/>
        <v>21.560000000000002</v>
      </c>
    </row>
    <row r="23" spans="1:10" s="5" customFormat="1" ht="30" customHeight="1" x14ac:dyDescent="0.25">
      <c r="A23" s="19"/>
      <c r="B23" s="5">
        <v>29335552</v>
      </c>
      <c r="C23" s="5">
        <f t="shared" si="3"/>
        <v>28648</v>
      </c>
      <c r="D23" s="5">
        <v>28648</v>
      </c>
      <c r="E23" s="5">
        <f t="shared" si="1"/>
        <v>0</v>
      </c>
      <c r="F23" s="5">
        <v>15.97</v>
      </c>
      <c r="G23" s="5">
        <v>5.17</v>
      </c>
      <c r="H23" s="5">
        <v>78.66</v>
      </c>
      <c r="I23" s="5">
        <f t="shared" si="2"/>
        <v>21.340000000000003</v>
      </c>
    </row>
    <row r="24" spans="1:10" s="5" customFormat="1" ht="30" customHeight="1" x14ac:dyDescent="0.25">
      <c r="A24" s="19"/>
      <c r="B24" s="5">
        <v>29335552</v>
      </c>
      <c r="C24" s="5">
        <f t="shared" si="3"/>
        <v>28648</v>
      </c>
      <c r="D24" s="5">
        <v>28648</v>
      </c>
      <c r="E24" s="5">
        <f>(C24-D24)/C24*100</f>
        <v>0</v>
      </c>
      <c r="F24" s="5">
        <v>15.82</v>
      </c>
      <c r="G24" s="5">
        <v>5.28</v>
      </c>
      <c r="H24" s="5">
        <v>78.77</v>
      </c>
      <c r="I24" s="5">
        <f t="shared" si="2"/>
        <v>21.230000000000004</v>
      </c>
      <c r="J24" s="5">
        <v>1215</v>
      </c>
    </row>
    <row r="25" spans="1:10" s="5" customFormat="1" ht="30" customHeight="1" x14ac:dyDescent="0.25">
      <c r="A25" s="8"/>
      <c r="E25" s="11">
        <f>AVERAGE(E20:E24)</f>
        <v>0</v>
      </c>
      <c r="I25" s="11">
        <f>AVERAGE(I20:I24)</f>
        <v>21.277999999999999</v>
      </c>
    </row>
    <row r="26" spans="1:10" s="4" customFormat="1" ht="30" customHeight="1" x14ac:dyDescent="0.25">
      <c r="A26" s="18" t="s">
        <v>49</v>
      </c>
      <c r="B26" s="4">
        <v>36688896</v>
      </c>
      <c r="C26" s="4">
        <f t="shared" si="3"/>
        <v>35829</v>
      </c>
      <c r="D26" s="4">
        <v>35674</v>
      </c>
      <c r="E26" s="4">
        <f>(C26-D26)/C26 *100</f>
        <v>0.43261045521784025</v>
      </c>
      <c r="F26" s="4">
        <v>16.2</v>
      </c>
      <c r="G26" s="4">
        <v>5.39</v>
      </c>
      <c r="H26" s="4">
        <v>78.17</v>
      </c>
      <c r="I26" s="4">
        <f t="shared" si="2"/>
        <v>21.83</v>
      </c>
    </row>
    <row r="27" spans="1:10" s="4" customFormat="1" ht="30" customHeight="1" x14ac:dyDescent="0.25">
      <c r="A27" s="18"/>
      <c r="B27" s="4">
        <v>36688896</v>
      </c>
      <c r="C27" s="4">
        <f t="shared" si="3"/>
        <v>35829</v>
      </c>
      <c r="D27" s="4">
        <v>35685</v>
      </c>
      <c r="E27" s="4">
        <f t="shared" ref="E27:E60" si="4">(C27-D27)/C27 *100</f>
        <v>0.40190906807334836</v>
      </c>
      <c r="F27" s="4">
        <v>16.579999999999998</v>
      </c>
      <c r="G27" s="4">
        <v>5.43</v>
      </c>
      <c r="H27" s="4">
        <v>77.88</v>
      </c>
      <c r="I27" s="4">
        <f t="shared" si="2"/>
        <v>22.120000000000005</v>
      </c>
    </row>
    <row r="28" spans="1:10" s="4" customFormat="1" ht="30" customHeight="1" x14ac:dyDescent="0.25">
      <c r="A28" s="18"/>
      <c r="B28" s="4">
        <v>36688896</v>
      </c>
      <c r="C28" s="4">
        <f t="shared" si="3"/>
        <v>35829</v>
      </c>
      <c r="D28" s="4">
        <v>35709</v>
      </c>
      <c r="E28" s="4">
        <f t="shared" si="4"/>
        <v>0.33492422339445699</v>
      </c>
      <c r="F28" s="4">
        <v>16.47</v>
      </c>
      <c r="G28" s="4">
        <v>4.8099999999999996</v>
      </c>
      <c r="H28" s="4">
        <v>78.58</v>
      </c>
      <c r="I28" s="4">
        <f t="shared" si="2"/>
        <v>21.42</v>
      </c>
    </row>
    <row r="29" spans="1:10" s="4" customFormat="1" ht="30" customHeight="1" x14ac:dyDescent="0.25">
      <c r="A29" s="18"/>
      <c r="B29" s="4">
        <v>36688896</v>
      </c>
      <c r="C29" s="4">
        <f t="shared" si="3"/>
        <v>35829</v>
      </c>
      <c r="D29" s="4">
        <v>35696</v>
      </c>
      <c r="E29" s="4">
        <f t="shared" si="4"/>
        <v>0.37120768092885653</v>
      </c>
      <c r="F29" s="4">
        <v>16.010000000000002</v>
      </c>
      <c r="G29" s="4">
        <v>5.3</v>
      </c>
      <c r="H29" s="4">
        <v>78.48</v>
      </c>
      <c r="I29" s="4">
        <f t="shared" si="2"/>
        <v>21.519999999999996</v>
      </c>
    </row>
    <row r="30" spans="1:10" s="4" customFormat="1" ht="30" customHeight="1" x14ac:dyDescent="0.25">
      <c r="A30" s="18"/>
      <c r="B30" s="4">
        <v>36688896</v>
      </c>
      <c r="C30" s="4">
        <f t="shared" si="3"/>
        <v>35829</v>
      </c>
      <c r="D30" s="4">
        <v>35674</v>
      </c>
      <c r="E30" s="4">
        <f t="shared" si="4"/>
        <v>0.43261045521784025</v>
      </c>
      <c r="F30" s="4">
        <v>16.21</v>
      </c>
      <c r="G30" s="4">
        <v>5.34</v>
      </c>
      <c r="H30" s="4">
        <v>78.31</v>
      </c>
      <c r="I30" s="4">
        <f t="shared" si="2"/>
        <v>21.689999999999998</v>
      </c>
      <c r="J30" s="4">
        <v>8731</v>
      </c>
    </row>
    <row r="31" spans="1:10" s="4" customFormat="1" ht="30" customHeight="1" x14ac:dyDescent="0.25">
      <c r="A31" s="6"/>
      <c r="E31" s="10">
        <f>AVERAGE(E26:E30)</f>
        <v>0.39465237656646845</v>
      </c>
      <c r="I31" s="10">
        <f>AVERAGE(I26:I30)</f>
        <v>21.716000000000001</v>
      </c>
    </row>
    <row r="32" spans="1:10" s="5" customFormat="1" ht="30" customHeight="1" x14ac:dyDescent="0.25">
      <c r="A32" s="19" t="s">
        <v>50</v>
      </c>
      <c r="B32" s="5">
        <v>44003328</v>
      </c>
      <c r="C32" s="5">
        <f t="shared" si="3"/>
        <v>42972</v>
      </c>
      <c r="D32" s="5">
        <v>42716</v>
      </c>
      <c r="E32" s="5">
        <f t="shared" si="4"/>
        <v>0.59573675881969657</v>
      </c>
      <c r="F32" s="5">
        <v>16.239999999999998</v>
      </c>
      <c r="G32" s="5">
        <v>5.41</v>
      </c>
      <c r="H32" s="5">
        <v>78.150000000000006</v>
      </c>
      <c r="I32" s="5">
        <f t="shared" si="2"/>
        <v>21.849999999999994</v>
      </c>
    </row>
    <row r="33" spans="1:10" s="5" customFormat="1" ht="30" customHeight="1" x14ac:dyDescent="0.25">
      <c r="A33" s="19"/>
      <c r="B33" s="5">
        <v>44003328</v>
      </c>
      <c r="C33" s="5">
        <f t="shared" si="3"/>
        <v>42972</v>
      </c>
      <c r="D33" s="5">
        <v>42746</v>
      </c>
      <c r="E33" s="5">
        <f t="shared" si="4"/>
        <v>0.52592385739551339</v>
      </c>
      <c r="F33" s="5">
        <v>16.63</v>
      </c>
      <c r="G33" s="5">
        <v>5.05</v>
      </c>
      <c r="H33" s="5">
        <v>78.14</v>
      </c>
      <c r="I33" s="5">
        <f t="shared" si="2"/>
        <v>21.86</v>
      </c>
    </row>
    <row r="34" spans="1:10" s="5" customFormat="1" ht="30" customHeight="1" x14ac:dyDescent="0.25">
      <c r="A34" s="19"/>
      <c r="B34" s="5">
        <v>44003328</v>
      </c>
      <c r="C34" s="5">
        <f t="shared" si="3"/>
        <v>42972</v>
      </c>
      <c r="D34" s="5">
        <v>42716</v>
      </c>
      <c r="E34" s="5">
        <f t="shared" si="4"/>
        <v>0.59573675881969657</v>
      </c>
      <c r="F34" s="5">
        <v>16.37</v>
      </c>
      <c r="G34" s="5">
        <v>5.19</v>
      </c>
      <c r="H34" s="5">
        <v>78.322999999999993</v>
      </c>
      <c r="I34" s="5">
        <f t="shared" si="2"/>
        <v>21.677000000000007</v>
      </c>
    </row>
    <row r="35" spans="1:10" s="5" customFormat="1" ht="30" customHeight="1" x14ac:dyDescent="0.25">
      <c r="A35" s="19"/>
      <c r="B35" s="5">
        <v>44003328</v>
      </c>
      <c r="C35" s="5">
        <f t="shared" si="3"/>
        <v>42972</v>
      </c>
      <c r="D35" s="5">
        <v>42748</v>
      </c>
      <c r="E35" s="5">
        <f t="shared" si="4"/>
        <v>0.52126966396723451</v>
      </c>
      <c r="F35" s="5">
        <v>16.61</v>
      </c>
      <c r="G35" s="5">
        <v>5.31</v>
      </c>
      <c r="H35" s="5">
        <v>77.98</v>
      </c>
      <c r="I35" s="5">
        <f t="shared" si="2"/>
        <v>22.019999999999996</v>
      </c>
    </row>
    <row r="36" spans="1:10" s="5" customFormat="1" ht="30" customHeight="1" x14ac:dyDescent="0.25">
      <c r="A36" s="19"/>
      <c r="B36" s="5">
        <v>44003328</v>
      </c>
      <c r="C36" s="5">
        <f t="shared" si="3"/>
        <v>42972</v>
      </c>
      <c r="D36" s="5">
        <v>42763</v>
      </c>
      <c r="E36" s="5">
        <f t="shared" si="4"/>
        <v>0.48636321325514287</v>
      </c>
      <c r="F36" s="5">
        <v>16.41</v>
      </c>
      <c r="G36" s="5">
        <v>5.34</v>
      </c>
      <c r="H36" s="5">
        <v>78.099999999999994</v>
      </c>
      <c r="I36" s="5">
        <f t="shared" si="2"/>
        <v>21.900000000000006</v>
      </c>
      <c r="J36" s="5">
        <v>15259</v>
      </c>
    </row>
    <row r="37" spans="1:10" s="5" customFormat="1" ht="30" customHeight="1" x14ac:dyDescent="0.25">
      <c r="A37" s="8"/>
      <c r="E37" s="11">
        <f>AVERAGE(E32:E36)</f>
        <v>0.54500605045145667</v>
      </c>
      <c r="I37" s="11">
        <f>AVERAGE(I32:I36)</f>
        <v>21.8614</v>
      </c>
    </row>
    <row r="38" spans="1:10" s="4" customFormat="1" ht="30" customHeight="1" x14ac:dyDescent="0.25">
      <c r="A38" s="18" t="s">
        <v>51</v>
      </c>
      <c r="B38" s="4">
        <v>51357696</v>
      </c>
      <c r="C38" s="4">
        <f t="shared" si="3"/>
        <v>50154</v>
      </c>
      <c r="D38" s="4">
        <v>49713</v>
      </c>
      <c r="E38" s="4">
        <f t="shared" si="4"/>
        <v>0.87929178131355423</v>
      </c>
      <c r="F38" s="4">
        <v>16.89</v>
      </c>
      <c r="G38" s="4">
        <v>5.43</v>
      </c>
      <c r="H38" s="4">
        <v>77.83</v>
      </c>
      <c r="I38" s="4">
        <f t="shared" si="2"/>
        <v>22.17</v>
      </c>
    </row>
    <row r="39" spans="1:10" s="4" customFormat="1" ht="30" customHeight="1" x14ac:dyDescent="0.25">
      <c r="A39" s="18"/>
      <c r="B39" s="4">
        <v>51357696</v>
      </c>
      <c r="C39" s="4">
        <f t="shared" si="3"/>
        <v>50154</v>
      </c>
      <c r="D39" s="4">
        <v>49742</v>
      </c>
      <c r="E39" s="4">
        <f t="shared" si="4"/>
        <v>0.82146987279180117</v>
      </c>
      <c r="F39" s="4">
        <v>16.66</v>
      </c>
      <c r="G39" s="4">
        <v>5.45</v>
      </c>
      <c r="H39" s="4">
        <v>77.66</v>
      </c>
      <c r="I39" s="4">
        <f t="shared" si="2"/>
        <v>22.340000000000003</v>
      </c>
    </row>
    <row r="40" spans="1:10" s="4" customFormat="1" ht="30" customHeight="1" x14ac:dyDescent="0.25">
      <c r="A40" s="18"/>
      <c r="B40" s="4">
        <v>51357696</v>
      </c>
      <c r="C40" s="4">
        <f t="shared" si="3"/>
        <v>50154</v>
      </c>
      <c r="D40" s="4">
        <v>49771</v>
      </c>
      <c r="E40" s="4">
        <f t="shared" si="4"/>
        <v>0.76364796427004833</v>
      </c>
      <c r="F40" s="4">
        <v>16.86</v>
      </c>
      <c r="G40" s="4">
        <v>5.22</v>
      </c>
      <c r="H40" s="4">
        <v>77.709999999999994</v>
      </c>
      <c r="I40" s="4">
        <f t="shared" si="2"/>
        <v>22.290000000000006</v>
      </c>
    </row>
    <row r="41" spans="1:10" s="4" customFormat="1" ht="30" customHeight="1" x14ac:dyDescent="0.25">
      <c r="A41" s="18"/>
      <c r="B41" s="4">
        <v>51357696</v>
      </c>
      <c r="C41" s="4">
        <f t="shared" ref="C41:C59" si="5">B41/1024</f>
        <v>50154</v>
      </c>
      <c r="D41" s="4">
        <v>49737</v>
      </c>
      <c r="E41" s="4">
        <f t="shared" si="4"/>
        <v>0.8314391673645174</v>
      </c>
      <c r="F41" s="4">
        <v>17.09</v>
      </c>
      <c r="G41" s="4">
        <v>5.36</v>
      </c>
      <c r="H41" s="4">
        <v>77.290000000000006</v>
      </c>
      <c r="I41" s="4">
        <f t="shared" si="2"/>
        <v>22.709999999999994</v>
      </c>
    </row>
    <row r="42" spans="1:10" s="4" customFormat="1" ht="30" customHeight="1" x14ac:dyDescent="0.25">
      <c r="A42" s="18"/>
      <c r="B42" s="4">
        <v>51357696</v>
      </c>
      <c r="C42" s="4">
        <f t="shared" si="5"/>
        <v>50154</v>
      </c>
      <c r="D42" s="4">
        <v>49760</v>
      </c>
      <c r="E42" s="4">
        <f t="shared" si="4"/>
        <v>0.78558041233002351</v>
      </c>
      <c r="F42" s="4">
        <v>16.760000000000002</v>
      </c>
      <c r="G42" s="4">
        <v>5.33</v>
      </c>
      <c r="H42" s="4">
        <v>77.75</v>
      </c>
      <c r="I42" s="4">
        <f t="shared" si="2"/>
        <v>22.25</v>
      </c>
      <c r="J42" s="4">
        <v>22957</v>
      </c>
    </row>
    <row r="43" spans="1:10" s="4" customFormat="1" ht="30" customHeight="1" x14ac:dyDescent="0.25">
      <c r="A43" s="6"/>
      <c r="E43" s="10">
        <f>AVERAGE(E38:E42)</f>
        <v>0.81628583961398893</v>
      </c>
      <c r="I43" s="10">
        <f>AVERAGE(I38:I42)</f>
        <v>22.352</v>
      </c>
    </row>
    <row r="44" spans="1:10" s="5" customFormat="1" ht="30" customHeight="1" x14ac:dyDescent="0.25">
      <c r="A44" s="19" t="s">
        <v>52</v>
      </c>
      <c r="B44" s="5">
        <v>58671104</v>
      </c>
      <c r="C44" s="5">
        <f t="shared" si="5"/>
        <v>57296</v>
      </c>
      <c r="D44" s="5">
        <v>56723</v>
      </c>
      <c r="E44" s="5">
        <f t="shared" si="4"/>
        <v>1.0000698129014243</v>
      </c>
      <c r="F44" s="5">
        <v>17.600000000000001</v>
      </c>
      <c r="G44" s="5">
        <v>5.61</v>
      </c>
      <c r="H44" s="5">
        <v>76.61</v>
      </c>
      <c r="I44" s="5">
        <f t="shared" si="2"/>
        <v>23.39</v>
      </c>
    </row>
    <row r="45" spans="1:10" s="5" customFormat="1" ht="30" customHeight="1" x14ac:dyDescent="0.25">
      <c r="A45" s="19"/>
      <c r="B45" s="5">
        <v>58671104</v>
      </c>
      <c r="C45" s="5">
        <f t="shared" si="5"/>
        <v>57296</v>
      </c>
      <c r="D45" s="5">
        <v>56805</v>
      </c>
      <c r="E45" s="5">
        <f t="shared" si="4"/>
        <v>0.8569533649818486</v>
      </c>
      <c r="F45" s="5">
        <v>17.3</v>
      </c>
      <c r="G45" s="5">
        <v>5.33</v>
      </c>
      <c r="H45" s="5">
        <v>77.150000000000006</v>
      </c>
      <c r="I45" s="5">
        <f t="shared" si="2"/>
        <v>22.849999999999994</v>
      </c>
    </row>
    <row r="46" spans="1:10" s="5" customFormat="1" ht="30" customHeight="1" x14ac:dyDescent="0.25">
      <c r="A46" s="19"/>
      <c r="B46" s="5">
        <v>58671104</v>
      </c>
      <c r="C46" s="5">
        <f t="shared" si="5"/>
        <v>57296</v>
      </c>
      <c r="D46" s="5">
        <v>56813</v>
      </c>
      <c r="E46" s="5">
        <f t="shared" si="4"/>
        <v>0.84299078469701194</v>
      </c>
      <c r="F46" s="5">
        <v>17.48</v>
      </c>
      <c r="G46" s="5">
        <v>5.21</v>
      </c>
      <c r="H46" s="5">
        <v>77.05</v>
      </c>
      <c r="I46" s="5">
        <f t="shared" si="2"/>
        <v>22.950000000000003</v>
      </c>
    </row>
    <row r="47" spans="1:10" s="5" customFormat="1" ht="30" customHeight="1" x14ac:dyDescent="0.25">
      <c r="A47" s="19"/>
      <c r="B47" s="5">
        <v>58671104</v>
      </c>
      <c r="C47" s="5">
        <f t="shared" si="5"/>
        <v>57296</v>
      </c>
      <c r="D47" s="5">
        <v>56801</v>
      </c>
      <c r="E47" s="5">
        <f t="shared" si="4"/>
        <v>0.86393465512426704</v>
      </c>
      <c r="F47" s="5">
        <v>17.3</v>
      </c>
      <c r="G47" s="5">
        <v>5.52</v>
      </c>
      <c r="H47" s="5">
        <v>76.989999999999995</v>
      </c>
      <c r="I47" s="5">
        <f t="shared" si="2"/>
        <v>23.010000000000005</v>
      </c>
    </row>
    <row r="48" spans="1:10" s="5" customFormat="1" ht="30" customHeight="1" x14ac:dyDescent="0.25">
      <c r="A48" s="19"/>
      <c r="B48" s="5">
        <v>58671104</v>
      </c>
      <c r="C48" s="5">
        <f t="shared" si="5"/>
        <v>57296</v>
      </c>
      <c r="D48" s="5">
        <v>56792</v>
      </c>
      <c r="E48" s="5">
        <f t="shared" si="4"/>
        <v>0.87964255794470825</v>
      </c>
      <c r="F48" s="5">
        <v>17.62</v>
      </c>
      <c r="G48" s="5">
        <v>5.37</v>
      </c>
      <c r="H48" s="5">
        <v>76.75</v>
      </c>
      <c r="I48" s="5">
        <f t="shared" si="2"/>
        <v>23.25</v>
      </c>
      <c r="J48" s="5">
        <v>30728</v>
      </c>
    </row>
    <row r="49" spans="1:10" s="5" customFormat="1" ht="30" customHeight="1" x14ac:dyDescent="0.25">
      <c r="A49" s="8"/>
      <c r="E49" s="11">
        <f>AVERAGE(E44:E48)</f>
        <v>0.88871823512985204</v>
      </c>
      <c r="I49" s="11">
        <f>AVERAGE(I44:I48)</f>
        <v>23.09</v>
      </c>
    </row>
    <row r="50" spans="1:10" s="4" customFormat="1" ht="30" customHeight="1" x14ac:dyDescent="0.25">
      <c r="A50" s="18" t="s">
        <v>53</v>
      </c>
      <c r="B50" s="4">
        <v>65617920</v>
      </c>
      <c r="C50" s="4">
        <f t="shared" si="5"/>
        <v>64080</v>
      </c>
      <c r="D50" s="4">
        <v>63297</v>
      </c>
      <c r="E50" s="4">
        <f t="shared" si="4"/>
        <v>1.2219101123595504</v>
      </c>
      <c r="F50" s="4">
        <v>17.920000000000002</v>
      </c>
      <c r="G50" s="4">
        <v>5.2</v>
      </c>
      <c r="H50" s="4">
        <v>76.650000000000006</v>
      </c>
      <c r="I50" s="4">
        <f t="shared" si="2"/>
        <v>23.349999999999994</v>
      </c>
    </row>
    <row r="51" spans="1:10" s="4" customFormat="1" ht="30" customHeight="1" x14ac:dyDescent="0.25">
      <c r="A51" s="18"/>
      <c r="B51" s="4">
        <v>65618944</v>
      </c>
      <c r="C51" s="4">
        <f t="shared" si="5"/>
        <v>64081</v>
      </c>
      <c r="D51" s="4">
        <v>63277</v>
      </c>
      <c r="E51" s="4">
        <f t="shared" si="4"/>
        <v>1.2546620683197829</v>
      </c>
      <c r="F51" s="4">
        <v>18.22</v>
      </c>
      <c r="G51" s="4">
        <v>5.41</v>
      </c>
      <c r="H51" s="4">
        <v>76.14</v>
      </c>
      <c r="I51" s="4">
        <f t="shared" si="2"/>
        <v>23.86</v>
      </c>
    </row>
    <row r="52" spans="1:10" s="4" customFormat="1" ht="30" customHeight="1" x14ac:dyDescent="0.25">
      <c r="A52" s="18"/>
      <c r="B52" s="4">
        <v>65628160</v>
      </c>
      <c r="C52" s="4">
        <f t="shared" si="5"/>
        <v>64090</v>
      </c>
      <c r="D52" s="4">
        <v>63216</v>
      </c>
      <c r="E52" s="4">
        <f t="shared" si="4"/>
        <v>1.3637072866281792</v>
      </c>
      <c r="F52" s="4">
        <v>17.84</v>
      </c>
      <c r="G52" s="4">
        <v>5.27</v>
      </c>
      <c r="H52" s="4">
        <v>76.760000000000005</v>
      </c>
      <c r="I52" s="4">
        <f t="shared" si="2"/>
        <v>23.239999999999995</v>
      </c>
    </row>
    <row r="53" spans="1:10" s="4" customFormat="1" ht="30" customHeight="1" x14ac:dyDescent="0.25">
      <c r="A53" s="18"/>
      <c r="B53" s="4">
        <v>65488896</v>
      </c>
      <c r="C53" s="4">
        <f t="shared" si="5"/>
        <v>63954</v>
      </c>
      <c r="D53" s="4">
        <v>63121</v>
      </c>
      <c r="E53" s="4">
        <f t="shared" si="4"/>
        <v>1.3024986709197237</v>
      </c>
      <c r="F53" s="4">
        <v>18.64</v>
      </c>
      <c r="G53" s="4">
        <v>5.19</v>
      </c>
      <c r="H53" s="4">
        <v>76</v>
      </c>
      <c r="I53" s="4">
        <f t="shared" si="2"/>
        <v>24</v>
      </c>
    </row>
    <row r="54" spans="1:10" s="4" customFormat="1" ht="30" customHeight="1" x14ac:dyDescent="0.25">
      <c r="A54" s="18"/>
      <c r="B54" s="4">
        <v>65403904</v>
      </c>
      <c r="C54" s="4">
        <f t="shared" si="5"/>
        <v>63871</v>
      </c>
      <c r="D54" s="4">
        <v>63124</v>
      </c>
      <c r="E54" s="4">
        <f t="shared" si="4"/>
        <v>1.1695448638662305</v>
      </c>
      <c r="F54" s="4">
        <v>17.78</v>
      </c>
      <c r="G54" s="4">
        <v>5.38</v>
      </c>
      <c r="H54" s="4">
        <v>76.650000000000006</v>
      </c>
      <c r="I54" s="4">
        <f t="shared" si="2"/>
        <v>23.349999999999994</v>
      </c>
      <c r="J54" s="4">
        <v>36994</v>
      </c>
    </row>
    <row r="55" spans="1:10" s="4" customFormat="1" ht="30" customHeight="1" x14ac:dyDescent="0.25">
      <c r="A55" s="6"/>
      <c r="E55" s="10">
        <f>AVERAGE(E50:E54)</f>
        <v>1.2624646004186932</v>
      </c>
      <c r="I55" s="10">
        <f>AVERAGE(I50:I54)</f>
        <v>23.559999999999995</v>
      </c>
    </row>
    <row r="56" spans="1:10" ht="30" customHeight="1" x14ac:dyDescent="0.25">
      <c r="A56" s="20" t="s">
        <v>54</v>
      </c>
      <c r="C56">
        <f t="shared" si="5"/>
        <v>0</v>
      </c>
      <c r="E56" t="e">
        <f t="shared" si="4"/>
        <v>#DIV/0!</v>
      </c>
      <c r="I56">
        <f t="shared" si="2"/>
        <v>100</v>
      </c>
    </row>
    <row r="57" spans="1:10" ht="30" customHeight="1" x14ac:dyDescent="0.25">
      <c r="A57" s="20"/>
      <c r="C57">
        <f t="shared" si="5"/>
        <v>0</v>
      </c>
      <c r="E57" t="e">
        <f t="shared" si="4"/>
        <v>#DIV/0!</v>
      </c>
      <c r="I57">
        <f t="shared" si="2"/>
        <v>100</v>
      </c>
    </row>
    <row r="58" spans="1:10" ht="30" customHeight="1" x14ac:dyDescent="0.25">
      <c r="A58" s="20"/>
      <c r="C58">
        <f t="shared" si="5"/>
        <v>0</v>
      </c>
      <c r="E58" t="e">
        <f t="shared" si="4"/>
        <v>#DIV/0!</v>
      </c>
      <c r="I58">
        <f t="shared" si="2"/>
        <v>100</v>
      </c>
    </row>
    <row r="59" spans="1:10" ht="30" customHeight="1" x14ac:dyDescent="0.25">
      <c r="A59" s="20"/>
      <c r="C59">
        <f t="shared" si="5"/>
        <v>0</v>
      </c>
      <c r="E59" t="e">
        <f t="shared" si="4"/>
        <v>#DIV/0!</v>
      </c>
      <c r="I59">
        <f t="shared" si="2"/>
        <v>100</v>
      </c>
    </row>
    <row r="60" spans="1:10" ht="30" customHeight="1" x14ac:dyDescent="0.25">
      <c r="A60" s="20"/>
      <c r="C60">
        <f t="shared" ref="C60" si="6">B60/1024</f>
        <v>0</v>
      </c>
      <c r="E60" t="e">
        <f t="shared" si="4"/>
        <v>#DIV/0!</v>
      </c>
      <c r="I60">
        <f t="shared" si="2"/>
        <v>100</v>
      </c>
    </row>
    <row r="61" spans="1:10" ht="30" customHeight="1" x14ac:dyDescent="0.25">
      <c r="A61" s="20" t="s">
        <v>55</v>
      </c>
      <c r="I61">
        <f t="shared" si="2"/>
        <v>100</v>
      </c>
    </row>
    <row r="62" spans="1:10" ht="30" customHeight="1" x14ac:dyDescent="0.25">
      <c r="A62" s="20"/>
      <c r="I62">
        <f t="shared" si="2"/>
        <v>100</v>
      </c>
    </row>
    <row r="63" spans="1:10" ht="30" customHeight="1" x14ac:dyDescent="0.25">
      <c r="A63" s="20"/>
      <c r="I63">
        <f t="shared" si="2"/>
        <v>100</v>
      </c>
    </row>
    <row r="64" spans="1:10" ht="30" customHeight="1" x14ac:dyDescent="0.25">
      <c r="A64" s="20"/>
      <c r="I64">
        <f t="shared" si="2"/>
        <v>100</v>
      </c>
    </row>
    <row r="65" spans="1:9" ht="30" customHeight="1" x14ac:dyDescent="0.25">
      <c r="A65" s="20"/>
      <c r="I65">
        <f t="shared" si="2"/>
        <v>100</v>
      </c>
    </row>
    <row r="66" spans="1:9" ht="30" customHeight="1" x14ac:dyDescent="0.25">
      <c r="A66" s="20" t="s">
        <v>56</v>
      </c>
    </row>
    <row r="67" spans="1:9" ht="30" customHeight="1" x14ac:dyDescent="0.25">
      <c r="A67" s="20"/>
    </row>
    <row r="68" spans="1:9" ht="30" customHeight="1" x14ac:dyDescent="0.25">
      <c r="A68" s="20"/>
    </row>
    <row r="69" spans="1:9" ht="30" customHeight="1" x14ac:dyDescent="0.25">
      <c r="A69" s="20"/>
    </row>
    <row r="70" spans="1:9" ht="30" customHeight="1" x14ac:dyDescent="0.25">
      <c r="A70" s="20"/>
    </row>
    <row r="71" spans="1:9" ht="30" customHeight="1" x14ac:dyDescent="0.25"/>
    <row r="72" spans="1:9" ht="30" customHeight="1" x14ac:dyDescent="0.25"/>
    <row r="73" spans="1:9" ht="30" customHeight="1" x14ac:dyDescent="0.25"/>
    <row r="74" spans="1:9" ht="30" customHeight="1" x14ac:dyDescent="0.25"/>
    <row r="75" spans="1:9" ht="30" customHeight="1" x14ac:dyDescent="0.25"/>
    <row r="76" spans="1:9" ht="30" customHeight="1" x14ac:dyDescent="0.25"/>
    <row r="77" spans="1:9" ht="30" customHeight="1" x14ac:dyDescent="0.25"/>
    <row r="78" spans="1:9" ht="30" customHeight="1" x14ac:dyDescent="0.25"/>
    <row r="79" spans="1:9" ht="30" customHeight="1" x14ac:dyDescent="0.25"/>
    <row r="80" spans="1:9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</sheetData>
  <mergeCells count="12">
    <mergeCell ref="A66:A70"/>
    <mergeCell ref="A2:A6"/>
    <mergeCell ref="A8:A12"/>
    <mergeCell ref="A14:A18"/>
    <mergeCell ref="A20:A24"/>
    <mergeCell ref="A26:A30"/>
    <mergeCell ref="A32:A36"/>
    <mergeCell ref="A38:A42"/>
    <mergeCell ref="A44:A48"/>
    <mergeCell ref="A50:A54"/>
    <mergeCell ref="A56:A60"/>
    <mergeCell ref="A61:A65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728D-BAB9-4365-8F72-000D9F970B74}">
  <dimension ref="A1:K110"/>
  <sheetViews>
    <sheetView topLeftCell="B1" zoomScale="85" zoomScaleNormal="85" workbookViewId="0">
      <selection activeCell="I55" activeCellId="8" sqref="I7 I13 I19 I25 I31 I37 I43 I49 I55"/>
    </sheetView>
  </sheetViews>
  <sheetFormatPr defaultRowHeight="16.5" x14ac:dyDescent="0.25"/>
  <cols>
    <col min="1" max="13" width="25.625" customWidth="1"/>
    <col min="14" max="15" width="20.625" customWidth="1"/>
  </cols>
  <sheetData>
    <row r="1" spans="1:11" s="7" customFormat="1" ht="30" customHeight="1" x14ac:dyDescent="0.25">
      <c r="A1" s="7" t="s">
        <v>34</v>
      </c>
      <c r="B1" s="7" t="s">
        <v>35</v>
      </c>
      <c r="C1" s="7" t="s">
        <v>36</v>
      </c>
      <c r="D1" s="7" t="s">
        <v>37</v>
      </c>
      <c r="E1" s="7" t="s">
        <v>39</v>
      </c>
      <c r="F1" s="7" t="s">
        <v>44</v>
      </c>
      <c r="G1" s="7" t="s">
        <v>45</v>
      </c>
      <c r="H1" s="7" t="s">
        <v>40</v>
      </c>
      <c r="I1" s="7" t="s">
        <v>41</v>
      </c>
      <c r="J1" s="7" t="s">
        <v>57</v>
      </c>
    </row>
    <row r="2" spans="1:11" s="4" customFormat="1" ht="30" customHeight="1" x14ac:dyDescent="0.25">
      <c r="A2" s="18" t="s">
        <v>38</v>
      </c>
      <c r="B2" s="4">
        <v>7353344</v>
      </c>
      <c r="C2" s="4">
        <f>B2/1024</f>
        <v>7181</v>
      </c>
      <c r="D2" s="4">
        <v>7161</v>
      </c>
      <c r="E2" s="4">
        <f>(C2-D2)/C2 *100</f>
        <v>0.27851274195794462</v>
      </c>
      <c r="F2" s="4">
        <v>7.05</v>
      </c>
      <c r="G2" s="4">
        <v>4.0199999999999996</v>
      </c>
      <c r="H2" s="4">
        <v>88.85</v>
      </c>
      <c r="I2" s="4">
        <f>100-H2</f>
        <v>11.150000000000006</v>
      </c>
      <c r="J2" s="4">
        <v>26</v>
      </c>
    </row>
    <row r="3" spans="1:11" s="4" customFormat="1" ht="30" customHeight="1" x14ac:dyDescent="0.25">
      <c r="A3" s="18"/>
      <c r="B3" s="4">
        <v>7353344</v>
      </c>
      <c r="C3" s="4">
        <f t="shared" ref="C3:C60" si="0">B3/1024</f>
        <v>7181</v>
      </c>
      <c r="D3" s="4">
        <v>7120</v>
      </c>
      <c r="E3" s="4">
        <f t="shared" ref="E3:E60" si="1">(C3-D3)/C3 *100</f>
        <v>0.84946386297173104</v>
      </c>
      <c r="F3" s="4">
        <v>6.67</v>
      </c>
      <c r="G3" s="4">
        <v>4.3899999999999997</v>
      </c>
      <c r="H3" s="4">
        <v>88.82</v>
      </c>
      <c r="I3" s="4">
        <f t="shared" ref="I3:I65" si="2">100-H3</f>
        <v>11.180000000000007</v>
      </c>
      <c r="J3" s="4">
        <v>34</v>
      </c>
    </row>
    <row r="4" spans="1:11" s="4" customFormat="1" ht="30" customHeight="1" x14ac:dyDescent="0.25">
      <c r="A4" s="18"/>
      <c r="B4" s="4">
        <v>7353344</v>
      </c>
      <c r="C4" s="4">
        <f t="shared" si="0"/>
        <v>7181</v>
      </c>
      <c r="D4" s="4">
        <v>7170</v>
      </c>
      <c r="E4" s="4">
        <f t="shared" si="1"/>
        <v>0.15318200807686952</v>
      </c>
      <c r="F4" s="4">
        <v>7.1</v>
      </c>
      <c r="G4" s="4">
        <v>4.09</v>
      </c>
      <c r="H4" s="4">
        <v>88.77</v>
      </c>
      <c r="I4" s="4">
        <f t="shared" si="2"/>
        <v>11.230000000000004</v>
      </c>
      <c r="J4" s="4">
        <v>26</v>
      </c>
    </row>
    <row r="5" spans="1:11" s="4" customFormat="1" ht="30" customHeight="1" x14ac:dyDescent="0.25">
      <c r="A5" s="18"/>
      <c r="B5" s="4">
        <v>7353344</v>
      </c>
      <c r="C5" s="4">
        <f t="shared" si="0"/>
        <v>7181</v>
      </c>
      <c r="D5" s="4">
        <v>7143</v>
      </c>
      <c r="E5" s="4">
        <f t="shared" si="1"/>
        <v>0.52917420972009477</v>
      </c>
      <c r="F5" s="4">
        <v>7.14</v>
      </c>
      <c r="G5" s="4">
        <v>4.41</v>
      </c>
      <c r="H5" s="4">
        <v>88.34</v>
      </c>
      <c r="I5" s="4">
        <f t="shared" si="2"/>
        <v>11.659999999999997</v>
      </c>
      <c r="J5" s="4">
        <v>27</v>
      </c>
    </row>
    <row r="6" spans="1:11" s="4" customFormat="1" ht="30" customHeight="1" x14ac:dyDescent="0.25">
      <c r="A6" s="18"/>
      <c r="B6" s="4">
        <v>7353344</v>
      </c>
      <c r="C6" s="4">
        <f t="shared" si="0"/>
        <v>7181</v>
      </c>
      <c r="D6" s="4">
        <v>7136</v>
      </c>
      <c r="E6" s="4">
        <f t="shared" si="1"/>
        <v>0.62665366940537537</v>
      </c>
      <c r="F6" s="4">
        <v>7.15</v>
      </c>
      <c r="G6" s="4">
        <v>4.2300000000000004</v>
      </c>
      <c r="H6" s="4">
        <v>88.48</v>
      </c>
      <c r="I6" s="4">
        <f t="shared" si="2"/>
        <v>11.519999999999996</v>
      </c>
      <c r="J6" s="4">
        <v>36</v>
      </c>
      <c r="K6" s="4">
        <f>(E2+E3+E4+E5+E6)/5</f>
        <v>0.48739729842640306</v>
      </c>
    </row>
    <row r="7" spans="1:11" s="4" customFormat="1" ht="30" customHeight="1" x14ac:dyDescent="0.25">
      <c r="A7" s="6"/>
      <c r="I7" s="10">
        <f>AVERAGE(I2:I6)</f>
        <v>11.348000000000003</v>
      </c>
    </row>
    <row r="8" spans="1:11" s="5" customFormat="1" ht="30" customHeight="1" x14ac:dyDescent="0.25">
      <c r="A8" s="19" t="s">
        <v>43</v>
      </c>
      <c r="B8" s="5">
        <v>14667776</v>
      </c>
      <c r="C8" s="5">
        <f t="shared" si="0"/>
        <v>14324</v>
      </c>
      <c r="D8" s="5">
        <v>14223</v>
      </c>
      <c r="E8" s="5">
        <f t="shared" si="1"/>
        <v>0.70511030438425015</v>
      </c>
      <c r="F8" s="5">
        <v>10.85</v>
      </c>
      <c r="G8" s="5">
        <v>4.9000000000000004</v>
      </c>
      <c r="H8" s="5">
        <v>84.09</v>
      </c>
      <c r="I8" s="5">
        <f t="shared" si="2"/>
        <v>15.909999999999997</v>
      </c>
      <c r="J8" s="5">
        <v>53</v>
      </c>
    </row>
    <row r="9" spans="1:11" s="5" customFormat="1" ht="30" customHeight="1" x14ac:dyDescent="0.25">
      <c r="A9" s="19"/>
      <c r="B9" s="5">
        <v>14667776</v>
      </c>
      <c r="C9" s="5">
        <f t="shared" si="0"/>
        <v>14324</v>
      </c>
      <c r="D9" s="5">
        <v>14250</v>
      </c>
      <c r="E9" s="5">
        <f t="shared" si="1"/>
        <v>0.51661547053895562</v>
      </c>
      <c r="F9" s="5">
        <v>11.19</v>
      </c>
      <c r="G9" s="5">
        <v>5.0599999999999996</v>
      </c>
      <c r="H9" s="5">
        <v>83.61</v>
      </c>
      <c r="I9" s="5">
        <f t="shared" si="2"/>
        <v>16.39</v>
      </c>
      <c r="J9" s="5">
        <v>83</v>
      </c>
    </row>
    <row r="10" spans="1:11" s="5" customFormat="1" ht="30" customHeight="1" x14ac:dyDescent="0.25">
      <c r="A10" s="19"/>
      <c r="B10" s="5">
        <v>14667776</v>
      </c>
      <c r="C10" s="5">
        <f t="shared" si="0"/>
        <v>14324</v>
      </c>
      <c r="D10" s="5">
        <v>14257</v>
      </c>
      <c r="E10" s="5">
        <f t="shared" si="1"/>
        <v>0.46774643954202738</v>
      </c>
      <c r="F10" s="5">
        <v>11.36</v>
      </c>
      <c r="G10" s="5">
        <v>4.95</v>
      </c>
      <c r="H10" s="5">
        <v>83.46</v>
      </c>
      <c r="I10" s="5">
        <f t="shared" si="2"/>
        <v>16.540000000000006</v>
      </c>
      <c r="J10" s="5">
        <v>74</v>
      </c>
    </row>
    <row r="11" spans="1:11" s="5" customFormat="1" ht="30" customHeight="1" x14ac:dyDescent="0.25">
      <c r="A11" s="19"/>
      <c r="B11" s="5">
        <v>14667776</v>
      </c>
      <c r="C11" s="5">
        <f t="shared" si="0"/>
        <v>14324</v>
      </c>
      <c r="D11" s="5">
        <v>14230</v>
      </c>
      <c r="E11" s="5">
        <f t="shared" si="1"/>
        <v>0.65624127338732197</v>
      </c>
      <c r="F11" s="5">
        <v>11.83</v>
      </c>
      <c r="G11" s="5">
        <v>4.3899999999999997</v>
      </c>
      <c r="H11" s="5">
        <v>83.58</v>
      </c>
      <c r="I11" s="5">
        <f t="shared" si="2"/>
        <v>16.420000000000002</v>
      </c>
      <c r="J11" s="5">
        <v>50</v>
      </c>
    </row>
    <row r="12" spans="1:11" s="5" customFormat="1" ht="30" customHeight="1" x14ac:dyDescent="0.25">
      <c r="A12" s="19"/>
      <c r="B12" s="5">
        <v>14667776</v>
      </c>
      <c r="C12" s="5">
        <f t="shared" si="0"/>
        <v>14324</v>
      </c>
      <c r="D12" s="5">
        <v>14243</v>
      </c>
      <c r="E12" s="5">
        <f t="shared" si="1"/>
        <v>0.56548450153588392</v>
      </c>
      <c r="F12" s="5">
        <v>11.28</v>
      </c>
      <c r="G12" s="5">
        <v>5.04</v>
      </c>
      <c r="H12" s="5">
        <v>83.44</v>
      </c>
      <c r="I12" s="5">
        <f t="shared" si="2"/>
        <v>16.560000000000002</v>
      </c>
      <c r="J12" s="5">
        <v>77</v>
      </c>
      <c r="K12" s="5">
        <f t="shared" ref="K12:K54" si="3">(E8+E9+E10+E11+E12)/5</f>
        <v>0.58223959787768786</v>
      </c>
    </row>
    <row r="13" spans="1:11" s="5" customFormat="1" ht="30" customHeight="1" x14ac:dyDescent="0.25">
      <c r="A13" s="8"/>
      <c r="I13" s="11">
        <f>AVERAGE(I8:I12)</f>
        <v>16.364000000000001</v>
      </c>
    </row>
    <row r="14" spans="1:11" s="4" customFormat="1" ht="30" customHeight="1" x14ac:dyDescent="0.25">
      <c r="A14" s="18" t="s">
        <v>47</v>
      </c>
      <c r="B14" s="4">
        <v>22021120</v>
      </c>
      <c r="C14" s="4">
        <f t="shared" si="0"/>
        <v>21505</v>
      </c>
      <c r="D14" s="4">
        <v>21391</v>
      </c>
      <c r="E14" s="4">
        <f t="shared" si="1"/>
        <v>0.53010927691234599</v>
      </c>
      <c r="F14" s="4">
        <v>15.06</v>
      </c>
      <c r="G14" s="4">
        <v>5.1100000000000003</v>
      </c>
      <c r="H14" s="4">
        <v>79.61</v>
      </c>
      <c r="I14" s="4">
        <f t="shared" si="2"/>
        <v>20.39</v>
      </c>
      <c r="J14" s="4">
        <v>93</v>
      </c>
    </row>
    <row r="15" spans="1:11" s="4" customFormat="1" ht="30" customHeight="1" x14ac:dyDescent="0.25">
      <c r="A15" s="18"/>
      <c r="B15" s="4">
        <v>22021120</v>
      </c>
      <c r="C15" s="4">
        <f t="shared" si="0"/>
        <v>21505</v>
      </c>
      <c r="D15" s="4">
        <v>21365</v>
      </c>
      <c r="E15" s="4">
        <f t="shared" si="1"/>
        <v>0.65101139269937225</v>
      </c>
      <c r="F15" s="4">
        <v>15.19</v>
      </c>
      <c r="G15" s="4">
        <v>5.08</v>
      </c>
      <c r="H15" s="4">
        <v>79.44</v>
      </c>
      <c r="I15" s="4">
        <f t="shared" si="2"/>
        <v>20.560000000000002</v>
      </c>
      <c r="J15" s="4">
        <v>87</v>
      </c>
    </row>
    <row r="16" spans="1:11" s="4" customFormat="1" ht="30" customHeight="1" x14ac:dyDescent="0.25">
      <c r="A16" s="18"/>
      <c r="B16" s="4">
        <v>22021120</v>
      </c>
      <c r="C16" s="4">
        <f t="shared" si="0"/>
        <v>21505</v>
      </c>
      <c r="D16" s="4">
        <v>21358</v>
      </c>
      <c r="E16" s="4">
        <f t="shared" si="1"/>
        <v>0.68356196233434086</v>
      </c>
      <c r="F16" s="4">
        <v>14.1</v>
      </c>
      <c r="G16" s="4">
        <v>5.21</v>
      </c>
      <c r="H16" s="4">
        <v>80.430000000000007</v>
      </c>
      <c r="I16" s="4">
        <f t="shared" si="2"/>
        <v>19.569999999999993</v>
      </c>
      <c r="J16" s="4">
        <v>92</v>
      </c>
    </row>
    <row r="17" spans="1:11" s="4" customFormat="1" ht="30" customHeight="1" x14ac:dyDescent="0.25">
      <c r="A17" s="18"/>
      <c r="B17" s="4">
        <v>22021120</v>
      </c>
      <c r="C17" s="4">
        <f t="shared" si="0"/>
        <v>21505</v>
      </c>
      <c r="D17" s="4">
        <v>21352</v>
      </c>
      <c r="E17" s="4">
        <f t="shared" si="1"/>
        <v>0.71146245059288538</v>
      </c>
      <c r="F17" s="4">
        <v>15.08</v>
      </c>
      <c r="G17" s="4">
        <v>5.15</v>
      </c>
      <c r="H17" s="4">
        <v>78.94</v>
      </c>
      <c r="I17" s="4">
        <f t="shared" si="2"/>
        <v>21.060000000000002</v>
      </c>
      <c r="J17" s="4">
        <v>97</v>
      </c>
    </row>
    <row r="18" spans="1:11" s="4" customFormat="1" ht="30" customHeight="1" x14ac:dyDescent="0.25">
      <c r="A18" s="18"/>
      <c r="B18" s="4">
        <v>22021120</v>
      </c>
      <c r="C18" s="4">
        <f t="shared" si="0"/>
        <v>21505</v>
      </c>
      <c r="D18" s="4">
        <v>21427</v>
      </c>
      <c r="E18" s="4">
        <f t="shared" si="1"/>
        <v>0.36270634736107882</v>
      </c>
      <c r="F18" s="4">
        <v>15.19</v>
      </c>
      <c r="G18" s="4">
        <v>5.29</v>
      </c>
      <c r="H18" s="4">
        <v>79.23</v>
      </c>
      <c r="I18" s="4">
        <f t="shared" si="2"/>
        <v>20.769999999999996</v>
      </c>
      <c r="J18" s="4">
        <v>85</v>
      </c>
      <c r="K18" s="4">
        <f t="shared" si="3"/>
        <v>0.58777028598000469</v>
      </c>
    </row>
    <row r="19" spans="1:11" s="4" customFormat="1" ht="30" customHeight="1" x14ac:dyDescent="0.25">
      <c r="A19" s="6"/>
      <c r="I19" s="10">
        <f>AVERAGE(I14:I18)</f>
        <v>20.47</v>
      </c>
    </row>
    <row r="20" spans="1:11" s="5" customFormat="1" ht="30" customHeight="1" x14ac:dyDescent="0.25">
      <c r="A20" s="19" t="s">
        <v>48</v>
      </c>
      <c r="B20" s="5">
        <v>29335552</v>
      </c>
      <c r="C20" s="5">
        <f t="shared" si="0"/>
        <v>28648</v>
      </c>
      <c r="D20" s="5">
        <v>28526</v>
      </c>
      <c r="E20" s="5">
        <f t="shared" si="1"/>
        <v>0.42585869868751747</v>
      </c>
      <c r="F20" s="5">
        <v>19.73</v>
      </c>
      <c r="G20" s="5">
        <v>5.58</v>
      </c>
      <c r="H20" s="5">
        <v>74.41</v>
      </c>
      <c r="I20" s="5">
        <f t="shared" si="2"/>
        <v>25.590000000000003</v>
      </c>
      <c r="J20" s="5">
        <v>145</v>
      </c>
    </row>
    <row r="21" spans="1:11" s="5" customFormat="1" ht="30" customHeight="1" x14ac:dyDescent="0.25">
      <c r="A21" s="19"/>
      <c r="B21" s="5">
        <v>29335552</v>
      </c>
      <c r="C21" s="5">
        <f t="shared" si="0"/>
        <v>28648</v>
      </c>
      <c r="D21" s="5">
        <v>28525</v>
      </c>
      <c r="E21" s="5">
        <f t="shared" si="1"/>
        <v>0.42934934375872663</v>
      </c>
      <c r="F21" s="5">
        <v>19</v>
      </c>
      <c r="G21" s="5">
        <v>5.75</v>
      </c>
      <c r="H21" s="5">
        <v>74.930000000000007</v>
      </c>
      <c r="I21" s="5">
        <f t="shared" si="2"/>
        <v>25.069999999999993</v>
      </c>
      <c r="J21" s="5">
        <v>114</v>
      </c>
    </row>
    <row r="22" spans="1:11" s="5" customFormat="1" ht="30" customHeight="1" x14ac:dyDescent="0.25">
      <c r="A22" s="19"/>
      <c r="B22" s="5">
        <v>29335552</v>
      </c>
      <c r="C22" s="5">
        <f t="shared" si="0"/>
        <v>28648</v>
      </c>
      <c r="D22" s="5">
        <v>28460</v>
      </c>
      <c r="E22" s="5">
        <f t="shared" si="1"/>
        <v>0.65624127338732197</v>
      </c>
      <c r="F22" s="5">
        <v>18.72</v>
      </c>
      <c r="G22" s="5">
        <v>5.84</v>
      </c>
      <c r="H22" s="5">
        <v>75.180000000000007</v>
      </c>
      <c r="I22" s="5">
        <f t="shared" si="2"/>
        <v>24.819999999999993</v>
      </c>
      <c r="J22" s="5">
        <v>112</v>
      </c>
    </row>
    <row r="23" spans="1:11" s="5" customFormat="1" ht="30" customHeight="1" x14ac:dyDescent="0.25">
      <c r="A23" s="19"/>
      <c r="B23" s="5">
        <v>29335552</v>
      </c>
      <c r="C23" s="5">
        <f t="shared" si="0"/>
        <v>28648</v>
      </c>
      <c r="D23" s="5">
        <v>28539</v>
      </c>
      <c r="E23" s="5">
        <f t="shared" si="1"/>
        <v>0.38048031276179839</v>
      </c>
      <c r="F23" s="5">
        <v>18.82</v>
      </c>
      <c r="G23" s="5">
        <v>5.68</v>
      </c>
      <c r="H23" s="5">
        <v>75.17</v>
      </c>
      <c r="I23" s="5">
        <f t="shared" si="2"/>
        <v>24.83</v>
      </c>
      <c r="J23" s="5">
        <v>108</v>
      </c>
    </row>
    <row r="24" spans="1:11" s="5" customFormat="1" ht="30" customHeight="1" x14ac:dyDescent="0.25">
      <c r="A24" s="19"/>
      <c r="B24" s="5">
        <v>29335552</v>
      </c>
      <c r="C24" s="5">
        <f t="shared" si="0"/>
        <v>28648</v>
      </c>
      <c r="D24" s="5">
        <v>28544</v>
      </c>
      <c r="E24" s="5">
        <f t="shared" si="1"/>
        <v>0.36302708740575257</v>
      </c>
      <c r="F24" s="5">
        <v>18.68</v>
      </c>
      <c r="G24" s="5">
        <v>5.51</v>
      </c>
      <c r="H24" s="5">
        <v>75.39</v>
      </c>
      <c r="I24" s="5">
        <f t="shared" si="2"/>
        <v>24.61</v>
      </c>
      <c r="J24" s="5">
        <v>151</v>
      </c>
      <c r="K24" s="5">
        <f t="shared" si="3"/>
        <v>0.45099134320022338</v>
      </c>
    </row>
    <row r="25" spans="1:11" s="5" customFormat="1" ht="30" customHeight="1" x14ac:dyDescent="0.25">
      <c r="A25" s="8"/>
      <c r="I25" s="11">
        <f>AVERAGE(I20:I24)</f>
        <v>24.983999999999998</v>
      </c>
    </row>
    <row r="26" spans="1:11" s="4" customFormat="1" ht="30" customHeight="1" x14ac:dyDescent="0.25">
      <c r="A26" s="18" t="s">
        <v>49</v>
      </c>
      <c r="B26" s="4">
        <v>36688896</v>
      </c>
      <c r="C26" s="4">
        <f t="shared" si="0"/>
        <v>35829</v>
      </c>
      <c r="D26" s="4">
        <v>35574</v>
      </c>
      <c r="E26" s="4">
        <f t="shared" si="1"/>
        <v>0.71171397471322118</v>
      </c>
      <c r="F26" s="4">
        <v>23.44</v>
      </c>
      <c r="G26" s="4">
        <v>6.24</v>
      </c>
      <c r="H26" s="4">
        <v>69.959999999999994</v>
      </c>
      <c r="I26" s="4">
        <f t="shared" si="2"/>
        <v>30.040000000000006</v>
      </c>
      <c r="J26" s="4">
        <v>165</v>
      </c>
    </row>
    <row r="27" spans="1:11" s="4" customFormat="1" ht="30" customHeight="1" x14ac:dyDescent="0.25">
      <c r="A27" s="18"/>
      <c r="B27" s="4">
        <v>36688896</v>
      </c>
      <c r="C27" s="4">
        <f t="shared" si="0"/>
        <v>35829</v>
      </c>
      <c r="D27" s="4">
        <v>35676</v>
      </c>
      <c r="E27" s="4">
        <f t="shared" si="1"/>
        <v>0.42702838482793265</v>
      </c>
      <c r="F27" s="4">
        <v>23.75</v>
      </c>
      <c r="G27" s="4">
        <v>6.29</v>
      </c>
      <c r="H27" s="4">
        <v>69.64</v>
      </c>
      <c r="I27" s="4">
        <f t="shared" si="2"/>
        <v>30.36</v>
      </c>
      <c r="J27" s="4">
        <v>140</v>
      </c>
    </row>
    <row r="28" spans="1:11" s="4" customFormat="1" ht="30" customHeight="1" x14ac:dyDescent="0.25">
      <c r="A28" s="18"/>
      <c r="B28" s="4">
        <v>36688896</v>
      </c>
      <c r="C28" s="4">
        <f t="shared" si="0"/>
        <v>35829</v>
      </c>
      <c r="D28" s="4">
        <v>35650</v>
      </c>
      <c r="E28" s="4">
        <f t="shared" si="1"/>
        <v>0.49959529989673174</v>
      </c>
      <c r="F28" s="4">
        <v>23.01</v>
      </c>
      <c r="G28" s="4">
        <v>6.11</v>
      </c>
      <c r="H28" s="4">
        <v>70.45</v>
      </c>
      <c r="I28" s="4">
        <f t="shared" si="2"/>
        <v>29.549999999999997</v>
      </c>
      <c r="J28" s="4">
        <v>134</v>
      </c>
    </row>
    <row r="29" spans="1:11" s="4" customFormat="1" ht="30" customHeight="1" x14ac:dyDescent="0.25">
      <c r="A29" s="18"/>
      <c r="B29" s="4">
        <v>36688896</v>
      </c>
      <c r="C29" s="4">
        <f t="shared" si="0"/>
        <v>35829</v>
      </c>
      <c r="D29" s="4">
        <v>35676</v>
      </c>
      <c r="E29" s="4">
        <f t="shared" si="1"/>
        <v>0.42702838482793265</v>
      </c>
      <c r="F29" s="4">
        <v>23.32</v>
      </c>
      <c r="G29" s="4">
        <v>5.89</v>
      </c>
      <c r="H29" s="4">
        <v>70.41</v>
      </c>
      <c r="I29" s="4">
        <f t="shared" si="2"/>
        <v>29.590000000000003</v>
      </c>
      <c r="J29" s="4">
        <v>150</v>
      </c>
    </row>
    <row r="30" spans="1:11" s="4" customFormat="1" ht="30" customHeight="1" x14ac:dyDescent="0.25">
      <c r="A30" s="18"/>
      <c r="B30" s="4">
        <v>36688896</v>
      </c>
      <c r="C30" s="4">
        <f t="shared" si="0"/>
        <v>35829</v>
      </c>
      <c r="D30" s="4">
        <v>35672</v>
      </c>
      <c r="E30" s="4">
        <f t="shared" si="1"/>
        <v>0.43819252560774785</v>
      </c>
      <c r="F30" s="4">
        <v>22.9</v>
      </c>
      <c r="G30" s="4">
        <v>6.2</v>
      </c>
      <c r="H30" s="4">
        <v>70.5</v>
      </c>
      <c r="I30" s="4">
        <f t="shared" si="2"/>
        <v>29.5</v>
      </c>
      <c r="J30" s="4">
        <v>141</v>
      </c>
      <c r="K30" s="4">
        <f t="shared" si="3"/>
        <v>0.50071171397471326</v>
      </c>
    </row>
    <row r="31" spans="1:11" s="4" customFormat="1" ht="30" customHeight="1" x14ac:dyDescent="0.25">
      <c r="A31" s="6"/>
      <c r="I31" s="10">
        <f>AVERAGE(I26:I30)</f>
        <v>29.808000000000003</v>
      </c>
    </row>
    <row r="32" spans="1:11" s="5" customFormat="1" ht="30" customHeight="1" x14ac:dyDescent="0.25">
      <c r="A32" s="19" t="s">
        <v>50</v>
      </c>
      <c r="B32" s="5">
        <v>44003328</v>
      </c>
      <c r="C32" s="5">
        <f t="shared" si="0"/>
        <v>42972</v>
      </c>
      <c r="D32" s="5">
        <v>42707</v>
      </c>
      <c r="E32" s="5">
        <f t="shared" si="1"/>
        <v>0.61668062924695155</v>
      </c>
      <c r="F32" s="5">
        <v>28.54</v>
      </c>
      <c r="G32" s="5">
        <v>6.76</v>
      </c>
      <c r="H32" s="5">
        <v>64.28</v>
      </c>
      <c r="I32" s="5">
        <f t="shared" si="2"/>
        <v>35.72</v>
      </c>
      <c r="J32" s="5">
        <v>179</v>
      </c>
    </row>
    <row r="33" spans="1:11" s="5" customFormat="1" ht="30" customHeight="1" x14ac:dyDescent="0.25">
      <c r="A33" s="19"/>
      <c r="B33" s="5">
        <v>44003328</v>
      </c>
      <c r="C33" s="5">
        <f t="shared" si="0"/>
        <v>42972</v>
      </c>
      <c r="D33" s="5">
        <v>42738</v>
      </c>
      <c r="E33" s="5">
        <f t="shared" si="1"/>
        <v>0.54454063110862883</v>
      </c>
      <c r="F33" s="5">
        <v>28.54</v>
      </c>
      <c r="G33" s="5">
        <v>6.56</v>
      </c>
      <c r="H33" s="5">
        <v>64.5</v>
      </c>
      <c r="I33" s="5">
        <f t="shared" si="2"/>
        <v>35.5</v>
      </c>
      <c r="J33" s="5">
        <v>182</v>
      </c>
    </row>
    <row r="34" spans="1:11" s="5" customFormat="1" ht="30" customHeight="1" x14ac:dyDescent="0.25">
      <c r="A34" s="19"/>
      <c r="B34" s="5">
        <v>44003328</v>
      </c>
      <c r="C34" s="5">
        <f t="shared" si="0"/>
        <v>42972</v>
      </c>
      <c r="D34" s="5">
        <v>42761</v>
      </c>
      <c r="E34" s="5">
        <f t="shared" si="1"/>
        <v>0.49101740668342175</v>
      </c>
      <c r="F34" s="5">
        <v>28.36</v>
      </c>
      <c r="G34" s="5">
        <v>6.63</v>
      </c>
      <c r="H34" s="5">
        <v>64.64</v>
      </c>
      <c r="I34" s="5">
        <f t="shared" si="2"/>
        <v>35.36</v>
      </c>
      <c r="J34" s="5">
        <v>198</v>
      </c>
    </row>
    <row r="35" spans="1:11" s="5" customFormat="1" ht="30" customHeight="1" x14ac:dyDescent="0.25">
      <c r="A35" s="19"/>
      <c r="B35" s="5">
        <v>44003328</v>
      </c>
      <c r="C35" s="5">
        <f t="shared" si="0"/>
        <v>42972</v>
      </c>
      <c r="D35" s="5">
        <v>42711</v>
      </c>
      <c r="E35" s="5">
        <f t="shared" si="1"/>
        <v>0.60737224239039378</v>
      </c>
      <c r="F35" s="5">
        <v>28.94</v>
      </c>
      <c r="G35" s="5">
        <v>6.76</v>
      </c>
      <c r="H35" s="5">
        <v>63.94</v>
      </c>
      <c r="I35" s="5">
        <f t="shared" si="2"/>
        <v>36.06</v>
      </c>
      <c r="J35" s="5">
        <v>216</v>
      </c>
    </row>
    <row r="36" spans="1:11" s="5" customFormat="1" ht="30" customHeight="1" x14ac:dyDescent="0.25">
      <c r="A36" s="19"/>
      <c r="B36" s="5">
        <v>44003328</v>
      </c>
      <c r="C36" s="5">
        <f t="shared" si="0"/>
        <v>42972</v>
      </c>
      <c r="D36" s="5">
        <v>42738</v>
      </c>
      <c r="E36" s="5">
        <f t="shared" si="1"/>
        <v>0.54454063110862883</v>
      </c>
      <c r="F36" s="5">
        <v>27.99</v>
      </c>
      <c r="G36" s="5">
        <v>6.75</v>
      </c>
      <c r="H36" s="5">
        <v>64.790000000000006</v>
      </c>
      <c r="I36" s="5">
        <f t="shared" si="2"/>
        <v>35.209999999999994</v>
      </c>
      <c r="J36" s="5">
        <v>169</v>
      </c>
      <c r="K36" s="5">
        <f t="shared" si="3"/>
        <v>0.56083030810760504</v>
      </c>
    </row>
    <row r="37" spans="1:11" s="5" customFormat="1" ht="30" customHeight="1" x14ac:dyDescent="0.25">
      <c r="A37" s="8"/>
      <c r="I37" s="11">
        <f>AVERAGE(I32:I36)</f>
        <v>35.569999999999993</v>
      </c>
    </row>
    <row r="38" spans="1:11" s="4" customFormat="1" ht="30" customHeight="1" x14ac:dyDescent="0.25">
      <c r="A38" s="18" t="s">
        <v>51</v>
      </c>
      <c r="B38" s="4">
        <v>51357696</v>
      </c>
      <c r="C38" s="4">
        <f t="shared" si="0"/>
        <v>50154</v>
      </c>
      <c r="D38" s="4">
        <v>49376</v>
      </c>
      <c r="E38" s="4">
        <f t="shared" si="1"/>
        <v>1.551222235514615</v>
      </c>
      <c r="F38" s="4">
        <v>31.42</v>
      </c>
      <c r="G38" s="4">
        <v>7.03</v>
      </c>
      <c r="H38" s="4">
        <v>61.12</v>
      </c>
      <c r="I38" s="4">
        <f t="shared" si="2"/>
        <v>38.880000000000003</v>
      </c>
      <c r="J38" s="4">
        <v>2867</v>
      </c>
    </row>
    <row r="39" spans="1:11" s="4" customFormat="1" ht="30" customHeight="1" x14ac:dyDescent="0.25">
      <c r="A39" s="18"/>
      <c r="B39" s="4">
        <v>51357696</v>
      </c>
      <c r="C39" s="4">
        <f t="shared" si="0"/>
        <v>50154</v>
      </c>
      <c r="D39" s="4">
        <v>49300</v>
      </c>
      <c r="E39" s="4">
        <f t="shared" si="1"/>
        <v>1.7027555130198986</v>
      </c>
      <c r="F39" s="4">
        <v>31.08</v>
      </c>
      <c r="G39" s="4">
        <v>6.79</v>
      </c>
      <c r="H39" s="4">
        <v>61.6</v>
      </c>
      <c r="I39" s="4">
        <f t="shared" si="2"/>
        <v>38.4</v>
      </c>
      <c r="J39" s="4">
        <v>2783</v>
      </c>
    </row>
    <row r="40" spans="1:11" s="4" customFormat="1" ht="30" customHeight="1" x14ac:dyDescent="0.25">
      <c r="A40" s="18"/>
      <c r="B40" s="4">
        <v>51357696</v>
      </c>
      <c r="C40" s="4">
        <f t="shared" si="0"/>
        <v>50154</v>
      </c>
      <c r="D40" s="4">
        <v>49398</v>
      </c>
      <c r="E40" s="4">
        <f t="shared" si="1"/>
        <v>1.5073573393946644</v>
      </c>
      <c r="F40" s="4">
        <v>31.45</v>
      </c>
      <c r="G40" s="4">
        <v>6.58</v>
      </c>
      <c r="H40" s="4">
        <v>61.38</v>
      </c>
      <c r="I40" s="4">
        <f t="shared" si="2"/>
        <v>38.619999999999997</v>
      </c>
      <c r="J40" s="4">
        <v>2914</v>
      </c>
    </row>
    <row r="41" spans="1:11" s="4" customFormat="1" ht="30" customHeight="1" x14ac:dyDescent="0.25">
      <c r="A41" s="18"/>
      <c r="B41" s="4">
        <v>51357696</v>
      </c>
      <c r="C41" s="4">
        <f t="shared" si="0"/>
        <v>50154</v>
      </c>
      <c r="D41" s="4">
        <v>49531</v>
      </c>
      <c r="E41" s="4">
        <f t="shared" si="1"/>
        <v>1.2421741037604179</v>
      </c>
      <c r="F41" s="4">
        <v>31.02</v>
      </c>
      <c r="G41" s="4">
        <v>7.12</v>
      </c>
      <c r="H41" s="4">
        <v>61.42</v>
      </c>
      <c r="I41" s="4">
        <f t="shared" si="2"/>
        <v>38.58</v>
      </c>
      <c r="J41" s="4">
        <v>3151</v>
      </c>
    </row>
    <row r="42" spans="1:11" s="4" customFormat="1" ht="30" customHeight="1" x14ac:dyDescent="0.25">
      <c r="A42" s="18"/>
      <c r="B42" s="4">
        <v>51357696</v>
      </c>
      <c r="C42" s="4">
        <f t="shared" si="0"/>
        <v>50154</v>
      </c>
      <c r="D42" s="4">
        <v>49414</v>
      </c>
      <c r="E42" s="4">
        <f t="shared" si="1"/>
        <v>1.4754555967619731</v>
      </c>
      <c r="F42" s="4">
        <v>31.27</v>
      </c>
      <c r="G42" s="4">
        <v>7.07</v>
      </c>
      <c r="H42" s="4">
        <v>61.09</v>
      </c>
      <c r="I42" s="4">
        <f t="shared" si="2"/>
        <v>38.909999999999997</v>
      </c>
      <c r="J42" s="4">
        <v>2909</v>
      </c>
      <c r="K42" s="4">
        <f t="shared" si="3"/>
        <v>1.4957929576903137</v>
      </c>
    </row>
    <row r="43" spans="1:11" s="4" customFormat="1" ht="30" customHeight="1" x14ac:dyDescent="0.25">
      <c r="A43" s="6"/>
      <c r="I43" s="10">
        <f>AVERAGE(I38:I42)</f>
        <v>38.678000000000004</v>
      </c>
    </row>
    <row r="44" spans="1:11" s="5" customFormat="1" ht="30" customHeight="1" x14ac:dyDescent="0.25">
      <c r="A44" s="19" t="s">
        <v>52</v>
      </c>
      <c r="B44" s="5">
        <v>58671104</v>
      </c>
      <c r="C44" s="5">
        <f t="shared" si="0"/>
        <v>57296</v>
      </c>
      <c r="D44" s="5">
        <v>56185</v>
      </c>
      <c r="E44" s="5">
        <f t="shared" si="1"/>
        <v>1.939053337056688</v>
      </c>
      <c r="F44" s="5">
        <v>32.61</v>
      </c>
      <c r="G44" s="5">
        <v>6.76</v>
      </c>
      <c r="H44" s="5">
        <v>60.11</v>
      </c>
      <c r="I44" s="5">
        <f t="shared" si="2"/>
        <v>39.89</v>
      </c>
      <c r="J44" s="5">
        <v>9633</v>
      </c>
    </row>
    <row r="45" spans="1:11" s="5" customFormat="1" ht="30" customHeight="1" x14ac:dyDescent="0.25">
      <c r="A45" s="19"/>
      <c r="B45" s="5">
        <v>58671104</v>
      </c>
      <c r="C45" s="5">
        <f t="shared" si="0"/>
        <v>57296</v>
      </c>
      <c r="D45" s="5">
        <v>56303</v>
      </c>
      <c r="E45" s="5">
        <f t="shared" si="1"/>
        <v>1.7331052778553477</v>
      </c>
      <c r="F45" s="5">
        <v>32.4</v>
      </c>
      <c r="G45" s="5">
        <v>6.62</v>
      </c>
      <c r="H45" s="5">
        <v>60.38</v>
      </c>
      <c r="I45" s="5">
        <f t="shared" si="2"/>
        <v>39.619999999999997</v>
      </c>
      <c r="J45" s="5">
        <v>10060</v>
      </c>
    </row>
    <row r="46" spans="1:11" s="5" customFormat="1" ht="30" customHeight="1" x14ac:dyDescent="0.25">
      <c r="A46" s="19"/>
      <c r="B46" s="5">
        <v>58671104</v>
      </c>
      <c r="C46" s="5">
        <f t="shared" si="0"/>
        <v>57296</v>
      </c>
      <c r="D46" s="5">
        <v>56193</v>
      </c>
      <c r="E46" s="5">
        <f t="shared" si="1"/>
        <v>1.9250907567718516</v>
      </c>
      <c r="F46" s="5">
        <v>31.91</v>
      </c>
      <c r="G46" s="5">
        <v>7.2</v>
      </c>
      <c r="H46" s="5">
        <v>60.39</v>
      </c>
      <c r="I46" s="5">
        <f t="shared" si="2"/>
        <v>39.61</v>
      </c>
      <c r="J46" s="5">
        <v>10417</v>
      </c>
    </row>
    <row r="47" spans="1:11" s="5" customFormat="1" ht="30" customHeight="1" x14ac:dyDescent="0.25">
      <c r="A47" s="19"/>
      <c r="B47" s="5">
        <v>58671104</v>
      </c>
      <c r="C47" s="5">
        <f t="shared" si="0"/>
        <v>57296</v>
      </c>
      <c r="D47" s="5">
        <v>56307</v>
      </c>
      <c r="E47" s="5">
        <f t="shared" si="1"/>
        <v>1.7261239877129293</v>
      </c>
      <c r="F47" s="5">
        <v>31.76</v>
      </c>
      <c r="G47" s="5">
        <v>7.24</v>
      </c>
      <c r="H47" s="5">
        <v>60.51</v>
      </c>
      <c r="I47" s="5">
        <f t="shared" si="2"/>
        <v>39.49</v>
      </c>
      <c r="J47" s="5">
        <v>10214</v>
      </c>
    </row>
    <row r="48" spans="1:11" s="5" customFormat="1" ht="30" customHeight="1" x14ac:dyDescent="0.25">
      <c r="A48" s="19"/>
      <c r="B48" s="5">
        <v>58671104</v>
      </c>
      <c r="C48" s="5">
        <f t="shared" si="0"/>
        <v>57296</v>
      </c>
      <c r="D48" s="5">
        <v>56191</v>
      </c>
      <c r="E48" s="5">
        <f t="shared" si="1"/>
        <v>1.9285814018430607</v>
      </c>
      <c r="F48" s="5">
        <v>32.19</v>
      </c>
      <c r="G48" s="5">
        <v>6.82</v>
      </c>
      <c r="H48" s="5">
        <v>60.57</v>
      </c>
      <c r="I48" s="5">
        <f t="shared" si="2"/>
        <v>39.43</v>
      </c>
      <c r="J48" s="5">
        <v>9926</v>
      </c>
      <c r="K48" s="5">
        <f t="shared" si="3"/>
        <v>1.8503909522479756</v>
      </c>
    </row>
    <row r="49" spans="1:11" s="5" customFormat="1" ht="30" customHeight="1" x14ac:dyDescent="0.25">
      <c r="A49" s="8"/>
      <c r="I49" s="11">
        <f>AVERAGE(I44:I48)</f>
        <v>39.607999999999997</v>
      </c>
    </row>
    <row r="50" spans="1:11" s="4" customFormat="1" ht="30" customHeight="1" x14ac:dyDescent="0.25">
      <c r="A50" s="18" t="s">
        <v>53</v>
      </c>
      <c r="B50" s="4">
        <v>65421312</v>
      </c>
      <c r="C50" s="4">
        <f t="shared" si="0"/>
        <v>63888</v>
      </c>
      <c r="D50" s="4">
        <v>62477</v>
      </c>
      <c r="E50" s="4">
        <f t="shared" si="1"/>
        <v>2.2085524668169296</v>
      </c>
      <c r="F50" s="4">
        <v>32.61</v>
      </c>
      <c r="G50" s="4">
        <v>6.73</v>
      </c>
      <c r="H50" s="4">
        <v>60.18</v>
      </c>
      <c r="I50" s="4">
        <f t="shared" si="2"/>
        <v>39.82</v>
      </c>
      <c r="J50" s="4">
        <v>16831</v>
      </c>
    </row>
    <row r="51" spans="1:11" s="4" customFormat="1" ht="30" customHeight="1" x14ac:dyDescent="0.25">
      <c r="A51" s="18"/>
      <c r="B51" s="4">
        <v>65267712</v>
      </c>
      <c r="C51" s="4">
        <f t="shared" si="0"/>
        <v>63738</v>
      </c>
      <c r="D51" s="4">
        <v>62226</v>
      </c>
      <c r="E51" s="4">
        <f t="shared" si="1"/>
        <v>2.372211239762779</v>
      </c>
      <c r="F51" s="4">
        <v>32.270000000000003</v>
      </c>
      <c r="G51" s="4">
        <v>7.05</v>
      </c>
      <c r="H51" s="4">
        <v>60.12</v>
      </c>
      <c r="I51" s="4">
        <f t="shared" si="2"/>
        <v>39.880000000000003</v>
      </c>
      <c r="J51" s="4">
        <v>16164</v>
      </c>
    </row>
    <row r="52" spans="1:11" s="4" customFormat="1" ht="30" customHeight="1" x14ac:dyDescent="0.25">
      <c r="A52" s="18"/>
      <c r="B52" s="4">
        <v>65410048</v>
      </c>
      <c r="C52" s="4">
        <f t="shared" si="0"/>
        <v>63877</v>
      </c>
      <c r="D52" s="4">
        <v>62418</v>
      </c>
      <c r="E52" s="4">
        <f t="shared" si="1"/>
        <v>2.2840772108896785</v>
      </c>
      <c r="F52" s="4">
        <v>33.049999999999997</v>
      </c>
      <c r="G52" s="4">
        <v>7.19</v>
      </c>
      <c r="H52" s="4">
        <v>59.3</v>
      </c>
      <c r="I52" s="4">
        <f t="shared" si="2"/>
        <v>40.700000000000003</v>
      </c>
      <c r="J52" s="4">
        <v>16370</v>
      </c>
    </row>
    <row r="53" spans="1:11" s="4" customFormat="1" ht="30" customHeight="1" x14ac:dyDescent="0.25">
      <c r="A53" s="18"/>
      <c r="B53" s="4">
        <v>65446912</v>
      </c>
      <c r="C53" s="4">
        <f t="shared" si="0"/>
        <v>63913</v>
      </c>
      <c r="D53" s="4">
        <v>62537</v>
      </c>
      <c r="E53" s="4">
        <f t="shared" si="1"/>
        <v>2.1529266346439693</v>
      </c>
      <c r="F53" s="4">
        <v>32.99</v>
      </c>
      <c r="G53" s="4">
        <v>7.2</v>
      </c>
      <c r="H53" s="4">
        <v>59.34</v>
      </c>
      <c r="I53" s="4">
        <f t="shared" si="2"/>
        <v>40.659999999999997</v>
      </c>
      <c r="J53" s="4">
        <v>15900</v>
      </c>
    </row>
    <row r="54" spans="1:11" s="4" customFormat="1" ht="30" customHeight="1" x14ac:dyDescent="0.25">
      <c r="A54" s="18"/>
      <c r="B54" s="4">
        <v>65336320</v>
      </c>
      <c r="C54" s="4">
        <f t="shared" si="0"/>
        <v>63805</v>
      </c>
      <c r="D54" s="4">
        <v>62456</v>
      </c>
      <c r="E54" s="4">
        <f t="shared" si="1"/>
        <v>2.1142543687798763</v>
      </c>
      <c r="F54" s="4">
        <v>33.29</v>
      </c>
      <c r="G54" s="4">
        <v>7.14</v>
      </c>
      <c r="H54" s="4">
        <v>59.15</v>
      </c>
      <c r="I54" s="4">
        <f t="shared" si="2"/>
        <v>40.85</v>
      </c>
      <c r="J54" s="4">
        <v>16421</v>
      </c>
      <c r="K54" s="4">
        <f t="shared" si="3"/>
        <v>2.2264043841786463</v>
      </c>
    </row>
    <row r="55" spans="1:11" s="4" customFormat="1" ht="30" customHeight="1" x14ac:dyDescent="0.25">
      <c r="A55" s="6"/>
      <c r="I55" s="10">
        <f>AVERAGE(I50:I54)</f>
        <v>40.381999999999998</v>
      </c>
    </row>
    <row r="56" spans="1:11" ht="30" customHeight="1" x14ac:dyDescent="0.25">
      <c r="A56" s="20" t="s">
        <v>54</v>
      </c>
      <c r="C56" s="4">
        <f t="shared" si="0"/>
        <v>0</v>
      </c>
      <c r="E56" s="4" t="e">
        <f t="shared" si="1"/>
        <v>#DIV/0!</v>
      </c>
      <c r="I56">
        <f t="shared" si="2"/>
        <v>100</v>
      </c>
    </row>
    <row r="57" spans="1:11" ht="30" customHeight="1" x14ac:dyDescent="0.25">
      <c r="A57" s="20"/>
      <c r="C57" s="4">
        <f t="shared" si="0"/>
        <v>0</v>
      </c>
      <c r="E57" s="4" t="e">
        <f t="shared" si="1"/>
        <v>#DIV/0!</v>
      </c>
      <c r="I57">
        <f t="shared" si="2"/>
        <v>100</v>
      </c>
    </row>
    <row r="58" spans="1:11" ht="30" customHeight="1" x14ac:dyDescent="0.25">
      <c r="A58" s="20"/>
      <c r="C58" s="4">
        <f t="shared" si="0"/>
        <v>0</v>
      </c>
      <c r="E58" s="4" t="e">
        <f t="shared" si="1"/>
        <v>#DIV/0!</v>
      </c>
      <c r="I58">
        <f t="shared" si="2"/>
        <v>100</v>
      </c>
    </row>
    <row r="59" spans="1:11" ht="30" customHeight="1" x14ac:dyDescent="0.25">
      <c r="A59" s="20"/>
      <c r="C59" s="4">
        <f t="shared" si="0"/>
        <v>0</v>
      </c>
      <c r="E59" s="4" t="e">
        <f t="shared" si="1"/>
        <v>#DIV/0!</v>
      </c>
      <c r="I59">
        <f t="shared" si="2"/>
        <v>100</v>
      </c>
    </row>
    <row r="60" spans="1:11" ht="30" customHeight="1" x14ac:dyDescent="0.25">
      <c r="A60" s="20"/>
      <c r="C60" s="4">
        <f t="shared" si="0"/>
        <v>0</v>
      </c>
      <c r="E60" s="4" t="e">
        <f t="shared" si="1"/>
        <v>#DIV/0!</v>
      </c>
      <c r="I60">
        <f t="shared" si="2"/>
        <v>100</v>
      </c>
    </row>
    <row r="61" spans="1:11" ht="30" customHeight="1" x14ac:dyDescent="0.25">
      <c r="A61" s="20" t="s">
        <v>55</v>
      </c>
      <c r="I61">
        <f t="shared" si="2"/>
        <v>100</v>
      </c>
    </row>
    <row r="62" spans="1:11" ht="30" customHeight="1" x14ac:dyDescent="0.25">
      <c r="A62" s="20"/>
      <c r="I62">
        <f t="shared" si="2"/>
        <v>100</v>
      </c>
    </row>
    <row r="63" spans="1:11" ht="30" customHeight="1" x14ac:dyDescent="0.25">
      <c r="A63" s="20"/>
      <c r="I63">
        <f t="shared" si="2"/>
        <v>100</v>
      </c>
    </row>
    <row r="64" spans="1:11" ht="30" customHeight="1" x14ac:dyDescent="0.25">
      <c r="A64" s="20"/>
      <c r="I64">
        <f t="shared" si="2"/>
        <v>100</v>
      </c>
    </row>
    <row r="65" spans="1:9" ht="30" customHeight="1" x14ac:dyDescent="0.25">
      <c r="A65" s="20"/>
      <c r="I65">
        <f t="shared" si="2"/>
        <v>100</v>
      </c>
    </row>
    <row r="66" spans="1:9" ht="30" customHeight="1" x14ac:dyDescent="0.25">
      <c r="A66" s="20" t="s">
        <v>56</v>
      </c>
    </row>
    <row r="67" spans="1:9" ht="30" customHeight="1" x14ac:dyDescent="0.25">
      <c r="A67" s="20"/>
    </row>
    <row r="68" spans="1:9" ht="30" customHeight="1" x14ac:dyDescent="0.25">
      <c r="A68" s="20"/>
    </row>
    <row r="69" spans="1:9" ht="30" customHeight="1" x14ac:dyDescent="0.25">
      <c r="A69" s="20"/>
    </row>
    <row r="70" spans="1:9" ht="30" customHeight="1" x14ac:dyDescent="0.25">
      <c r="A70" s="20"/>
    </row>
    <row r="71" spans="1:9" ht="30" customHeight="1" x14ac:dyDescent="0.25"/>
    <row r="72" spans="1:9" ht="30" customHeight="1" x14ac:dyDescent="0.25"/>
    <row r="73" spans="1:9" ht="30" customHeight="1" x14ac:dyDescent="0.25"/>
    <row r="74" spans="1:9" ht="30" customHeight="1" x14ac:dyDescent="0.25"/>
    <row r="75" spans="1:9" ht="30" customHeight="1" x14ac:dyDescent="0.25"/>
    <row r="76" spans="1:9" ht="30" customHeight="1" x14ac:dyDescent="0.25"/>
    <row r="77" spans="1:9" ht="30" customHeight="1" x14ac:dyDescent="0.25"/>
    <row r="78" spans="1:9" ht="30" customHeight="1" x14ac:dyDescent="0.25"/>
    <row r="79" spans="1:9" ht="30" customHeight="1" x14ac:dyDescent="0.25"/>
    <row r="80" spans="1:9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</sheetData>
  <mergeCells count="12">
    <mergeCell ref="A66:A70"/>
    <mergeCell ref="A2:A6"/>
    <mergeCell ref="A8:A12"/>
    <mergeCell ref="A14:A18"/>
    <mergeCell ref="A20:A24"/>
    <mergeCell ref="A26:A30"/>
    <mergeCell ref="A32:A36"/>
    <mergeCell ref="A38:A42"/>
    <mergeCell ref="A44:A48"/>
    <mergeCell ref="A50:A54"/>
    <mergeCell ref="A56:A60"/>
    <mergeCell ref="A61:A65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5202-E65D-4AA7-923B-0DD09C24A2C9}">
  <dimension ref="A1:C34"/>
  <sheetViews>
    <sheetView workbookViewId="0">
      <selection activeCell="B2" activeCellId="8" sqref="B10 B9 B8 B7 B6 B5 B4 B3 B2"/>
    </sheetView>
  </sheetViews>
  <sheetFormatPr defaultRowHeight="16.5" x14ac:dyDescent="0.25"/>
  <cols>
    <col min="1" max="3" width="20.625" customWidth="1"/>
    <col min="4" max="11" width="30.625" customWidth="1"/>
  </cols>
  <sheetData>
    <row r="1" spans="1:3" s="16" customFormat="1" ht="30" customHeight="1" x14ac:dyDescent="0.25">
      <c r="A1" s="16" t="s">
        <v>58</v>
      </c>
      <c r="B1" s="17" t="s">
        <v>59</v>
      </c>
      <c r="C1" s="17" t="s">
        <v>60</v>
      </c>
    </row>
    <row r="2" spans="1:3" s="14" customFormat="1" ht="30" customHeight="1" x14ac:dyDescent="0.25">
      <c r="A2" s="14" t="s">
        <v>38</v>
      </c>
      <c r="B2" s="14">
        <v>0</v>
      </c>
      <c r="C2" s="14">
        <v>0</v>
      </c>
    </row>
    <row r="3" spans="1:3" s="15" customFormat="1" ht="30" customHeight="1" x14ac:dyDescent="0.25">
      <c r="A3" s="15" t="s">
        <v>42</v>
      </c>
      <c r="B3" s="15">
        <v>0</v>
      </c>
      <c r="C3" s="15">
        <v>0</v>
      </c>
    </row>
    <row r="4" spans="1:3" s="14" customFormat="1" ht="30" customHeight="1" x14ac:dyDescent="0.25">
      <c r="A4" s="14" t="s">
        <v>46</v>
      </c>
      <c r="B4" s="14">
        <v>8.1199999999999992</v>
      </c>
      <c r="C4" s="14">
        <v>0</v>
      </c>
    </row>
    <row r="5" spans="1:3" s="15" customFormat="1" ht="30" customHeight="1" x14ac:dyDescent="0.25">
      <c r="A5" s="15" t="s">
        <v>48</v>
      </c>
      <c r="B5" s="15">
        <v>35.19</v>
      </c>
      <c r="C5" s="15">
        <v>0</v>
      </c>
    </row>
    <row r="6" spans="1:3" s="14" customFormat="1" ht="30" customHeight="1" x14ac:dyDescent="0.25">
      <c r="A6" s="14" t="s">
        <v>49</v>
      </c>
      <c r="B6" s="14">
        <v>46.84</v>
      </c>
      <c r="C6" s="14">
        <v>0.39</v>
      </c>
    </row>
    <row r="7" spans="1:3" s="15" customFormat="1" ht="30" customHeight="1" x14ac:dyDescent="0.25">
      <c r="A7" s="15" t="s">
        <v>50</v>
      </c>
      <c r="B7" s="15">
        <v>56.79</v>
      </c>
      <c r="C7" s="15">
        <v>0.54</v>
      </c>
    </row>
    <row r="8" spans="1:3" s="14" customFormat="1" ht="30" customHeight="1" x14ac:dyDescent="0.25">
      <c r="A8" s="14" t="s">
        <v>51</v>
      </c>
      <c r="B8" s="14">
        <v>62.58</v>
      </c>
      <c r="C8" s="14">
        <v>0.81</v>
      </c>
    </row>
    <row r="9" spans="1:3" s="15" customFormat="1" ht="30" customHeight="1" x14ac:dyDescent="0.25">
      <c r="A9" s="15" t="s">
        <v>52</v>
      </c>
      <c r="B9" s="15">
        <v>66.98</v>
      </c>
      <c r="C9" s="15">
        <v>0.88</v>
      </c>
    </row>
    <row r="10" spans="1:3" s="14" customFormat="1" ht="30" customHeight="1" x14ac:dyDescent="0.25">
      <c r="A10" s="14" t="s">
        <v>53</v>
      </c>
      <c r="B10" s="14">
        <v>69.63</v>
      </c>
      <c r="C10" s="14">
        <v>1.26</v>
      </c>
    </row>
    <row r="11" spans="1:3" ht="30" customHeight="1" x14ac:dyDescent="0.25">
      <c r="B11" s="13"/>
    </row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4C89-0F44-4C5C-9034-E8F0A702CE17}">
  <dimension ref="A1:D34"/>
  <sheetViews>
    <sheetView workbookViewId="0">
      <selection activeCell="E14" sqref="E14"/>
    </sheetView>
  </sheetViews>
  <sheetFormatPr defaultRowHeight="16.5" x14ac:dyDescent="0.25"/>
  <cols>
    <col min="1" max="3" width="20.625" customWidth="1"/>
    <col min="4" max="11" width="30.625" customWidth="1"/>
  </cols>
  <sheetData>
    <row r="1" spans="1:4" s="16" customFormat="1" ht="30" customHeight="1" x14ac:dyDescent="0.25">
      <c r="A1" s="16" t="s">
        <v>58</v>
      </c>
      <c r="B1" s="17" t="s">
        <v>59</v>
      </c>
      <c r="C1" s="17" t="s">
        <v>61</v>
      </c>
      <c r="D1" s="17" t="s">
        <v>62</v>
      </c>
    </row>
    <row r="2" spans="1:4" s="14" customFormat="1" ht="30" customHeight="1" x14ac:dyDescent="0.25">
      <c r="A2" s="14" t="s">
        <v>38</v>
      </c>
      <c r="B2" s="14">
        <v>6.194</v>
      </c>
      <c r="C2" s="14">
        <v>10.209999999999999</v>
      </c>
      <c r="D2" s="14">
        <v>11.348000000000003</v>
      </c>
    </row>
    <row r="3" spans="1:4" s="15" customFormat="1" ht="30" customHeight="1" x14ac:dyDescent="0.25">
      <c r="A3" s="15" t="s">
        <v>42</v>
      </c>
      <c r="B3" s="15">
        <v>11.401999999999997</v>
      </c>
      <c r="C3" s="15">
        <v>14.194000000000003</v>
      </c>
      <c r="D3" s="15">
        <v>16.364000000000001</v>
      </c>
    </row>
    <row r="4" spans="1:4" s="14" customFormat="1" ht="30" customHeight="1" x14ac:dyDescent="0.25">
      <c r="A4" s="14" t="s">
        <v>46</v>
      </c>
      <c r="B4" s="14">
        <v>18.270000000000003</v>
      </c>
      <c r="C4" s="14">
        <v>18.083999999999996</v>
      </c>
      <c r="D4" s="14">
        <v>20.47</v>
      </c>
    </row>
    <row r="5" spans="1:4" s="15" customFormat="1" ht="30" customHeight="1" x14ac:dyDescent="0.25">
      <c r="A5" s="15" t="s">
        <v>48</v>
      </c>
      <c r="B5" s="15">
        <v>18.242000000000001</v>
      </c>
      <c r="C5" s="15">
        <v>21.277999999999999</v>
      </c>
      <c r="D5" s="15">
        <v>24.983999999999998</v>
      </c>
    </row>
    <row r="6" spans="1:4" s="14" customFormat="1" ht="30" customHeight="1" x14ac:dyDescent="0.25">
      <c r="A6" s="14" t="s">
        <v>49</v>
      </c>
      <c r="B6" s="14">
        <v>18.503999999999998</v>
      </c>
      <c r="C6" s="14">
        <v>21.716000000000001</v>
      </c>
      <c r="D6" s="14">
        <v>29.808000000000003</v>
      </c>
    </row>
    <row r="7" spans="1:4" s="15" customFormat="1" ht="30" customHeight="1" x14ac:dyDescent="0.25">
      <c r="A7" s="15" t="s">
        <v>50</v>
      </c>
      <c r="B7" s="15">
        <v>18.645999999999997</v>
      </c>
      <c r="C7" s="15">
        <v>21.8614</v>
      </c>
      <c r="D7" s="15">
        <v>35.569999999999993</v>
      </c>
    </row>
    <row r="8" spans="1:4" s="14" customFormat="1" ht="30" customHeight="1" x14ac:dyDescent="0.25">
      <c r="A8" s="14" t="s">
        <v>51</v>
      </c>
      <c r="B8" s="14">
        <v>18.564</v>
      </c>
      <c r="C8" s="14">
        <v>22.352</v>
      </c>
      <c r="D8" s="14">
        <v>38.678000000000004</v>
      </c>
    </row>
    <row r="9" spans="1:4" s="15" customFormat="1" ht="30" customHeight="1" x14ac:dyDescent="0.25">
      <c r="A9" s="15" t="s">
        <v>52</v>
      </c>
      <c r="B9" s="15">
        <v>18.585999999999999</v>
      </c>
      <c r="C9" s="15">
        <v>23.09</v>
      </c>
      <c r="D9" s="15">
        <v>39.607999999999997</v>
      </c>
    </row>
    <row r="10" spans="1:4" s="14" customFormat="1" ht="30" customHeight="1" x14ac:dyDescent="0.25">
      <c r="A10" s="14" t="s">
        <v>53</v>
      </c>
      <c r="B10" s="14">
        <v>18.618000000000002</v>
      </c>
      <c r="C10" s="14">
        <v>23.559999999999995</v>
      </c>
      <c r="D10" s="14">
        <v>40.381999999999998</v>
      </c>
    </row>
    <row r="11" spans="1:4" ht="30" customHeight="1" x14ac:dyDescent="0.25">
      <c r="B11" s="13"/>
    </row>
    <row r="12" spans="1:4" ht="30" customHeight="1" x14ac:dyDescent="0.25"/>
    <row r="13" spans="1:4" ht="30" customHeight="1" x14ac:dyDescent="0.25"/>
    <row r="14" spans="1:4" ht="30" customHeight="1" x14ac:dyDescent="0.25"/>
    <row r="15" spans="1:4" ht="30" customHeight="1" x14ac:dyDescent="0.25"/>
    <row r="16" spans="1:4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9DDF-B5CC-4CE1-B53D-84FD5D532B45}">
  <dimension ref="A1:J110"/>
  <sheetViews>
    <sheetView topLeftCell="A37" zoomScale="85" zoomScaleNormal="85" workbookViewId="0">
      <selection activeCell="E55" activeCellId="8" sqref="E7 E13 E19 E25 E31 E37 E43 E49 E55"/>
    </sheetView>
  </sheetViews>
  <sheetFormatPr defaultRowHeight="16.5" x14ac:dyDescent="0.25"/>
  <cols>
    <col min="1" max="2" width="25.625" customWidth="1"/>
    <col min="3" max="3" width="30.375" customWidth="1"/>
    <col min="4" max="4" width="29.75" customWidth="1"/>
    <col min="5" max="13" width="25.625" customWidth="1"/>
    <col min="14" max="15" width="20.625" customWidth="1"/>
  </cols>
  <sheetData>
    <row r="1" spans="1:10" s="7" customFormat="1" ht="30" customHeight="1" x14ac:dyDescent="0.25">
      <c r="A1" s="7" t="s">
        <v>34</v>
      </c>
      <c r="B1" s="9" t="s">
        <v>35</v>
      </c>
      <c r="C1" s="9" t="s">
        <v>36</v>
      </c>
      <c r="D1" s="9" t="s">
        <v>37</v>
      </c>
      <c r="E1" s="9" t="s">
        <v>39</v>
      </c>
      <c r="F1" s="7" t="s">
        <v>44</v>
      </c>
      <c r="G1" s="7" t="s">
        <v>45</v>
      </c>
      <c r="H1" s="7" t="s">
        <v>40</v>
      </c>
      <c r="I1" s="7" t="s">
        <v>41</v>
      </c>
      <c r="J1" s="7" t="s">
        <v>57</v>
      </c>
    </row>
    <row r="2" spans="1:10" s="4" customFormat="1" ht="30" customHeight="1" x14ac:dyDescent="0.25">
      <c r="A2" s="18" t="s">
        <v>38</v>
      </c>
      <c r="B2" s="4">
        <v>7353344</v>
      </c>
      <c r="C2" s="4">
        <f>B2/1024</f>
        <v>7181</v>
      </c>
      <c r="D2" s="4">
        <v>7181</v>
      </c>
      <c r="E2" s="4">
        <f>(C2-D2)/C2</f>
        <v>0</v>
      </c>
      <c r="F2" s="4">
        <v>5.92</v>
      </c>
      <c r="G2" s="4">
        <v>4.26</v>
      </c>
      <c r="H2" s="4">
        <v>89.7</v>
      </c>
      <c r="I2" s="4">
        <f>100-H2</f>
        <v>10.299999999999997</v>
      </c>
    </row>
    <row r="3" spans="1:10" s="4" customFormat="1" ht="30" customHeight="1" x14ac:dyDescent="0.25">
      <c r="A3" s="18"/>
      <c r="B3" s="4">
        <v>7353344</v>
      </c>
      <c r="C3" s="4">
        <f t="shared" ref="C3:C60" si="0">B3/1024</f>
        <v>7181</v>
      </c>
      <c r="D3" s="4">
        <v>7181</v>
      </c>
      <c r="E3" s="4">
        <f t="shared" ref="E3:E23" si="1">(C3-D3)/C3</f>
        <v>0</v>
      </c>
      <c r="F3" s="4">
        <v>6.06</v>
      </c>
      <c r="G3" s="4">
        <v>4.05</v>
      </c>
      <c r="H3" s="4">
        <v>89.78</v>
      </c>
      <c r="I3" s="4">
        <f t="shared" ref="I3:I65" si="2">100-H3</f>
        <v>10.219999999999999</v>
      </c>
    </row>
    <row r="4" spans="1:10" s="4" customFormat="1" ht="30" customHeight="1" x14ac:dyDescent="0.25">
      <c r="A4" s="18"/>
      <c r="B4" s="4">
        <v>7353344</v>
      </c>
      <c r="C4" s="4">
        <f t="shared" si="0"/>
        <v>7181</v>
      </c>
      <c r="D4" s="4">
        <v>7181</v>
      </c>
      <c r="E4" s="4">
        <f t="shared" si="1"/>
        <v>0</v>
      </c>
      <c r="F4" s="4">
        <v>5.9</v>
      </c>
      <c r="G4" s="4">
        <v>4.07</v>
      </c>
      <c r="H4" s="4">
        <v>89.92</v>
      </c>
      <c r="I4" s="4">
        <f t="shared" si="2"/>
        <v>10.079999999999998</v>
      </c>
      <c r="J4" s="4">
        <v>38</v>
      </c>
    </row>
    <row r="5" spans="1:10" s="4" customFormat="1" ht="30" customHeight="1" x14ac:dyDescent="0.25">
      <c r="A5" s="18"/>
      <c r="B5" s="4">
        <v>7353344</v>
      </c>
      <c r="C5" s="4">
        <f t="shared" si="0"/>
        <v>7181</v>
      </c>
      <c r="D5" s="4">
        <v>7181</v>
      </c>
      <c r="E5" s="4">
        <f t="shared" si="1"/>
        <v>0</v>
      </c>
      <c r="F5" s="4">
        <v>5.95</v>
      </c>
      <c r="G5" s="4">
        <v>4.18</v>
      </c>
      <c r="H5" s="4">
        <v>89.79</v>
      </c>
      <c r="I5" s="4">
        <f t="shared" si="2"/>
        <v>10.209999999999994</v>
      </c>
      <c r="J5" s="4">
        <v>36</v>
      </c>
    </row>
    <row r="6" spans="1:10" s="4" customFormat="1" ht="30" customHeight="1" x14ac:dyDescent="0.25">
      <c r="A6" s="18"/>
      <c r="B6" s="4">
        <v>7353344</v>
      </c>
      <c r="C6" s="4">
        <f t="shared" si="0"/>
        <v>7181</v>
      </c>
      <c r="D6" s="4">
        <v>7181</v>
      </c>
      <c r="E6" s="4">
        <f t="shared" si="1"/>
        <v>0</v>
      </c>
      <c r="F6" s="4">
        <v>5.9</v>
      </c>
      <c r="G6" s="4">
        <v>4.1500000000000004</v>
      </c>
      <c r="H6" s="4">
        <v>89.88</v>
      </c>
      <c r="I6" s="4">
        <f t="shared" si="2"/>
        <v>10.120000000000005</v>
      </c>
      <c r="J6" s="4">
        <v>29</v>
      </c>
    </row>
    <row r="7" spans="1:10" s="4" customFormat="1" ht="30" customHeight="1" x14ac:dyDescent="0.25">
      <c r="A7" s="6"/>
      <c r="E7" s="10">
        <f>AVERAGE(E2:E6)</f>
        <v>0</v>
      </c>
      <c r="I7" s="10">
        <f>AVERAGE(I2:I6)</f>
        <v>10.185999999999998</v>
      </c>
    </row>
    <row r="8" spans="1:10" s="5" customFormat="1" ht="30" customHeight="1" x14ac:dyDescent="0.25">
      <c r="A8" s="19" t="s">
        <v>43</v>
      </c>
      <c r="B8" s="5">
        <v>14667776</v>
      </c>
      <c r="C8" s="5">
        <f t="shared" si="0"/>
        <v>14324</v>
      </c>
      <c r="D8" s="5">
        <v>14324</v>
      </c>
      <c r="E8" s="5">
        <f t="shared" si="1"/>
        <v>0</v>
      </c>
      <c r="F8" s="5">
        <v>9.64</v>
      </c>
      <c r="G8" s="5">
        <v>4.7300000000000004</v>
      </c>
      <c r="H8" s="5">
        <v>85.48</v>
      </c>
      <c r="I8" s="5">
        <f t="shared" si="2"/>
        <v>14.519999999999996</v>
      </c>
      <c r="J8" s="5">
        <v>58</v>
      </c>
    </row>
    <row r="9" spans="1:10" s="5" customFormat="1" ht="30" customHeight="1" x14ac:dyDescent="0.25">
      <c r="A9" s="19"/>
      <c r="B9" s="5">
        <v>14667776</v>
      </c>
      <c r="C9" s="5">
        <f t="shared" si="0"/>
        <v>14324</v>
      </c>
      <c r="D9" s="5">
        <v>14324</v>
      </c>
      <c r="E9" s="5">
        <f t="shared" si="1"/>
        <v>0</v>
      </c>
      <c r="F9" s="5">
        <v>9.57</v>
      </c>
      <c r="G9" s="5">
        <v>4.8099999999999996</v>
      </c>
      <c r="H9" s="5">
        <v>85.51</v>
      </c>
      <c r="I9" s="5">
        <f t="shared" si="2"/>
        <v>14.489999999999995</v>
      </c>
      <c r="J9" s="5">
        <v>56</v>
      </c>
    </row>
    <row r="10" spans="1:10" s="5" customFormat="1" ht="30" customHeight="1" x14ac:dyDescent="0.25">
      <c r="A10" s="19"/>
      <c r="B10" s="5">
        <v>14667776</v>
      </c>
      <c r="C10" s="5">
        <f t="shared" si="0"/>
        <v>14324</v>
      </c>
      <c r="D10" s="5">
        <v>14324</v>
      </c>
      <c r="E10" s="5">
        <f t="shared" si="1"/>
        <v>0</v>
      </c>
      <c r="F10" s="5">
        <v>9.66</v>
      </c>
      <c r="G10" s="5">
        <v>4.59</v>
      </c>
      <c r="H10" s="5">
        <v>85.52</v>
      </c>
      <c r="I10" s="5">
        <f t="shared" si="2"/>
        <v>14.480000000000004</v>
      </c>
      <c r="J10" s="5">
        <v>51</v>
      </c>
    </row>
    <row r="11" spans="1:10" s="5" customFormat="1" ht="30" customHeight="1" x14ac:dyDescent="0.25">
      <c r="A11" s="19"/>
      <c r="B11" s="5">
        <v>14667776</v>
      </c>
      <c r="C11" s="5">
        <f t="shared" si="0"/>
        <v>14324</v>
      </c>
      <c r="D11" s="5">
        <v>14324</v>
      </c>
      <c r="E11" s="5">
        <f t="shared" si="1"/>
        <v>0</v>
      </c>
      <c r="F11" s="5">
        <v>9.56</v>
      </c>
      <c r="G11" s="5">
        <v>4.62</v>
      </c>
      <c r="H11" s="5">
        <v>85.71</v>
      </c>
      <c r="I11" s="5">
        <f t="shared" si="2"/>
        <v>14.290000000000006</v>
      </c>
      <c r="J11" s="5">
        <v>52</v>
      </c>
    </row>
    <row r="12" spans="1:10" s="5" customFormat="1" ht="30" customHeight="1" x14ac:dyDescent="0.25">
      <c r="A12" s="19"/>
      <c r="B12" s="5">
        <v>14667776</v>
      </c>
      <c r="C12" s="5">
        <f t="shared" si="0"/>
        <v>14324</v>
      </c>
      <c r="D12" s="5">
        <v>14324</v>
      </c>
      <c r="E12" s="5">
        <f t="shared" si="1"/>
        <v>0</v>
      </c>
      <c r="F12" s="5">
        <v>9.6199999999999992</v>
      </c>
      <c r="G12" s="5">
        <v>4.7300000000000004</v>
      </c>
      <c r="H12" s="5">
        <v>85.55</v>
      </c>
      <c r="I12" s="5">
        <f t="shared" si="2"/>
        <v>14.450000000000003</v>
      </c>
      <c r="J12" s="5">
        <v>65</v>
      </c>
    </row>
    <row r="13" spans="1:10" s="5" customFormat="1" ht="30" customHeight="1" x14ac:dyDescent="0.25">
      <c r="A13" s="8"/>
      <c r="E13" s="11">
        <f>AVERAGE(E8:E12)</f>
        <v>0</v>
      </c>
      <c r="I13" s="11">
        <f>AVERAGE(I8:I12)</f>
        <v>14.446000000000002</v>
      </c>
    </row>
    <row r="14" spans="1:10" s="4" customFormat="1" ht="30" customHeight="1" x14ac:dyDescent="0.25">
      <c r="A14" s="18" t="s">
        <v>47</v>
      </c>
      <c r="B14" s="4">
        <v>22021120</v>
      </c>
      <c r="C14" s="4">
        <f t="shared" si="0"/>
        <v>21505</v>
      </c>
      <c r="D14" s="4">
        <v>21505</v>
      </c>
      <c r="E14" s="4">
        <f t="shared" si="1"/>
        <v>0</v>
      </c>
      <c r="F14" s="4">
        <v>12.85</v>
      </c>
      <c r="G14" s="4">
        <v>5.13</v>
      </c>
      <c r="H14" s="4">
        <v>81.8</v>
      </c>
      <c r="I14" s="4">
        <f t="shared" si="2"/>
        <v>18.200000000000003</v>
      </c>
      <c r="J14" s="4">
        <v>98</v>
      </c>
    </row>
    <row r="15" spans="1:10" s="4" customFormat="1" ht="30" customHeight="1" x14ac:dyDescent="0.25">
      <c r="A15" s="18"/>
      <c r="B15" s="4">
        <v>22021120</v>
      </c>
      <c r="C15" s="4">
        <f t="shared" si="0"/>
        <v>21505</v>
      </c>
      <c r="D15" s="4">
        <v>21505</v>
      </c>
      <c r="E15" s="4">
        <f t="shared" si="1"/>
        <v>0</v>
      </c>
      <c r="F15" s="4">
        <v>13.07</v>
      </c>
      <c r="G15" s="4">
        <v>5.31</v>
      </c>
      <c r="H15" s="4">
        <v>81.45</v>
      </c>
      <c r="I15" s="4">
        <f t="shared" si="2"/>
        <v>18.549999999999997</v>
      </c>
      <c r="J15" s="4">
        <v>84</v>
      </c>
    </row>
    <row r="16" spans="1:10" s="4" customFormat="1" ht="30" customHeight="1" x14ac:dyDescent="0.25">
      <c r="A16" s="18"/>
      <c r="B16" s="4">
        <v>22021120</v>
      </c>
      <c r="C16" s="4">
        <f t="shared" si="0"/>
        <v>21505</v>
      </c>
      <c r="D16" s="4">
        <v>21505</v>
      </c>
      <c r="E16" s="4">
        <f t="shared" si="1"/>
        <v>0</v>
      </c>
      <c r="F16" s="4">
        <v>12.62</v>
      </c>
      <c r="G16" s="4">
        <v>5.01</v>
      </c>
      <c r="H16" s="4">
        <v>82.25</v>
      </c>
      <c r="I16" s="4">
        <f t="shared" si="2"/>
        <v>17.75</v>
      </c>
      <c r="J16" s="4">
        <v>83</v>
      </c>
    </row>
    <row r="17" spans="1:10" s="4" customFormat="1" ht="30" customHeight="1" x14ac:dyDescent="0.25">
      <c r="A17" s="18"/>
      <c r="B17" s="4">
        <v>22021120</v>
      </c>
      <c r="C17" s="4">
        <f t="shared" si="0"/>
        <v>21505</v>
      </c>
      <c r="D17" s="4">
        <v>21505</v>
      </c>
      <c r="E17" s="4">
        <f t="shared" si="1"/>
        <v>0</v>
      </c>
      <c r="F17" s="4">
        <v>12.81</v>
      </c>
      <c r="G17" s="4">
        <v>5.13</v>
      </c>
      <c r="H17" s="4">
        <v>81.91</v>
      </c>
      <c r="I17" s="4">
        <f t="shared" si="2"/>
        <v>18.090000000000003</v>
      </c>
      <c r="J17" s="4">
        <v>93</v>
      </c>
    </row>
    <row r="18" spans="1:10" s="4" customFormat="1" ht="30" customHeight="1" x14ac:dyDescent="0.25">
      <c r="A18" s="18"/>
      <c r="B18" s="4">
        <v>22021120</v>
      </c>
      <c r="C18" s="4">
        <f t="shared" si="0"/>
        <v>21505</v>
      </c>
      <c r="D18" s="4">
        <v>21505</v>
      </c>
      <c r="E18" s="4">
        <f t="shared" si="1"/>
        <v>0</v>
      </c>
      <c r="F18" s="4">
        <v>12.82</v>
      </c>
      <c r="G18" s="4">
        <v>5.14</v>
      </c>
      <c r="H18" s="4">
        <v>81.91</v>
      </c>
      <c r="I18" s="4">
        <f t="shared" si="2"/>
        <v>18.090000000000003</v>
      </c>
      <c r="J18" s="4">
        <v>121</v>
      </c>
    </row>
    <row r="19" spans="1:10" s="4" customFormat="1" ht="30" customHeight="1" x14ac:dyDescent="0.25">
      <c r="A19" s="6"/>
      <c r="E19" s="10">
        <f>AVERAGE(E14:E18)</f>
        <v>0</v>
      </c>
      <c r="I19" s="10">
        <f>AVERAGE(I14:I18)</f>
        <v>18.136000000000003</v>
      </c>
    </row>
    <row r="20" spans="1:10" s="5" customFormat="1" ht="30" customHeight="1" x14ac:dyDescent="0.25">
      <c r="A20" s="19" t="s">
        <v>48</v>
      </c>
      <c r="B20" s="5">
        <v>29335552</v>
      </c>
      <c r="C20" s="5">
        <f t="shared" si="0"/>
        <v>28648</v>
      </c>
      <c r="D20" s="5">
        <v>27292</v>
      </c>
      <c r="E20" s="5">
        <f>(C20-D20)/C20*100</f>
        <v>4.7333147165596205</v>
      </c>
      <c r="F20" s="5">
        <v>15.89</v>
      </c>
      <c r="G20" s="5">
        <v>5.38</v>
      </c>
      <c r="H20" s="5">
        <v>78.52</v>
      </c>
      <c r="I20" s="5">
        <f t="shared" si="2"/>
        <v>21.480000000000004</v>
      </c>
      <c r="J20" s="5">
        <v>800</v>
      </c>
    </row>
    <row r="21" spans="1:10" s="5" customFormat="1" ht="30" customHeight="1" x14ac:dyDescent="0.25">
      <c r="A21" s="19"/>
      <c r="B21" s="5">
        <v>29335552</v>
      </c>
      <c r="C21" s="5">
        <f t="shared" si="0"/>
        <v>28648</v>
      </c>
      <c r="D21" s="5">
        <v>27560</v>
      </c>
      <c r="E21" s="5">
        <f>(C21-D21)/C21*100</f>
        <v>3.7978218374755657</v>
      </c>
      <c r="F21" s="5">
        <v>15.88</v>
      </c>
      <c r="G21" s="5">
        <v>5.37</v>
      </c>
      <c r="H21" s="5">
        <v>78.53</v>
      </c>
      <c r="I21" s="5">
        <f t="shared" si="2"/>
        <v>21.47</v>
      </c>
      <c r="J21" s="5">
        <v>800</v>
      </c>
    </row>
    <row r="22" spans="1:10" s="5" customFormat="1" ht="30" customHeight="1" x14ac:dyDescent="0.25">
      <c r="A22" s="19"/>
      <c r="B22" s="5">
        <v>29335552</v>
      </c>
      <c r="C22" s="5">
        <f t="shared" si="0"/>
        <v>28648</v>
      </c>
      <c r="D22" s="5">
        <v>27952</v>
      </c>
      <c r="E22" s="5">
        <f>(C22-D22)/C22 *100</f>
        <v>2.4294889695615751</v>
      </c>
      <c r="F22" s="5">
        <v>16.11</v>
      </c>
      <c r="G22" s="5">
        <v>5.47</v>
      </c>
      <c r="H22" s="5">
        <v>78.27</v>
      </c>
      <c r="I22" s="5">
        <f t="shared" si="2"/>
        <v>21.730000000000004</v>
      </c>
      <c r="J22" s="5">
        <v>800</v>
      </c>
    </row>
    <row r="23" spans="1:10" s="5" customFormat="1" ht="30" customHeight="1" x14ac:dyDescent="0.25">
      <c r="A23" s="19"/>
      <c r="B23" s="5">
        <v>29335552</v>
      </c>
      <c r="C23" s="5">
        <f t="shared" si="0"/>
        <v>28648</v>
      </c>
      <c r="D23" s="5">
        <v>27940</v>
      </c>
      <c r="E23" s="5">
        <f>(C23-D23)/C23 *100</f>
        <v>2.4713767104160849</v>
      </c>
      <c r="F23" s="5">
        <v>15.8</v>
      </c>
      <c r="G23" s="5">
        <v>5.27</v>
      </c>
      <c r="H23" s="5">
        <v>78.72</v>
      </c>
      <c r="I23" s="5">
        <f t="shared" si="2"/>
        <v>21.28</v>
      </c>
      <c r="J23" s="5">
        <v>800</v>
      </c>
    </row>
    <row r="24" spans="1:10" s="5" customFormat="1" ht="30" customHeight="1" x14ac:dyDescent="0.25">
      <c r="A24" s="19"/>
      <c r="B24" s="5">
        <v>29335552</v>
      </c>
      <c r="C24" s="5">
        <f t="shared" si="0"/>
        <v>28648</v>
      </c>
      <c r="D24" s="5">
        <v>27717</v>
      </c>
      <c r="E24" s="5">
        <f>(C24-D24)/C24*100</f>
        <v>3.2497905612957276</v>
      </c>
      <c r="F24" s="5">
        <v>15.68</v>
      </c>
      <c r="G24" s="5">
        <v>5.24</v>
      </c>
      <c r="H24" s="5">
        <v>78.91</v>
      </c>
      <c r="I24" s="5">
        <f t="shared" si="2"/>
        <v>21.090000000000003</v>
      </c>
      <c r="J24" s="5">
        <v>800</v>
      </c>
    </row>
    <row r="25" spans="1:10" s="5" customFormat="1" ht="30" customHeight="1" x14ac:dyDescent="0.25">
      <c r="A25" s="8"/>
      <c r="E25" s="11">
        <f>AVERAGE(E20:E24)</f>
        <v>3.3363585590617149</v>
      </c>
      <c r="I25" s="11">
        <f>AVERAGE(I20:I24)</f>
        <v>21.410000000000004</v>
      </c>
    </row>
    <row r="26" spans="1:10" s="4" customFormat="1" ht="30" customHeight="1" x14ac:dyDescent="0.25">
      <c r="A26" s="18" t="s">
        <v>49</v>
      </c>
      <c r="B26" s="4">
        <v>36688896</v>
      </c>
      <c r="C26" s="4">
        <f t="shared" si="0"/>
        <v>35829</v>
      </c>
      <c r="D26" s="4">
        <v>27596</v>
      </c>
      <c r="E26" s="4">
        <f>(C26-D26)/C26 *100</f>
        <v>22.978592760054703</v>
      </c>
      <c r="F26" s="4">
        <v>16.18</v>
      </c>
      <c r="G26" s="4">
        <v>5.25</v>
      </c>
      <c r="H26" s="4">
        <v>78.28</v>
      </c>
      <c r="I26" s="4">
        <f t="shared" si="2"/>
        <v>21.72</v>
      </c>
      <c r="J26" s="4">
        <v>800</v>
      </c>
    </row>
    <row r="27" spans="1:10" s="4" customFormat="1" ht="30" customHeight="1" x14ac:dyDescent="0.25">
      <c r="A27" s="18"/>
      <c r="B27" s="4">
        <v>36688896</v>
      </c>
      <c r="C27" s="4">
        <f t="shared" si="0"/>
        <v>35829</v>
      </c>
      <c r="D27" s="4">
        <v>27741</v>
      </c>
      <c r="E27" s="4">
        <f t="shared" ref="E27:E60" si="3">(C27-D27)/C27 *100</f>
        <v>22.573892656786402</v>
      </c>
      <c r="F27" s="4">
        <v>16.14</v>
      </c>
      <c r="G27" s="4">
        <v>5.45</v>
      </c>
      <c r="H27" s="4">
        <v>78.22</v>
      </c>
      <c r="I27" s="4">
        <f t="shared" si="2"/>
        <v>21.78</v>
      </c>
      <c r="J27" s="4">
        <v>800</v>
      </c>
    </row>
    <row r="28" spans="1:10" s="4" customFormat="1" ht="30" customHeight="1" x14ac:dyDescent="0.25">
      <c r="A28" s="18"/>
      <c r="B28" s="4">
        <v>36688896</v>
      </c>
      <c r="C28" s="4">
        <f t="shared" si="0"/>
        <v>35829</v>
      </c>
      <c r="D28" s="4">
        <v>27937</v>
      </c>
      <c r="E28" s="4">
        <f t="shared" si="3"/>
        <v>22.026849758575455</v>
      </c>
      <c r="F28" s="4">
        <v>16.3</v>
      </c>
      <c r="G28" s="4">
        <v>5.33</v>
      </c>
      <c r="H28" s="4">
        <v>78.25</v>
      </c>
      <c r="I28" s="4">
        <f t="shared" si="2"/>
        <v>21.75</v>
      </c>
      <c r="J28" s="4">
        <v>800</v>
      </c>
    </row>
    <row r="29" spans="1:10" s="4" customFormat="1" ht="30" customHeight="1" x14ac:dyDescent="0.25">
      <c r="A29" s="18"/>
      <c r="B29" s="4">
        <v>36688896</v>
      </c>
      <c r="C29" s="4">
        <f t="shared" si="0"/>
        <v>35829</v>
      </c>
      <c r="D29" s="4">
        <v>28029</v>
      </c>
      <c r="E29" s="4">
        <f t="shared" si="3"/>
        <v>21.770074520639703</v>
      </c>
      <c r="F29" s="4">
        <v>16.350000000000001</v>
      </c>
      <c r="G29" s="4">
        <v>5.38</v>
      </c>
      <c r="H29" s="4">
        <v>78.12</v>
      </c>
      <c r="I29" s="4">
        <f t="shared" si="2"/>
        <v>21.879999999999995</v>
      </c>
      <c r="J29" s="4">
        <v>800</v>
      </c>
    </row>
    <row r="30" spans="1:10" s="4" customFormat="1" ht="30" customHeight="1" x14ac:dyDescent="0.25">
      <c r="A30" s="18"/>
      <c r="B30" s="4">
        <v>36688896</v>
      </c>
      <c r="C30" s="4">
        <f t="shared" si="0"/>
        <v>35829</v>
      </c>
      <c r="D30" s="4">
        <v>27785</v>
      </c>
      <c r="E30" s="4">
        <f t="shared" si="3"/>
        <v>22.451087108208434</v>
      </c>
      <c r="F30" s="4">
        <v>16.11</v>
      </c>
      <c r="G30" s="4">
        <v>5.28</v>
      </c>
      <c r="H30" s="4">
        <v>78.38</v>
      </c>
      <c r="I30" s="4">
        <f t="shared" si="2"/>
        <v>21.620000000000005</v>
      </c>
      <c r="J30" s="4">
        <v>800</v>
      </c>
    </row>
    <row r="31" spans="1:10" s="4" customFormat="1" ht="30" customHeight="1" x14ac:dyDescent="0.25">
      <c r="A31" s="6"/>
      <c r="E31" s="10">
        <f>AVERAGE(E26:E30)</f>
        <v>22.360099360852939</v>
      </c>
      <c r="I31" s="10">
        <f>AVERAGE(I26:I30)</f>
        <v>21.75</v>
      </c>
    </row>
    <row r="32" spans="1:10" s="5" customFormat="1" ht="30" customHeight="1" x14ac:dyDescent="0.25">
      <c r="A32" s="19" t="s">
        <v>50</v>
      </c>
      <c r="B32" s="5">
        <v>44003328</v>
      </c>
      <c r="C32" s="5">
        <f t="shared" si="0"/>
        <v>42972</v>
      </c>
      <c r="D32" s="5">
        <v>27789</v>
      </c>
      <c r="E32" s="5">
        <f t="shared" si="3"/>
        <v>35.332309410779111</v>
      </c>
      <c r="F32" s="5">
        <v>16.690000000000001</v>
      </c>
      <c r="G32" s="5">
        <v>5.05</v>
      </c>
      <c r="H32" s="5">
        <v>77.98</v>
      </c>
      <c r="I32" s="5">
        <f t="shared" si="2"/>
        <v>22.019999999999996</v>
      </c>
      <c r="J32" s="5">
        <v>800</v>
      </c>
    </row>
    <row r="33" spans="1:10" s="5" customFormat="1" ht="30" customHeight="1" x14ac:dyDescent="0.25">
      <c r="A33" s="19"/>
      <c r="B33" s="5">
        <v>44003328</v>
      </c>
      <c r="C33" s="5">
        <f t="shared" si="0"/>
        <v>42972</v>
      </c>
      <c r="D33" s="5">
        <v>27398</v>
      </c>
      <c r="E33" s="5">
        <f t="shared" si="3"/>
        <v>36.242204226007637</v>
      </c>
      <c r="F33" s="5">
        <v>16.47</v>
      </c>
      <c r="G33" s="5">
        <v>5.47</v>
      </c>
      <c r="H33" s="5">
        <v>77.930000000000007</v>
      </c>
      <c r="I33" s="5">
        <f t="shared" si="2"/>
        <v>22.069999999999993</v>
      </c>
      <c r="J33" s="5">
        <v>800</v>
      </c>
    </row>
    <row r="34" spans="1:10" s="5" customFormat="1" ht="30" customHeight="1" x14ac:dyDescent="0.25">
      <c r="A34" s="19"/>
      <c r="B34" s="5">
        <v>44003328</v>
      </c>
      <c r="C34" s="5">
        <f t="shared" si="0"/>
        <v>42972</v>
      </c>
      <c r="D34" s="5">
        <v>27050</v>
      </c>
      <c r="E34" s="5">
        <f t="shared" si="3"/>
        <v>37.052033882528157</v>
      </c>
      <c r="F34" s="5">
        <v>16.489999999999998</v>
      </c>
      <c r="G34" s="5">
        <v>5.22</v>
      </c>
      <c r="H34" s="5">
        <v>78.09</v>
      </c>
      <c r="I34" s="5">
        <f t="shared" si="2"/>
        <v>21.909999999999997</v>
      </c>
      <c r="J34" s="5">
        <v>800</v>
      </c>
    </row>
    <row r="35" spans="1:10" s="5" customFormat="1" ht="30" customHeight="1" x14ac:dyDescent="0.25">
      <c r="A35" s="19"/>
      <c r="B35" s="5">
        <v>44003328</v>
      </c>
      <c r="C35" s="5">
        <f t="shared" si="0"/>
        <v>42972</v>
      </c>
      <c r="D35" s="5">
        <v>27736</v>
      </c>
      <c r="E35" s="5">
        <f t="shared" si="3"/>
        <v>35.455645536628502</v>
      </c>
      <c r="F35" s="5">
        <v>16.72</v>
      </c>
      <c r="G35" s="5">
        <v>5.46</v>
      </c>
      <c r="H35" s="5">
        <v>77.55</v>
      </c>
      <c r="I35" s="5">
        <f t="shared" si="2"/>
        <v>22.450000000000003</v>
      </c>
      <c r="J35" s="5">
        <v>800</v>
      </c>
    </row>
    <row r="36" spans="1:10" s="5" customFormat="1" ht="30" customHeight="1" x14ac:dyDescent="0.25">
      <c r="A36" s="19"/>
      <c r="B36" s="5">
        <v>44003328</v>
      </c>
      <c r="C36" s="5">
        <f t="shared" si="0"/>
        <v>42972</v>
      </c>
      <c r="D36" s="5">
        <v>27657</v>
      </c>
      <c r="E36" s="5">
        <f t="shared" si="3"/>
        <v>35.639486177045519</v>
      </c>
      <c r="F36" s="5">
        <v>16.420000000000002</v>
      </c>
      <c r="G36" s="5">
        <v>5.28</v>
      </c>
      <c r="H36" s="5">
        <v>78.06</v>
      </c>
      <c r="I36" s="5">
        <f t="shared" si="2"/>
        <v>21.939999999999998</v>
      </c>
      <c r="J36" s="5">
        <v>800</v>
      </c>
    </row>
    <row r="37" spans="1:10" s="5" customFormat="1" ht="30" customHeight="1" x14ac:dyDescent="0.25">
      <c r="A37" s="8"/>
      <c r="E37" s="11">
        <f>AVERAGE(E32:E36)</f>
        <v>35.944335846597781</v>
      </c>
      <c r="I37" s="11">
        <f>AVERAGE(I32:I36)</f>
        <v>22.077999999999996</v>
      </c>
    </row>
    <row r="38" spans="1:10" s="4" customFormat="1" ht="30" customHeight="1" x14ac:dyDescent="0.25">
      <c r="A38" s="18" t="s">
        <v>51</v>
      </c>
      <c r="B38" s="4">
        <v>51357696</v>
      </c>
      <c r="C38" s="4">
        <f t="shared" si="0"/>
        <v>50154</v>
      </c>
      <c r="D38" s="4">
        <v>27634</v>
      </c>
      <c r="E38" s="4">
        <f t="shared" si="3"/>
        <v>44.901702755513014</v>
      </c>
      <c r="F38" s="4">
        <v>16.829999999999998</v>
      </c>
      <c r="G38" s="4">
        <v>5.59</v>
      </c>
      <c r="H38" s="4">
        <v>77.3</v>
      </c>
      <c r="I38" s="4">
        <f t="shared" si="2"/>
        <v>22.700000000000003</v>
      </c>
      <c r="J38" s="4">
        <v>800</v>
      </c>
    </row>
    <row r="39" spans="1:10" s="4" customFormat="1" ht="30" customHeight="1" x14ac:dyDescent="0.25">
      <c r="A39" s="18"/>
      <c r="B39" s="4">
        <v>51357696</v>
      </c>
      <c r="C39" s="4">
        <f t="shared" si="0"/>
        <v>50154</v>
      </c>
      <c r="D39" s="4">
        <v>27821</v>
      </c>
      <c r="E39" s="4">
        <f t="shared" si="3"/>
        <v>44.528851138493444</v>
      </c>
      <c r="F39" s="4">
        <v>16.77</v>
      </c>
      <c r="G39" s="4">
        <v>5.47</v>
      </c>
      <c r="H39" s="4">
        <v>77.53</v>
      </c>
      <c r="I39" s="4">
        <f t="shared" si="2"/>
        <v>22.47</v>
      </c>
      <c r="J39" s="4">
        <v>800</v>
      </c>
    </row>
    <row r="40" spans="1:10" s="4" customFormat="1" ht="30" customHeight="1" x14ac:dyDescent="0.25">
      <c r="A40" s="18"/>
      <c r="B40" s="4">
        <v>51357696</v>
      </c>
      <c r="C40" s="4">
        <f t="shared" si="0"/>
        <v>50154</v>
      </c>
      <c r="D40" s="4">
        <v>27676</v>
      </c>
      <c r="E40" s="4">
        <f t="shared" si="3"/>
        <v>44.817960681102207</v>
      </c>
      <c r="F40" s="4">
        <v>16.760000000000002</v>
      </c>
      <c r="G40" s="4">
        <v>5.49</v>
      </c>
      <c r="H40" s="4">
        <v>77.56</v>
      </c>
      <c r="I40" s="4">
        <f t="shared" si="2"/>
        <v>22.439999999999998</v>
      </c>
      <c r="J40" s="4">
        <v>800</v>
      </c>
    </row>
    <row r="41" spans="1:10" s="4" customFormat="1" ht="30" customHeight="1" x14ac:dyDescent="0.25">
      <c r="A41" s="18"/>
      <c r="B41" s="4">
        <v>51357696</v>
      </c>
      <c r="C41" s="4">
        <f t="shared" si="0"/>
        <v>50154</v>
      </c>
      <c r="D41" s="4">
        <v>27948</v>
      </c>
      <c r="E41" s="4">
        <f t="shared" si="3"/>
        <v>44.275631056346455</v>
      </c>
      <c r="F41" s="4">
        <v>16.649999999999999</v>
      </c>
      <c r="G41" s="4">
        <v>5.36</v>
      </c>
      <c r="H41" s="4">
        <v>77.709999999999994</v>
      </c>
      <c r="I41" s="4">
        <f t="shared" si="2"/>
        <v>22.290000000000006</v>
      </c>
      <c r="J41" s="4">
        <v>800</v>
      </c>
    </row>
    <row r="42" spans="1:10" s="4" customFormat="1" ht="30" customHeight="1" x14ac:dyDescent="0.25">
      <c r="A42" s="18"/>
      <c r="B42" s="4">
        <v>51357696</v>
      </c>
      <c r="C42" s="4">
        <f t="shared" si="0"/>
        <v>50154</v>
      </c>
      <c r="D42" s="4">
        <v>27334</v>
      </c>
      <c r="E42" s="4">
        <f t="shared" si="3"/>
        <v>45.49986042987598</v>
      </c>
      <c r="F42" s="4">
        <v>16.989999999999998</v>
      </c>
      <c r="G42" s="4">
        <v>5.32</v>
      </c>
      <c r="H42" s="4">
        <v>77.58</v>
      </c>
      <c r="I42" s="4">
        <f t="shared" si="2"/>
        <v>22.42</v>
      </c>
      <c r="J42" s="4">
        <v>800</v>
      </c>
    </row>
    <row r="43" spans="1:10" s="4" customFormat="1" ht="30" customHeight="1" x14ac:dyDescent="0.25">
      <c r="A43" s="6"/>
      <c r="E43" s="10">
        <f>AVERAGE(E38:E42)</f>
        <v>44.804801212266227</v>
      </c>
      <c r="I43" s="10">
        <f>AVERAGE(I38:I42)</f>
        <v>22.464000000000002</v>
      </c>
    </row>
    <row r="44" spans="1:10" s="5" customFormat="1" ht="30" customHeight="1" x14ac:dyDescent="0.25">
      <c r="A44" s="19" t="s">
        <v>52</v>
      </c>
      <c r="B44" s="5">
        <v>58671104</v>
      </c>
      <c r="C44" s="5">
        <f t="shared" si="0"/>
        <v>57296</v>
      </c>
      <c r="D44" s="5">
        <v>27334</v>
      </c>
      <c r="E44" s="5">
        <f t="shared" si="3"/>
        <v>52.293353811784414</v>
      </c>
      <c r="F44" s="5">
        <v>17.489999999999998</v>
      </c>
      <c r="G44" s="5">
        <v>5.55</v>
      </c>
      <c r="H44" s="5">
        <v>76.739999999999995</v>
      </c>
      <c r="I44" s="5">
        <f t="shared" si="2"/>
        <v>23.260000000000005</v>
      </c>
      <c r="J44" s="5">
        <v>800</v>
      </c>
    </row>
    <row r="45" spans="1:10" s="5" customFormat="1" ht="30" customHeight="1" x14ac:dyDescent="0.25">
      <c r="A45" s="19"/>
      <c r="B45" s="5">
        <v>58671104</v>
      </c>
      <c r="C45" s="5">
        <f t="shared" si="0"/>
        <v>57296</v>
      </c>
      <c r="D45" s="5">
        <v>27331</v>
      </c>
      <c r="E45" s="5">
        <f t="shared" si="3"/>
        <v>52.298589779391236</v>
      </c>
      <c r="F45" s="5">
        <v>17.489999999999998</v>
      </c>
      <c r="G45" s="5">
        <v>5.56</v>
      </c>
      <c r="H45" s="5">
        <v>76.760000000000005</v>
      </c>
      <c r="I45" s="5">
        <f t="shared" si="2"/>
        <v>23.239999999999995</v>
      </c>
      <c r="J45" s="5">
        <v>800</v>
      </c>
    </row>
    <row r="46" spans="1:10" s="5" customFormat="1" ht="30" customHeight="1" x14ac:dyDescent="0.25">
      <c r="A46" s="19"/>
      <c r="B46" s="5">
        <v>58671104</v>
      </c>
      <c r="C46" s="5">
        <f t="shared" si="0"/>
        <v>57296</v>
      </c>
      <c r="D46" s="5">
        <v>27930</v>
      </c>
      <c r="E46" s="5">
        <f t="shared" si="3"/>
        <v>51.25314158056409</v>
      </c>
      <c r="F46" s="5">
        <v>17.47</v>
      </c>
      <c r="G46" s="5">
        <v>5.6</v>
      </c>
      <c r="H46" s="5">
        <v>76.709999999999994</v>
      </c>
      <c r="I46" s="5">
        <f t="shared" si="2"/>
        <v>23.290000000000006</v>
      </c>
      <c r="J46" s="5">
        <v>800</v>
      </c>
    </row>
    <row r="47" spans="1:10" s="5" customFormat="1" ht="30" customHeight="1" x14ac:dyDescent="0.25">
      <c r="A47" s="19"/>
      <c r="B47" s="5">
        <v>58671104</v>
      </c>
      <c r="C47" s="5">
        <f t="shared" si="0"/>
        <v>57296</v>
      </c>
      <c r="D47" s="5">
        <v>27247</v>
      </c>
      <c r="E47" s="5">
        <f t="shared" si="3"/>
        <v>52.445196872382013</v>
      </c>
      <c r="F47" s="5">
        <v>17.04</v>
      </c>
      <c r="G47" s="5">
        <v>5.54</v>
      </c>
      <c r="H47" s="5">
        <v>77.28</v>
      </c>
      <c r="I47" s="5">
        <f t="shared" si="2"/>
        <v>22.72</v>
      </c>
      <c r="J47" s="5">
        <v>800</v>
      </c>
    </row>
    <row r="48" spans="1:10" s="5" customFormat="1" ht="30" customHeight="1" x14ac:dyDescent="0.25">
      <c r="A48" s="19"/>
      <c r="B48" s="5">
        <v>58671104</v>
      </c>
      <c r="C48" s="5">
        <f t="shared" si="0"/>
        <v>57296</v>
      </c>
      <c r="D48" s="5">
        <v>27432</v>
      </c>
      <c r="E48" s="5">
        <f t="shared" si="3"/>
        <v>52.122312203295174</v>
      </c>
      <c r="F48" s="5">
        <v>17.12</v>
      </c>
      <c r="G48" s="5">
        <v>5.63</v>
      </c>
      <c r="H48" s="5">
        <v>77.069999999999993</v>
      </c>
      <c r="I48" s="5">
        <f t="shared" si="2"/>
        <v>22.930000000000007</v>
      </c>
      <c r="J48" s="5">
        <v>800</v>
      </c>
    </row>
    <row r="49" spans="1:10" s="5" customFormat="1" ht="30" customHeight="1" x14ac:dyDescent="0.25">
      <c r="A49" s="8"/>
      <c r="E49" s="11">
        <f>AVERAGE(E44:E48)</f>
        <v>52.082518849483392</v>
      </c>
      <c r="I49" s="11">
        <f>AVERAGE(I44:I48)</f>
        <v>23.088000000000001</v>
      </c>
    </row>
    <row r="50" spans="1:10" s="4" customFormat="1" ht="30" customHeight="1" x14ac:dyDescent="0.25">
      <c r="A50" s="18" t="s">
        <v>53</v>
      </c>
      <c r="B50" s="4">
        <v>65617920</v>
      </c>
      <c r="C50" s="4">
        <f t="shared" si="0"/>
        <v>64080</v>
      </c>
      <c r="D50" s="4">
        <v>27799</v>
      </c>
      <c r="E50" s="4">
        <f t="shared" si="3"/>
        <v>56.618289637952557</v>
      </c>
      <c r="F50" s="4">
        <v>18.13</v>
      </c>
      <c r="G50" s="4">
        <v>5.45</v>
      </c>
      <c r="H50" s="4">
        <v>76.22</v>
      </c>
      <c r="I50" s="4">
        <f t="shared" si="2"/>
        <v>23.78</v>
      </c>
      <c r="J50" s="4">
        <v>800</v>
      </c>
    </row>
    <row r="51" spans="1:10" s="4" customFormat="1" ht="30" customHeight="1" x14ac:dyDescent="0.25">
      <c r="A51" s="18"/>
      <c r="B51" s="4">
        <v>65618944</v>
      </c>
      <c r="C51" s="4">
        <f t="shared" si="0"/>
        <v>64081</v>
      </c>
      <c r="D51" s="4">
        <v>27218</v>
      </c>
      <c r="E51" s="4">
        <f t="shared" si="3"/>
        <v>57.525631622477803</v>
      </c>
      <c r="F51" s="4">
        <v>18.22</v>
      </c>
      <c r="G51" s="4">
        <v>5.43</v>
      </c>
      <c r="H51" s="4">
        <v>76.150000000000006</v>
      </c>
      <c r="I51" s="4">
        <f t="shared" si="2"/>
        <v>23.849999999999994</v>
      </c>
      <c r="J51" s="4">
        <v>800</v>
      </c>
    </row>
    <row r="52" spans="1:10" s="4" customFormat="1" ht="30" customHeight="1" x14ac:dyDescent="0.25">
      <c r="A52" s="18"/>
      <c r="B52" s="4">
        <v>65628160</v>
      </c>
      <c r="C52" s="4">
        <f t="shared" si="0"/>
        <v>64090</v>
      </c>
      <c r="D52" s="4">
        <v>28139</v>
      </c>
      <c r="E52" s="4">
        <f t="shared" si="3"/>
        <v>56.094554532688413</v>
      </c>
      <c r="F52" s="4">
        <v>18.02</v>
      </c>
      <c r="G52" s="4">
        <v>5.52</v>
      </c>
      <c r="H52" s="4">
        <v>76.2</v>
      </c>
      <c r="I52" s="4">
        <f t="shared" si="2"/>
        <v>23.799999999999997</v>
      </c>
      <c r="J52" s="4">
        <v>800</v>
      </c>
    </row>
    <row r="53" spans="1:10" s="4" customFormat="1" ht="30" customHeight="1" x14ac:dyDescent="0.25">
      <c r="A53" s="18"/>
      <c r="B53" s="4">
        <v>65488896</v>
      </c>
      <c r="C53" s="4">
        <f t="shared" si="0"/>
        <v>63954</v>
      </c>
      <c r="D53" s="4">
        <v>27139</v>
      </c>
      <c r="E53" s="4">
        <f t="shared" si="3"/>
        <v>57.564812208775059</v>
      </c>
      <c r="F53" s="4">
        <v>18.12</v>
      </c>
      <c r="G53" s="4">
        <v>5.77</v>
      </c>
      <c r="H53" s="4">
        <v>75.87</v>
      </c>
      <c r="I53" s="4">
        <f t="shared" si="2"/>
        <v>24.129999999999995</v>
      </c>
      <c r="J53" s="4">
        <v>800</v>
      </c>
    </row>
    <row r="54" spans="1:10" s="4" customFormat="1" ht="30" customHeight="1" x14ac:dyDescent="0.25">
      <c r="A54" s="18"/>
      <c r="B54" s="4">
        <v>65403904</v>
      </c>
      <c r="C54" s="4">
        <f t="shared" si="0"/>
        <v>63871</v>
      </c>
      <c r="D54" s="4">
        <v>27104</v>
      </c>
      <c r="E54" s="4">
        <f t="shared" si="3"/>
        <v>57.564465876532388</v>
      </c>
      <c r="F54" s="4">
        <v>18.02</v>
      </c>
      <c r="G54" s="4">
        <v>5.58</v>
      </c>
      <c r="H54" s="4">
        <v>76.239999999999995</v>
      </c>
      <c r="I54" s="4">
        <f t="shared" si="2"/>
        <v>23.760000000000005</v>
      </c>
      <c r="J54" s="4">
        <v>800</v>
      </c>
    </row>
    <row r="55" spans="1:10" s="4" customFormat="1" ht="30" customHeight="1" x14ac:dyDescent="0.25">
      <c r="A55" s="6"/>
      <c r="E55" s="10">
        <f>AVERAGE(E50:E54)</f>
        <v>57.073550775685248</v>
      </c>
      <c r="I55" s="10">
        <f>AVERAGE(I50:I54)</f>
        <v>23.863999999999997</v>
      </c>
    </row>
    <row r="56" spans="1:10" ht="30" customHeight="1" x14ac:dyDescent="0.25">
      <c r="A56" s="20" t="s">
        <v>54</v>
      </c>
      <c r="C56">
        <f t="shared" si="0"/>
        <v>0</v>
      </c>
      <c r="E56" t="e">
        <f t="shared" si="3"/>
        <v>#DIV/0!</v>
      </c>
      <c r="I56">
        <f t="shared" si="2"/>
        <v>100</v>
      </c>
    </row>
    <row r="57" spans="1:10" ht="30" customHeight="1" x14ac:dyDescent="0.25">
      <c r="A57" s="20"/>
      <c r="C57">
        <f t="shared" si="0"/>
        <v>0</v>
      </c>
      <c r="E57" t="e">
        <f t="shared" si="3"/>
        <v>#DIV/0!</v>
      </c>
      <c r="I57">
        <f t="shared" si="2"/>
        <v>100</v>
      </c>
    </row>
    <row r="58" spans="1:10" ht="30" customHeight="1" x14ac:dyDescent="0.25">
      <c r="A58" s="20"/>
      <c r="C58">
        <f t="shared" si="0"/>
        <v>0</v>
      </c>
      <c r="E58" t="e">
        <f t="shared" si="3"/>
        <v>#DIV/0!</v>
      </c>
      <c r="I58">
        <f t="shared" si="2"/>
        <v>100</v>
      </c>
    </row>
    <row r="59" spans="1:10" ht="30" customHeight="1" x14ac:dyDescent="0.25">
      <c r="A59" s="20"/>
      <c r="C59">
        <f t="shared" si="0"/>
        <v>0</v>
      </c>
      <c r="E59" t="e">
        <f t="shared" si="3"/>
        <v>#DIV/0!</v>
      </c>
      <c r="I59">
        <f t="shared" si="2"/>
        <v>100</v>
      </c>
    </row>
    <row r="60" spans="1:10" ht="30" customHeight="1" x14ac:dyDescent="0.25">
      <c r="A60" s="20"/>
      <c r="C60">
        <f t="shared" si="0"/>
        <v>0</v>
      </c>
      <c r="E60" t="e">
        <f t="shared" si="3"/>
        <v>#DIV/0!</v>
      </c>
      <c r="I60">
        <f t="shared" si="2"/>
        <v>100</v>
      </c>
    </row>
    <row r="61" spans="1:10" ht="30" customHeight="1" x14ac:dyDescent="0.25">
      <c r="A61" s="20" t="s">
        <v>55</v>
      </c>
      <c r="I61">
        <f t="shared" si="2"/>
        <v>100</v>
      </c>
    </row>
    <row r="62" spans="1:10" ht="30" customHeight="1" x14ac:dyDescent="0.25">
      <c r="A62" s="20"/>
      <c r="I62">
        <f t="shared" si="2"/>
        <v>100</v>
      </c>
    </row>
    <row r="63" spans="1:10" ht="30" customHeight="1" x14ac:dyDescent="0.25">
      <c r="A63" s="20"/>
      <c r="I63">
        <f t="shared" si="2"/>
        <v>100</v>
      </c>
    </row>
    <row r="64" spans="1:10" ht="30" customHeight="1" x14ac:dyDescent="0.25">
      <c r="A64" s="20"/>
      <c r="I64">
        <f t="shared" si="2"/>
        <v>100</v>
      </c>
    </row>
    <row r="65" spans="1:9" ht="30" customHeight="1" x14ac:dyDescent="0.25">
      <c r="A65" s="20"/>
      <c r="I65">
        <f t="shared" si="2"/>
        <v>100</v>
      </c>
    </row>
    <row r="66" spans="1:9" ht="30" customHeight="1" x14ac:dyDescent="0.25">
      <c r="A66" s="20" t="s">
        <v>56</v>
      </c>
    </row>
    <row r="67" spans="1:9" ht="30" customHeight="1" x14ac:dyDescent="0.25">
      <c r="A67" s="20"/>
    </row>
    <row r="68" spans="1:9" ht="30" customHeight="1" x14ac:dyDescent="0.25">
      <c r="A68" s="20"/>
    </row>
    <row r="69" spans="1:9" ht="30" customHeight="1" x14ac:dyDescent="0.25">
      <c r="A69" s="20"/>
    </row>
    <row r="70" spans="1:9" ht="30" customHeight="1" x14ac:dyDescent="0.25">
      <c r="A70" s="20"/>
    </row>
    <row r="71" spans="1:9" ht="30" customHeight="1" x14ac:dyDescent="0.25"/>
    <row r="72" spans="1:9" ht="30" customHeight="1" x14ac:dyDescent="0.25"/>
    <row r="73" spans="1:9" ht="30" customHeight="1" x14ac:dyDescent="0.25"/>
    <row r="74" spans="1:9" ht="30" customHeight="1" x14ac:dyDescent="0.25"/>
    <row r="75" spans="1:9" ht="30" customHeight="1" x14ac:dyDescent="0.25"/>
    <row r="76" spans="1:9" ht="30" customHeight="1" x14ac:dyDescent="0.25"/>
    <row r="77" spans="1:9" ht="30" customHeight="1" x14ac:dyDescent="0.25"/>
    <row r="78" spans="1:9" ht="30" customHeight="1" x14ac:dyDescent="0.25"/>
    <row r="79" spans="1:9" ht="30" customHeight="1" x14ac:dyDescent="0.25"/>
    <row r="80" spans="1:9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</sheetData>
  <mergeCells count="12">
    <mergeCell ref="A38:A42"/>
    <mergeCell ref="A44:A48"/>
    <mergeCell ref="A50:A54"/>
    <mergeCell ref="A56:A60"/>
    <mergeCell ref="A61:A65"/>
    <mergeCell ref="A66:A70"/>
    <mergeCell ref="A2:A6"/>
    <mergeCell ref="A8:A12"/>
    <mergeCell ref="A14:A18"/>
    <mergeCell ref="A20:A24"/>
    <mergeCell ref="A26:A30"/>
    <mergeCell ref="A32:A36"/>
  </mergeCells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4873-0AE8-4DDB-85AC-63D36A548FF5}">
  <dimension ref="A1:J110"/>
  <sheetViews>
    <sheetView zoomScale="85" zoomScaleNormal="85" workbookViewId="0">
      <selection activeCell="E7" activeCellId="8" sqref="E55 E49 E43 E37 E25 E31 E19 E13 E7"/>
    </sheetView>
  </sheetViews>
  <sheetFormatPr defaultRowHeight="16.5" x14ac:dyDescent="0.25"/>
  <cols>
    <col min="1" max="2" width="25.625" customWidth="1"/>
    <col min="3" max="3" width="30.375" customWidth="1"/>
    <col min="4" max="4" width="29.75" customWidth="1"/>
    <col min="5" max="13" width="25.625" customWidth="1"/>
    <col min="14" max="15" width="20.625" customWidth="1"/>
  </cols>
  <sheetData>
    <row r="1" spans="1:10" s="7" customFormat="1" ht="30" customHeight="1" x14ac:dyDescent="0.25">
      <c r="A1" s="7" t="s">
        <v>34</v>
      </c>
      <c r="B1" s="9" t="s">
        <v>35</v>
      </c>
      <c r="C1" s="9" t="s">
        <v>36</v>
      </c>
      <c r="D1" s="9" t="s">
        <v>37</v>
      </c>
      <c r="E1" s="9" t="s">
        <v>39</v>
      </c>
      <c r="F1" s="7" t="s">
        <v>44</v>
      </c>
      <c r="G1" s="7" t="s">
        <v>45</v>
      </c>
      <c r="H1" s="7" t="s">
        <v>40</v>
      </c>
      <c r="I1" s="7" t="s">
        <v>41</v>
      </c>
      <c r="J1" s="7" t="s">
        <v>57</v>
      </c>
    </row>
    <row r="2" spans="1:10" s="4" customFormat="1" ht="30" customHeight="1" x14ac:dyDescent="0.25">
      <c r="A2" s="18" t="s">
        <v>38</v>
      </c>
      <c r="B2" s="4">
        <v>7353344</v>
      </c>
      <c r="C2" s="4">
        <f>B2/1024</f>
        <v>7181</v>
      </c>
      <c r="D2" s="4">
        <v>7181</v>
      </c>
      <c r="E2" s="4">
        <f>(C2-D2)/C2</f>
        <v>0</v>
      </c>
      <c r="F2" s="4">
        <v>5.96</v>
      </c>
      <c r="G2" s="4">
        <v>3.96</v>
      </c>
      <c r="H2" s="4">
        <v>90.01</v>
      </c>
      <c r="I2" s="4">
        <f>100-H2</f>
        <v>9.9899999999999949</v>
      </c>
      <c r="J2" s="4">
        <v>37</v>
      </c>
    </row>
    <row r="3" spans="1:10" s="4" customFormat="1" ht="30" customHeight="1" x14ac:dyDescent="0.25">
      <c r="A3" s="18"/>
      <c r="B3" s="4">
        <v>7353344</v>
      </c>
      <c r="C3" s="4">
        <f t="shared" ref="C3:C60" si="0">B3/1024</f>
        <v>7181</v>
      </c>
      <c r="D3" s="4">
        <v>7181</v>
      </c>
      <c r="E3" s="4">
        <f t="shared" ref="E3:E23" si="1">(C3-D3)/C3</f>
        <v>0</v>
      </c>
      <c r="F3" s="4">
        <v>5.99</v>
      </c>
      <c r="G3" s="4">
        <v>3.89</v>
      </c>
      <c r="H3" s="4">
        <v>90.03</v>
      </c>
      <c r="I3" s="4">
        <f t="shared" ref="I3:I65" si="2">100-H3</f>
        <v>9.9699999999999989</v>
      </c>
      <c r="J3" s="4">
        <v>36</v>
      </c>
    </row>
    <row r="4" spans="1:10" s="4" customFormat="1" ht="30" customHeight="1" x14ac:dyDescent="0.25">
      <c r="A4" s="18"/>
      <c r="B4" s="4">
        <v>7353344</v>
      </c>
      <c r="C4" s="4">
        <f t="shared" si="0"/>
        <v>7181</v>
      </c>
      <c r="D4" s="4">
        <v>7181</v>
      </c>
      <c r="E4" s="4">
        <f t="shared" si="1"/>
        <v>0</v>
      </c>
      <c r="F4" s="4">
        <v>5.8</v>
      </c>
      <c r="G4" s="4">
        <v>4.01</v>
      </c>
      <c r="H4" s="4">
        <v>90.11</v>
      </c>
      <c r="I4" s="4">
        <f t="shared" si="2"/>
        <v>9.89</v>
      </c>
      <c r="J4" s="4">
        <v>39</v>
      </c>
    </row>
    <row r="5" spans="1:10" s="4" customFormat="1" ht="30" customHeight="1" x14ac:dyDescent="0.25">
      <c r="A5" s="18"/>
      <c r="B5" s="4">
        <v>7353344</v>
      </c>
      <c r="C5" s="4">
        <f t="shared" si="0"/>
        <v>7181</v>
      </c>
      <c r="D5" s="4">
        <v>7181</v>
      </c>
      <c r="E5" s="4">
        <f t="shared" si="1"/>
        <v>0</v>
      </c>
      <c r="F5" s="4">
        <v>5.9</v>
      </c>
      <c r="G5" s="4">
        <v>4.13</v>
      </c>
      <c r="H5" s="4">
        <v>89.83</v>
      </c>
      <c r="I5" s="4">
        <f t="shared" si="2"/>
        <v>10.170000000000002</v>
      </c>
      <c r="J5" s="4">
        <v>25</v>
      </c>
    </row>
    <row r="6" spans="1:10" s="4" customFormat="1" ht="30" customHeight="1" x14ac:dyDescent="0.25">
      <c r="A6" s="18"/>
      <c r="B6" s="4">
        <v>7353344</v>
      </c>
      <c r="C6" s="4">
        <f t="shared" si="0"/>
        <v>7181</v>
      </c>
      <c r="D6" s="4">
        <v>7181</v>
      </c>
      <c r="E6" s="4">
        <f t="shared" si="1"/>
        <v>0</v>
      </c>
      <c r="F6" s="4">
        <v>6.15</v>
      </c>
      <c r="G6" s="4">
        <v>4.07</v>
      </c>
      <c r="H6" s="4">
        <v>89.68</v>
      </c>
      <c r="I6" s="4">
        <f t="shared" si="2"/>
        <v>10.319999999999993</v>
      </c>
      <c r="J6" s="4">
        <v>34</v>
      </c>
    </row>
    <row r="7" spans="1:10" s="4" customFormat="1" ht="30" customHeight="1" x14ac:dyDescent="0.25">
      <c r="A7" s="6"/>
      <c r="E7" s="10">
        <f>AVERAGE(E2:E6)</f>
        <v>0</v>
      </c>
      <c r="I7" s="10">
        <f>AVERAGE(I2:I6)</f>
        <v>10.067999999999998</v>
      </c>
    </row>
    <row r="8" spans="1:10" s="5" customFormat="1" ht="30" customHeight="1" x14ac:dyDescent="0.25">
      <c r="A8" s="19" t="s">
        <v>43</v>
      </c>
      <c r="B8" s="5">
        <v>14667776</v>
      </c>
      <c r="C8" s="5">
        <f t="shared" si="0"/>
        <v>14324</v>
      </c>
      <c r="D8" s="5">
        <v>14324</v>
      </c>
      <c r="E8" s="5">
        <f t="shared" si="1"/>
        <v>0</v>
      </c>
      <c r="F8" s="5">
        <v>9.6300000000000008</v>
      </c>
      <c r="G8" s="5">
        <v>4.47</v>
      </c>
      <c r="H8" s="5">
        <v>85.8</v>
      </c>
      <c r="I8" s="5">
        <f t="shared" si="2"/>
        <v>14.200000000000003</v>
      </c>
      <c r="J8" s="5">
        <v>54</v>
      </c>
    </row>
    <row r="9" spans="1:10" s="5" customFormat="1" ht="30" customHeight="1" x14ac:dyDescent="0.25">
      <c r="A9" s="19"/>
      <c r="B9" s="5">
        <v>14667776</v>
      </c>
      <c r="C9" s="5">
        <f t="shared" si="0"/>
        <v>14324</v>
      </c>
      <c r="D9" s="5">
        <v>14324</v>
      </c>
      <c r="E9" s="5">
        <f t="shared" si="1"/>
        <v>0</v>
      </c>
      <c r="F9" s="5">
        <v>9.6</v>
      </c>
      <c r="G9" s="5">
        <v>4.38</v>
      </c>
      <c r="H9" s="5">
        <v>85.9</v>
      </c>
      <c r="I9" s="5">
        <f t="shared" si="2"/>
        <v>14.099999999999994</v>
      </c>
      <c r="J9" s="5">
        <v>54</v>
      </c>
    </row>
    <row r="10" spans="1:10" s="5" customFormat="1" ht="30" customHeight="1" x14ac:dyDescent="0.25">
      <c r="A10" s="19"/>
      <c r="B10" s="5">
        <v>14667776</v>
      </c>
      <c r="C10" s="5">
        <f t="shared" si="0"/>
        <v>14324</v>
      </c>
      <c r="D10" s="5">
        <v>14324</v>
      </c>
      <c r="E10" s="5">
        <f t="shared" si="1"/>
        <v>0</v>
      </c>
      <c r="F10" s="5">
        <v>9.5</v>
      </c>
      <c r="G10" s="5">
        <v>4.49</v>
      </c>
      <c r="H10" s="5">
        <v>85.9</v>
      </c>
      <c r="I10" s="5">
        <f t="shared" si="2"/>
        <v>14.099999999999994</v>
      </c>
      <c r="J10" s="5">
        <v>55</v>
      </c>
    </row>
    <row r="11" spans="1:10" s="5" customFormat="1" ht="30" customHeight="1" x14ac:dyDescent="0.25">
      <c r="A11" s="19"/>
      <c r="B11" s="5">
        <v>14667776</v>
      </c>
      <c r="C11" s="5">
        <f t="shared" si="0"/>
        <v>14324</v>
      </c>
      <c r="D11" s="5">
        <v>14324</v>
      </c>
      <c r="E11" s="5">
        <f t="shared" si="1"/>
        <v>0</v>
      </c>
      <c r="F11" s="5">
        <v>9.5500000000000007</v>
      </c>
      <c r="G11" s="5">
        <v>4.7300000000000004</v>
      </c>
      <c r="H11" s="5">
        <v>85.55</v>
      </c>
      <c r="I11" s="5">
        <f t="shared" si="2"/>
        <v>14.450000000000003</v>
      </c>
      <c r="J11" s="5">
        <v>53</v>
      </c>
    </row>
    <row r="12" spans="1:10" s="5" customFormat="1" ht="30" customHeight="1" x14ac:dyDescent="0.25">
      <c r="A12" s="19"/>
      <c r="B12" s="5">
        <v>14667776</v>
      </c>
      <c r="C12" s="5">
        <f t="shared" si="0"/>
        <v>14324</v>
      </c>
      <c r="D12" s="5">
        <v>14324</v>
      </c>
      <c r="E12" s="5">
        <f t="shared" si="1"/>
        <v>0</v>
      </c>
      <c r="F12" s="5">
        <v>9.56</v>
      </c>
      <c r="G12" s="5">
        <v>4.5999999999999996</v>
      </c>
      <c r="H12" s="5">
        <v>85.71</v>
      </c>
      <c r="I12" s="5">
        <f t="shared" si="2"/>
        <v>14.290000000000006</v>
      </c>
      <c r="J12" s="5">
        <v>73</v>
      </c>
    </row>
    <row r="13" spans="1:10" s="5" customFormat="1" ht="30" customHeight="1" x14ac:dyDescent="0.25">
      <c r="A13" s="8"/>
      <c r="E13" s="11">
        <f>AVERAGE(E8:E12)</f>
        <v>0</v>
      </c>
      <c r="I13" s="11">
        <f>AVERAGE(I8:I12)</f>
        <v>14.228</v>
      </c>
    </row>
    <row r="14" spans="1:10" s="4" customFormat="1" ht="30" customHeight="1" x14ac:dyDescent="0.25">
      <c r="A14" s="18" t="s">
        <v>47</v>
      </c>
      <c r="B14" s="4">
        <v>22021120</v>
      </c>
      <c r="C14" s="4">
        <f t="shared" si="0"/>
        <v>21505</v>
      </c>
      <c r="D14" s="4">
        <v>21482</v>
      </c>
      <c r="E14" s="4">
        <f>(C14-D14)/C14 *100</f>
        <v>0.10695187165775401</v>
      </c>
      <c r="F14" s="4">
        <v>12.97</v>
      </c>
      <c r="G14" s="4">
        <v>4.93</v>
      </c>
      <c r="H14" s="4">
        <v>81.94</v>
      </c>
      <c r="I14" s="4">
        <f t="shared" si="2"/>
        <v>18.060000000000002</v>
      </c>
      <c r="J14" s="4">
        <v>80</v>
      </c>
    </row>
    <row r="15" spans="1:10" s="4" customFormat="1" ht="30" customHeight="1" x14ac:dyDescent="0.25">
      <c r="A15" s="18"/>
      <c r="B15" s="4">
        <v>22021120</v>
      </c>
      <c r="C15" s="4">
        <f t="shared" si="0"/>
        <v>21505</v>
      </c>
      <c r="D15" s="4">
        <v>21482</v>
      </c>
      <c r="E15" s="4">
        <f>(C15-D15)/C15 *100</f>
        <v>0.10695187165775401</v>
      </c>
      <c r="F15" s="4">
        <v>12.7</v>
      </c>
      <c r="G15" s="4">
        <v>5.13</v>
      </c>
      <c r="H15" s="4">
        <v>82</v>
      </c>
      <c r="I15" s="4">
        <f t="shared" si="2"/>
        <v>18</v>
      </c>
      <c r="J15" s="4">
        <v>80</v>
      </c>
    </row>
    <row r="16" spans="1:10" s="4" customFormat="1" ht="30" customHeight="1" x14ac:dyDescent="0.25">
      <c r="A16" s="18"/>
      <c r="B16" s="4">
        <v>22021120</v>
      </c>
      <c r="C16" s="4">
        <f t="shared" si="0"/>
        <v>21505</v>
      </c>
      <c r="D16" s="4">
        <v>21481</v>
      </c>
      <c r="E16" s="4">
        <f>(C16-D16)/C16 *100</f>
        <v>0.11160195303417809</v>
      </c>
      <c r="F16" s="4">
        <v>12.82</v>
      </c>
      <c r="G16" s="4">
        <v>5.0199999999999996</v>
      </c>
      <c r="H16" s="4">
        <v>82.01</v>
      </c>
      <c r="I16" s="4">
        <f t="shared" si="2"/>
        <v>17.989999999999995</v>
      </c>
      <c r="J16" s="4">
        <v>80</v>
      </c>
    </row>
    <row r="17" spans="1:10" s="4" customFormat="1" ht="30" customHeight="1" x14ac:dyDescent="0.25">
      <c r="A17" s="18"/>
      <c r="B17" s="4">
        <v>22021120</v>
      </c>
      <c r="C17" s="4">
        <f t="shared" si="0"/>
        <v>21505</v>
      </c>
      <c r="D17" s="4">
        <v>21473</v>
      </c>
      <c r="E17" s="4">
        <f>(C17-D17)/C17 *100</f>
        <v>0.1488026040455708</v>
      </c>
      <c r="F17" s="4">
        <v>12.67</v>
      </c>
      <c r="G17" s="4">
        <v>4.8</v>
      </c>
      <c r="H17" s="4">
        <v>82.34</v>
      </c>
      <c r="I17" s="4">
        <f t="shared" si="2"/>
        <v>17.659999999999997</v>
      </c>
      <c r="J17" s="4">
        <v>80</v>
      </c>
    </row>
    <row r="18" spans="1:10" s="4" customFormat="1" ht="30" customHeight="1" x14ac:dyDescent="0.25">
      <c r="A18" s="18"/>
      <c r="B18" s="4">
        <v>22021120</v>
      </c>
      <c r="C18" s="4">
        <f t="shared" si="0"/>
        <v>21505</v>
      </c>
      <c r="D18" s="4">
        <v>21465</v>
      </c>
      <c r="E18" s="4">
        <f>(C18-D18)/C18 *100</f>
        <v>0.1860032550569635</v>
      </c>
      <c r="F18" s="4">
        <v>13.1</v>
      </c>
      <c r="G18" s="4">
        <v>4.83</v>
      </c>
      <c r="H18" s="4">
        <v>81.83</v>
      </c>
      <c r="I18" s="4">
        <f t="shared" si="2"/>
        <v>18.170000000000002</v>
      </c>
      <c r="J18" s="4">
        <v>80</v>
      </c>
    </row>
    <row r="19" spans="1:10" s="4" customFormat="1" ht="30" customHeight="1" x14ac:dyDescent="0.25">
      <c r="A19" s="6"/>
      <c r="E19" s="10">
        <f>AVERAGE(E14:E18)</f>
        <v>0.13206231109044408</v>
      </c>
      <c r="I19" s="10">
        <f>AVERAGE(I14:I18)</f>
        <v>17.975999999999999</v>
      </c>
    </row>
    <row r="20" spans="1:10" s="5" customFormat="1" ht="30" customHeight="1" x14ac:dyDescent="0.25">
      <c r="A20" s="19" t="s">
        <v>48</v>
      </c>
      <c r="B20" s="5">
        <v>29335552</v>
      </c>
      <c r="C20" s="5">
        <f t="shared" si="0"/>
        <v>28648</v>
      </c>
      <c r="D20" s="5">
        <v>26584</v>
      </c>
      <c r="E20" s="5">
        <f>(C20-D20)/C20*100</f>
        <v>7.204691426975705</v>
      </c>
      <c r="F20" s="5">
        <v>15.35</v>
      </c>
      <c r="G20" s="5">
        <v>5.64</v>
      </c>
      <c r="H20" s="5">
        <v>78.83</v>
      </c>
      <c r="I20" s="5">
        <f t="shared" si="2"/>
        <v>21.17</v>
      </c>
      <c r="J20" s="5">
        <v>80</v>
      </c>
    </row>
    <row r="21" spans="1:10" s="5" customFormat="1" ht="30" customHeight="1" x14ac:dyDescent="0.25">
      <c r="A21" s="19"/>
      <c r="B21" s="5">
        <v>29335552</v>
      </c>
      <c r="C21" s="5">
        <f t="shared" si="0"/>
        <v>28648</v>
      </c>
      <c r="D21" s="5">
        <v>26783</v>
      </c>
      <c r="E21" s="5">
        <f>(C21-D21)/C21*100</f>
        <v>6.5100530578050817</v>
      </c>
      <c r="F21" s="5">
        <v>15.49</v>
      </c>
      <c r="G21" s="5">
        <v>5.27</v>
      </c>
      <c r="H21" s="5">
        <v>78.94</v>
      </c>
      <c r="I21" s="5">
        <f t="shared" si="2"/>
        <v>21.060000000000002</v>
      </c>
      <c r="J21" s="5">
        <v>80</v>
      </c>
    </row>
    <row r="22" spans="1:10" s="5" customFormat="1" ht="30" customHeight="1" x14ac:dyDescent="0.25">
      <c r="A22" s="19"/>
      <c r="B22" s="5">
        <v>29335552</v>
      </c>
      <c r="C22" s="5">
        <f t="shared" si="0"/>
        <v>28648</v>
      </c>
      <c r="D22" s="5">
        <v>26307</v>
      </c>
      <c r="E22" s="5">
        <f>(C22-D22)/C22 *100</f>
        <v>8.1716001117006432</v>
      </c>
      <c r="F22" s="5">
        <v>15.26</v>
      </c>
      <c r="G22" s="5">
        <v>5.61</v>
      </c>
      <c r="H22" s="5">
        <v>78.88</v>
      </c>
      <c r="I22" s="5">
        <f t="shared" si="2"/>
        <v>21.120000000000005</v>
      </c>
      <c r="J22" s="5">
        <v>80</v>
      </c>
    </row>
    <row r="23" spans="1:10" s="5" customFormat="1" ht="30" customHeight="1" x14ac:dyDescent="0.25">
      <c r="A23" s="19"/>
      <c r="B23" s="5">
        <v>29335552</v>
      </c>
      <c r="C23" s="5">
        <f t="shared" si="0"/>
        <v>28648</v>
      </c>
      <c r="D23" s="5">
        <v>26691</v>
      </c>
      <c r="E23" s="5">
        <f>(C23-D23)/C23 *100</f>
        <v>6.831192404356325</v>
      </c>
      <c r="F23" s="5">
        <v>15.54</v>
      </c>
      <c r="G23" s="5">
        <v>5.31</v>
      </c>
      <c r="H23" s="5">
        <v>78.98</v>
      </c>
      <c r="I23" s="5">
        <f t="shared" si="2"/>
        <v>21.019999999999996</v>
      </c>
      <c r="J23" s="5">
        <v>80</v>
      </c>
    </row>
    <row r="24" spans="1:10" s="5" customFormat="1" ht="30" customHeight="1" x14ac:dyDescent="0.25">
      <c r="A24" s="19"/>
      <c r="B24" s="5">
        <v>29335552</v>
      </c>
      <c r="C24" s="5">
        <f t="shared" si="0"/>
        <v>28648</v>
      </c>
      <c r="D24" s="5">
        <v>26534</v>
      </c>
      <c r="E24" s="5">
        <f>(C24-D24)/C24*100</f>
        <v>7.379223680536164</v>
      </c>
      <c r="F24" s="5">
        <v>15.63</v>
      </c>
      <c r="G24" s="5">
        <v>5.44</v>
      </c>
      <c r="H24" s="5">
        <v>78.790000000000006</v>
      </c>
      <c r="I24" s="5">
        <f t="shared" si="2"/>
        <v>21.209999999999994</v>
      </c>
      <c r="J24" s="5">
        <v>80</v>
      </c>
    </row>
    <row r="25" spans="1:10" s="5" customFormat="1" ht="30" customHeight="1" x14ac:dyDescent="0.25">
      <c r="A25" s="8"/>
      <c r="E25" s="11">
        <f>AVERAGE(E20:E24)</f>
        <v>7.2193521362747841</v>
      </c>
      <c r="I25" s="11">
        <f>AVERAGE(I20:I24)</f>
        <v>21.116</v>
      </c>
    </row>
    <row r="26" spans="1:10" s="4" customFormat="1" ht="30" customHeight="1" x14ac:dyDescent="0.25">
      <c r="A26" s="18" t="s">
        <v>49</v>
      </c>
      <c r="B26" s="4">
        <v>36688896</v>
      </c>
      <c r="C26" s="4">
        <f t="shared" si="0"/>
        <v>35829</v>
      </c>
      <c r="D26" s="4">
        <v>26052</v>
      </c>
      <c r="E26" s="4">
        <f>(C26-D26)/C26 *100</f>
        <v>27.287951101063385</v>
      </c>
      <c r="F26" s="4">
        <v>15.72</v>
      </c>
      <c r="G26" s="4">
        <v>5.32</v>
      </c>
      <c r="H26" s="4">
        <v>78.72</v>
      </c>
      <c r="I26" s="4">
        <f t="shared" si="2"/>
        <v>21.28</v>
      </c>
      <c r="J26" s="4">
        <v>80</v>
      </c>
    </row>
    <row r="27" spans="1:10" s="4" customFormat="1" ht="30" customHeight="1" x14ac:dyDescent="0.25">
      <c r="A27" s="18"/>
      <c r="B27" s="4">
        <v>36688896</v>
      </c>
      <c r="C27" s="4">
        <f t="shared" si="0"/>
        <v>35829</v>
      </c>
      <c r="D27" s="4">
        <v>26351</v>
      </c>
      <c r="E27" s="4">
        <f t="shared" ref="E27:E60" si="3">(C27-D27)/C27 *100</f>
        <v>26.453431577772196</v>
      </c>
      <c r="F27" s="4">
        <v>15.83</v>
      </c>
      <c r="G27" s="4">
        <v>5.33</v>
      </c>
      <c r="H27" s="4">
        <v>78.569999999999993</v>
      </c>
      <c r="I27" s="4">
        <f t="shared" si="2"/>
        <v>21.430000000000007</v>
      </c>
      <c r="J27" s="4">
        <v>80</v>
      </c>
    </row>
    <row r="28" spans="1:10" s="4" customFormat="1" ht="30" customHeight="1" x14ac:dyDescent="0.25">
      <c r="A28" s="18"/>
      <c r="B28" s="4">
        <v>36688896</v>
      </c>
      <c r="C28" s="4">
        <f t="shared" si="0"/>
        <v>35829</v>
      </c>
      <c r="D28" s="4">
        <v>25747</v>
      </c>
      <c r="E28" s="4">
        <f t="shared" si="3"/>
        <v>28.139216835524294</v>
      </c>
      <c r="F28" s="4">
        <v>15.57</v>
      </c>
      <c r="G28" s="4">
        <v>5.67</v>
      </c>
      <c r="H28" s="4">
        <v>78.53</v>
      </c>
      <c r="I28" s="4">
        <f t="shared" si="2"/>
        <v>21.47</v>
      </c>
      <c r="J28" s="4">
        <v>80</v>
      </c>
    </row>
    <row r="29" spans="1:10" s="4" customFormat="1" ht="30" customHeight="1" x14ac:dyDescent="0.25">
      <c r="A29" s="18"/>
      <c r="B29" s="4">
        <v>36688896</v>
      </c>
      <c r="C29" s="4">
        <f t="shared" si="0"/>
        <v>35829</v>
      </c>
      <c r="D29" s="4">
        <v>26664</v>
      </c>
      <c r="E29" s="4">
        <f t="shared" si="3"/>
        <v>25.579837561751656</v>
      </c>
      <c r="F29" s="4">
        <v>15.74</v>
      </c>
      <c r="G29" s="4">
        <v>5.44</v>
      </c>
      <c r="H29" s="4">
        <v>78.63</v>
      </c>
      <c r="I29" s="4">
        <f t="shared" si="2"/>
        <v>21.370000000000005</v>
      </c>
      <c r="J29" s="4">
        <v>80</v>
      </c>
    </row>
    <row r="30" spans="1:10" s="4" customFormat="1" ht="30" customHeight="1" x14ac:dyDescent="0.25">
      <c r="A30" s="18"/>
      <c r="B30" s="4">
        <v>36688896</v>
      </c>
      <c r="C30" s="4">
        <f t="shared" si="0"/>
        <v>35829</v>
      </c>
      <c r="D30" s="4">
        <v>26901</v>
      </c>
      <c r="E30" s="4">
        <f t="shared" si="3"/>
        <v>24.918362220547603</v>
      </c>
      <c r="F30" s="4">
        <v>15.35</v>
      </c>
      <c r="G30" s="4">
        <v>5.71</v>
      </c>
      <c r="H30" s="4">
        <v>78.78</v>
      </c>
      <c r="I30" s="4">
        <f t="shared" si="2"/>
        <v>21.22</v>
      </c>
      <c r="J30" s="4">
        <v>80</v>
      </c>
    </row>
    <row r="31" spans="1:10" s="4" customFormat="1" ht="30" customHeight="1" x14ac:dyDescent="0.25">
      <c r="A31" s="6"/>
      <c r="E31" s="10">
        <f>AVERAGE(E26:E30)</f>
        <v>26.475759859331827</v>
      </c>
      <c r="I31" s="10">
        <f>AVERAGE(I26:I30)</f>
        <v>21.354000000000003</v>
      </c>
    </row>
    <row r="32" spans="1:10" s="5" customFormat="1" ht="30" customHeight="1" x14ac:dyDescent="0.25">
      <c r="A32" s="19" t="s">
        <v>50</v>
      </c>
      <c r="B32" s="5">
        <v>44003328</v>
      </c>
      <c r="C32" s="5">
        <f t="shared" si="0"/>
        <v>42972</v>
      </c>
      <c r="D32" s="5">
        <v>25922</v>
      </c>
      <c r="E32" s="5">
        <f t="shared" si="3"/>
        <v>39.676998976077442</v>
      </c>
      <c r="F32" s="5">
        <v>15.41</v>
      </c>
      <c r="G32" s="5">
        <v>5.29</v>
      </c>
      <c r="H32" s="5">
        <v>79.08</v>
      </c>
      <c r="I32" s="5">
        <f t="shared" si="2"/>
        <v>20.92</v>
      </c>
      <c r="J32" s="5">
        <v>80</v>
      </c>
    </row>
    <row r="33" spans="1:10" s="5" customFormat="1" ht="30" customHeight="1" x14ac:dyDescent="0.25">
      <c r="A33" s="19"/>
      <c r="B33" s="5">
        <v>44003328</v>
      </c>
      <c r="C33" s="5">
        <f t="shared" si="0"/>
        <v>42972</v>
      </c>
      <c r="D33" s="5">
        <v>26220</v>
      </c>
      <c r="E33" s="5">
        <f t="shared" si="3"/>
        <v>38.983524155263893</v>
      </c>
      <c r="F33" s="5">
        <v>16.07</v>
      </c>
      <c r="G33" s="5">
        <v>5.38</v>
      </c>
      <c r="H33" s="5">
        <v>78.349999999999994</v>
      </c>
      <c r="I33" s="5">
        <f t="shared" si="2"/>
        <v>21.650000000000006</v>
      </c>
      <c r="J33" s="5">
        <v>80</v>
      </c>
    </row>
    <row r="34" spans="1:10" s="5" customFormat="1" ht="30" customHeight="1" x14ac:dyDescent="0.25">
      <c r="A34" s="19"/>
      <c r="B34" s="5">
        <v>44003328</v>
      </c>
      <c r="C34" s="5">
        <f t="shared" si="0"/>
        <v>42972</v>
      </c>
      <c r="D34" s="5">
        <v>26015</v>
      </c>
      <c r="E34" s="5">
        <f t="shared" si="3"/>
        <v>39.460578981662472</v>
      </c>
      <c r="F34" s="5">
        <v>16.010000000000002</v>
      </c>
      <c r="G34" s="5">
        <v>5.39</v>
      </c>
      <c r="H34" s="5">
        <v>78.260000000000005</v>
      </c>
      <c r="I34" s="5">
        <f t="shared" si="2"/>
        <v>21.739999999999995</v>
      </c>
      <c r="J34" s="5">
        <v>80</v>
      </c>
    </row>
    <row r="35" spans="1:10" s="5" customFormat="1" ht="30" customHeight="1" x14ac:dyDescent="0.25">
      <c r="A35" s="19"/>
      <c r="B35" s="5">
        <v>44003328</v>
      </c>
      <c r="C35" s="5">
        <f t="shared" si="0"/>
        <v>42972</v>
      </c>
      <c r="D35" s="5">
        <v>26210</v>
      </c>
      <c r="E35" s="5">
        <f t="shared" si="3"/>
        <v>39.006795122405286</v>
      </c>
      <c r="F35" s="5">
        <v>16.04</v>
      </c>
      <c r="G35" s="5">
        <v>5.34</v>
      </c>
      <c r="H35" s="5">
        <v>78.36</v>
      </c>
      <c r="I35" s="5">
        <f t="shared" si="2"/>
        <v>21.64</v>
      </c>
      <c r="J35" s="5">
        <v>80</v>
      </c>
    </row>
    <row r="36" spans="1:10" s="5" customFormat="1" ht="30" customHeight="1" x14ac:dyDescent="0.25">
      <c r="A36" s="19"/>
      <c r="B36" s="5">
        <v>44003328</v>
      </c>
      <c r="C36" s="5">
        <f t="shared" si="0"/>
        <v>42972</v>
      </c>
      <c r="D36" s="5">
        <v>26306</v>
      </c>
      <c r="E36" s="5">
        <f t="shared" si="3"/>
        <v>38.783393837847903</v>
      </c>
      <c r="F36" s="5">
        <v>16.18</v>
      </c>
      <c r="G36" s="5">
        <v>5.34</v>
      </c>
      <c r="H36" s="5">
        <v>78.3</v>
      </c>
      <c r="I36" s="5">
        <f t="shared" si="2"/>
        <v>21.700000000000003</v>
      </c>
      <c r="J36" s="5">
        <v>80</v>
      </c>
    </row>
    <row r="37" spans="1:10" s="5" customFormat="1" ht="30" customHeight="1" x14ac:dyDescent="0.25">
      <c r="A37" s="8"/>
      <c r="E37" s="11">
        <f>AVERAGE(E32:E36)</f>
        <v>39.182258214651405</v>
      </c>
      <c r="I37" s="11">
        <f>AVERAGE(I32:I36)</f>
        <v>21.53</v>
      </c>
    </row>
    <row r="38" spans="1:10" s="4" customFormat="1" ht="30" customHeight="1" x14ac:dyDescent="0.25">
      <c r="A38" s="18" t="s">
        <v>51</v>
      </c>
      <c r="B38" s="4">
        <v>51357696</v>
      </c>
      <c r="C38" s="4">
        <f t="shared" si="0"/>
        <v>50154</v>
      </c>
      <c r="D38" s="4">
        <v>26324</v>
      </c>
      <c r="E38" s="4">
        <f t="shared" si="3"/>
        <v>47.513657933564623</v>
      </c>
      <c r="F38" s="4">
        <v>16.440000000000001</v>
      </c>
      <c r="G38" s="4">
        <v>5.42</v>
      </c>
      <c r="H38" s="4">
        <v>77.92</v>
      </c>
      <c r="I38" s="4">
        <f t="shared" si="2"/>
        <v>22.08</v>
      </c>
      <c r="J38" s="4">
        <v>80</v>
      </c>
    </row>
    <row r="39" spans="1:10" s="4" customFormat="1" ht="30" customHeight="1" x14ac:dyDescent="0.25">
      <c r="A39" s="18"/>
      <c r="B39" s="4">
        <v>51357696</v>
      </c>
      <c r="C39" s="4">
        <f t="shared" si="0"/>
        <v>50154</v>
      </c>
      <c r="D39" s="4">
        <v>26267</v>
      </c>
      <c r="E39" s="4">
        <f t="shared" si="3"/>
        <v>47.627307891693583</v>
      </c>
      <c r="F39" s="4">
        <v>16.420000000000002</v>
      </c>
      <c r="G39" s="4">
        <v>5.51</v>
      </c>
      <c r="H39" s="4">
        <v>77.900000000000006</v>
      </c>
      <c r="I39" s="4">
        <f t="shared" si="2"/>
        <v>22.099999999999994</v>
      </c>
      <c r="J39" s="4">
        <v>80</v>
      </c>
    </row>
    <row r="40" spans="1:10" s="4" customFormat="1" ht="30" customHeight="1" x14ac:dyDescent="0.25">
      <c r="A40" s="18"/>
      <c r="B40" s="4">
        <v>51357696</v>
      </c>
      <c r="C40" s="4">
        <f t="shared" si="0"/>
        <v>50154</v>
      </c>
      <c r="D40" s="4">
        <v>25989</v>
      </c>
      <c r="E40" s="4">
        <f t="shared" si="3"/>
        <v>48.1816006699366</v>
      </c>
      <c r="F40" s="4">
        <v>16.600000000000001</v>
      </c>
      <c r="G40" s="4">
        <v>5.54</v>
      </c>
      <c r="H40" s="4">
        <v>77.61</v>
      </c>
      <c r="I40" s="4">
        <f t="shared" si="2"/>
        <v>22.39</v>
      </c>
      <c r="J40" s="4">
        <v>80</v>
      </c>
    </row>
    <row r="41" spans="1:10" s="4" customFormat="1" ht="30" customHeight="1" x14ac:dyDescent="0.25">
      <c r="A41" s="18"/>
      <c r="B41" s="4">
        <v>51357696</v>
      </c>
      <c r="C41" s="4">
        <f t="shared" si="0"/>
        <v>50154</v>
      </c>
      <c r="D41" s="4">
        <v>26747</v>
      </c>
      <c r="E41" s="4">
        <f t="shared" si="3"/>
        <v>46.670255612712843</v>
      </c>
      <c r="F41" s="4">
        <v>15.59</v>
      </c>
      <c r="G41" s="4">
        <v>5.59</v>
      </c>
      <c r="H41" s="4">
        <v>78.63</v>
      </c>
      <c r="I41" s="4">
        <f t="shared" si="2"/>
        <v>21.370000000000005</v>
      </c>
      <c r="J41" s="4">
        <v>80</v>
      </c>
    </row>
    <row r="42" spans="1:10" s="4" customFormat="1" ht="30" customHeight="1" x14ac:dyDescent="0.25">
      <c r="A42" s="18"/>
      <c r="B42" s="4">
        <v>51357696</v>
      </c>
      <c r="C42" s="4">
        <f t="shared" si="0"/>
        <v>50154</v>
      </c>
      <c r="D42" s="4">
        <v>26328</v>
      </c>
      <c r="E42" s="4">
        <f t="shared" si="3"/>
        <v>47.505682497906449</v>
      </c>
      <c r="F42" s="4">
        <v>16.61</v>
      </c>
      <c r="G42" s="4">
        <v>5.55</v>
      </c>
      <c r="H42" s="4">
        <v>77.650000000000006</v>
      </c>
      <c r="I42" s="4">
        <f t="shared" si="2"/>
        <v>22.349999999999994</v>
      </c>
      <c r="J42" s="4">
        <v>80</v>
      </c>
    </row>
    <row r="43" spans="1:10" s="4" customFormat="1" ht="30" customHeight="1" x14ac:dyDescent="0.25">
      <c r="A43" s="6"/>
      <c r="E43" s="10">
        <f>AVERAGE(E38:E42)</f>
        <v>47.49970092116282</v>
      </c>
      <c r="I43" s="10">
        <f>AVERAGE(I38:I42)</f>
        <v>22.058</v>
      </c>
    </row>
    <row r="44" spans="1:10" s="5" customFormat="1" ht="30" customHeight="1" x14ac:dyDescent="0.25">
      <c r="A44" s="19" t="s">
        <v>52</v>
      </c>
      <c r="B44" s="5">
        <v>58671104</v>
      </c>
      <c r="C44" s="5">
        <f t="shared" si="0"/>
        <v>57296</v>
      </c>
      <c r="D44" s="5">
        <v>25362</v>
      </c>
      <c r="E44" s="5">
        <f t="shared" si="3"/>
        <v>55.735129851996646</v>
      </c>
      <c r="F44" s="5">
        <v>17.3</v>
      </c>
      <c r="G44" s="5">
        <v>5.64</v>
      </c>
      <c r="H44" s="5">
        <v>76.87</v>
      </c>
      <c r="I44" s="5">
        <f t="shared" si="2"/>
        <v>23.129999999999995</v>
      </c>
      <c r="J44" s="5">
        <v>80</v>
      </c>
    </row>
    <row r="45" spans="1:10" s="5" customFormat="1" ht="30" customHeight="1" x14ac:dyDescent="0.25">
      <c r="A45" s="19"/>
      <c r="B45" s="5">
        <v>58671104</v>
      </c>
      <c r="C45" s="5">
        <f t="shared" si="0"/>
        <v>57296</v>
      </c>
      <c r="D45" s="5">
        <v>26554</v>
      </c>
      <c r="E45" s="5">
        <f t="shared" si="3"/>
        <v>53.654705389555993</v>
      </c>
      <c r="F45" s="5">
        <v>17.29</v>
      </c>
      <c r="G45" s="5">
        <v>5.2</v>
      </c>
      <c r="H45" s="5">
        <v>77.19</v>
      </c>
      <c r="I45" s="5">
        <f t="shared" si="2"/>
        <v>22.810000000000002</v>
      </c>
      <c r="J45" s="5">
        <v>80</v>
      </c>
    </row>
    <row r="46" spans="1:10" s="5" customFormat="1" ht="30" customHeight="1" x14ac:dyDescent="0.25">
      <c r="A46" s="19"/>
      <c r="B46" s="5">
        <v>58671104</v>
      </c>
      <c r="C46" s="5">
        <f t="shared" si="0"/>
        <v>57296</v>
      </c>
      <c r="D46" s="5">
        <v>26019</v>
      </c>
      <c r="E46" s="5">
        <f t="shared" si="3"/>
        <v>54.588452946104439</v>
      </c>
      <c r="F46" s="5">
        <v>17.23</v>
      </c>
      <c r="G46" s="5">
        <v>5.56</v>
      </c>
      <c r="H46" s="5">
        <v>77.09</v>
      </c>
      <c r="I46" s="5">
        <f t="shared" si="2"/>
        <v>22.909999999999997</v>
      </c>
      <c r="J46" s="5">
        <v>80</v>
      </c>
    </row>
    <row r="47" spans="1:10" s="5" customFormat="1" ht="30" customHeight="1" x14ac:dyDescent="0.25">
      <c r="A47" s="19"/>
      <c r="B47" s="5">
        <v>58671104</v>
      </c>
      <c r="C47" s="5">
        <f t="shared" si="0"/>
        <v>57296</v>
      </c>
      <c r="D47" s="5">
        <v>26322</v>
      </c>
      <c r="E47" s="5">
        <f t="shared" si="3"/>
        <v>54.059620217816253</v>
      </c>
      <c r="F47" s="5">
        <v>17.079999999999998</v>
      </c>
      <c r="G47" s="5">
        <v>5.38</v>
      </c>
      <c r="H47" s="5">
        <v>77.34</v>
      </c>
      <c r="I47" s="5">
        <f t="shared" si="2"/>
        <v>22.659999999999997</v>
      </c>
      <c r="J47" s="5">
        <v>80</v>
      </c>
    </row>
    <row r="48" spans="1:10" s="5" customFormat="1" ht="30" customHeight="1" x14ac:dyDescent="0.25">
      <c r="A48" s="19"/>
      <c r="B48" s="5">
        <v>58671104</v>
      </c>
      <c r="C48" s="5">
        <f t="shared" si="0"/>
        <v>57296</v>
      </c>
      <c r="D48" s="5">
        <v>25395</v>
      </c>
      <c r="E48" s="5">
        <f t="shared" si="3"/>
        <v>55.677534208321703</v>
      </c>
      <c r="F48" s="5">
        <v>16.989999999999998</v>
      </c>
      <c r="G48" s="5">
        <v>5.61</v>
      </c>
      <c r="H48" s="5">
        <v>77.17</v>
      </c>
      <c r="I48" s="5">
        <f t="shared" si="2"/>
        <v>22.83</v>
      </c>
      <c r="J48" s="5">
        <v>80</v>
      </c>
    </row>
    <row r="49" spans="1:10" s="5" customFormat="1" ht="30" customHeight="1" x14ac:dyDescent="0.25">
      <c r="A49" s="8"/>
      <c r="E49" s="11">
        <f>AVERAGE(E44:E48)</f>
        <v>54.74308852275901</v>
      </c>
      <c r="I49" s="11">
        <f>AVERAGE(I44:I48)</f>
        <v>22.867999999999999</v>
      </c>
    </row>
    <row r="50" spans="1:10" s="4" customFormat="1" ht="30" customHeight="1" x14ac:dyDescent="0.25">
      <c r="A50" s="18" t="s">
        <v>53</v>
      </c>
      <c r="B50" s="4">
        <v>65617920</v>
      </c>
      <c r="C50" s="4">
        <f t="shared" si="0"/>
        <v>64080</v>
      </c>
      <c r="D50" s="4">
        <v>25204</v>
      </c>
      <c r="E50" s="4">
        <f t="shared" si="3"/>
        <v>60.667915106117356</v>
      </c>
      <c r="F50" s="4">
        <v>17.86</v>
      </c>
      <c r="G50" s="4">
        <v>5.69</v>
      </c>
      <c r="H50" s="4">
        <v>76.27</v>
      </c>
      <c r="I50" s="4">
        <f t="shared" si="2"/>
        <v>23.730000000000004</v>
      </c>
      <c r="J50" s="4">
        <v>80</v>
      </c>
    </row>
    <row r="51" spans="1:10" s="4" customFormat="1" ht="30" customHeight="1" x14ac:dyDescent="0.25">
      <c r="A51" s="18"/>
      <c r="B51" s="4">
        <v>65618944</v>
      </c>
      <c r="C51" s="4">
        <f t="shared" si="0"/>
        <v>64081</v>
      </c>
      <c r="D51" s="4">
        <v>26179</v>
      </c>
      <c r="E51" s="4">
        <f t="shared" si="3"/>
        <v>59.14701705653782</v>
      </c>
      <c r="F51" s="4">
        <v>17.5</v>
      </c>
      <c r="G51" s="4">
        <v>5.72</v>
      </c>
      <c r="H51" s="4">
        <v>76.45</v>
      </c>
      <c r="I51" s="4">
        <f t="shared" si="2"/>
        <v>23.549999999999997</v>
      </c>
      <c r="J51" s="4">
        <v>80</v>
      </c>
    </row>
    <row r="52" spans="1:10" s="4" customFormat="1" ht="30" customHeight="1" x14ac:dyDescent="0.25">
      <c r="A52" s="18"/>
      <c r="B52" s="4">
        <v>65628160</v>
      </c>
      <c r="C52" s="4">
        <f t="shared" si="0"/>
        <v>64090</v>
      </c>
      <c r="D52" s="4">
        <v>27363</v>
      </c>
      <c r="E52" s="4">
        <f t="shared" si="3"/>
        <v>57.305351848962395</v>
      </c>
      <c r="F52" s="4">
        <v>18.16</v>
      </c>
      <c r="G52" s="4">
        <v>5.62</v>
      </c>
      <c r="H52" s="4">
        <v>75.989999999999995</v>
      </c>
      <c r="I52" s="4">
        <f t="shared" si="2"/>
        <v>24.010000000000005</v>
      </c>
      <c r="J52" s="4">
        <v>80</v>
      </c>
    </row>
    <row r="53" spans="1:10" s="4" customFormat="1" ht="30" customHeight="1" x14ac:dyDescent="0.25">
      <c r="A53" s="18"/>
      <c r="B53" s="4">
        <v>65488896</v>
      </c>
      <c r="C53" s="4">
        <f t="shared" si="0"/>
        <v>63954</v>
      </c>
      <c r="D53" s="4">
        <v>26399</v>
      </c>
      <c r="E53" s="4">
        <f t="shared" si="3"/>
        <v>58.721893861212749</v>
      </c>
      <c r="F53" s="4">
        <v>17.920000000000002</v>
      </c>
      <c r="G53" s="4">
        <v>5.71</v>
      </c>
      <c r="H53" s="4">
        <v>76.19</v>
      </c>
      <c r="I53" s="4">
        <f t="shared" si="2"/>
        <v>23.810000000000002</v>
      </c>
      <c r="J53" s="4">
        <v>80</v>
      </c>
    </row>
    <row r="54" spans="1:10" s="4" customFormat="1" ht="30" customHeight="1" x14ac:dyDescent="0.25">
      <c r="A54" s="18"/>
      <c r="B54" s="4">
        <v>65403904</v>
      </c>
      <c r="C54" s="4">
        <f t="shared" si="0"/>
        <v>63871</v>
      </c>
      <c r="D54" s="4">
        <v>26166</v>
      </c>
      <c r="E54" s="4">
        <f t="shared" si="3"/>
        <v>59.033050993408587</v>
      </c>
      <c r="F54" s="4">
        <v>17.96</v>
      </c>
      <c r="G54" s="4">
        <v>5.72</v>
      </c>
      <c r="H54" s="4">
        <v>75.92</v>
      </c>
      <c r="I54" s="4">
        <f t="shared" si="2"/>
        <v>24.08</v>
      </c>
      <c r="J54" s="4">
        <v>80</v>
      </c>
    </row>
    <row r="55" spans="1:10" s="4" customFormat="1" ht="30" customHeight="1" x14ac:dyDescent="0.25">
      <c r="A55" s="6"/>
      <c r="E55" s="10">
        <f>AVERAGE(E50:E54)</f>
        <v>58.975045773247778</v>
      </c>
      <c r="I55" s="10">
        <f>AVERAGE(I50:I54)</f>
        <v>23.836000000000002</v>
      </c>
    </row>
    <row r="56" spans="1:10" ht="30" customHeight="1" x14ac:dyDescent="0.25">
      <c r="A56" s="20" t="s">
        <v>54</v>
      </c>
      <c r="C56">
        <f t="shared" si="0"/>
        <v>0</v>
      </c>
      <c r="E56" t="e">
        <f t="shared" si="3"/>
        <v>#DIV/0!</v>
      </c>
      <c r="I56">
        <f t="shared" si="2"/>
        <v>100</v>
      </c>
    </row>
    <row r="57" spans="1:10" ht="30" customHeight="1" x14ac:dyDescent="0.25">
      <c r="A57" s="20"/>
      <c r="C57">
        <f t="shared" si="0"/>
        <v>0</v>
      </c>
      <c r="E57" t="e">
        <f t="shared" si="3"/>
        <v>#DIV/0!</v>
      </c>
      <c r="I57">
        <f t="shared" si="2"/>
        <v>100</v>
      </c>
    </row>
    <row r="58" spans="1:10" ht="30" customHeight="1" x14ac:dyDescent="0.25">
      <c r="A58" s="20"/>
      <c r="C58">
        <f t="shared" si="0"/>
        <v>0</v>
      </c>
      <c r="E58" t="e">
        <f t="shared" si="3"/>
        <v>#DIV/0!</v>
      </c>
      <c r="I58">
        <f t="shared" si="2"/>
        <v>100</v>
      </c>
    </row>
    <row r="59" spans="1:10" ht="30" customHeight="1" x14ac:dyDescent="0.25">
      <c r="A59" s="20"/>
      <c r="C59">
        <f t="shared" si="0"/>
        <v>0</v>
      </c>
      <c r="E59" t="e">
        <f t="shared" si="3"/>
        <v>#DIV/0!</v>
      </c>
      <c r="I59">
        <f t="shared" si="2"/>
        <v>100</v>
      </c>
    </row>
    <row r="60" spans="1:10" ht="30" customHeight="1" x14ac:dyDescent="0.25">
      <c r="A60" s="20"/>
      <c r="C60">
        <f t="shared" si="0"/>
        <v>0</v>
      </c>
      <c r="E60" t="e">
        <f t="shared" si="3"/>
        <v>#DIV/0!</v>
      </c>
      <c r="I60">
        <f t="shared" si="2"/>
        <v>100</v>
      </c>
    </row>
    <row r="61" spans="1:10" ht="30" customHeight="1" x14ac:dyDescent="0.25">
      <c r="A61" s="20" t="s">
        <v>55</v>
      </c>
      <c r="I61">
        <f t="shared" si="2"/>
        <v>100</v>
      </c>
    </row>
    <row r="62" spans="1:10" ht="30" customHeight="1" x14ac:dyDescent="0.25">
      <c r="A62" s="20"/>
      <c r="I62">
        <f t="shared" si="2"/>
        <v>100</v>
      </c>
    </row>
    <row r="63" spans="1:10" ht="30" customHeight="1" x14ac:dyDescent="0.25">
      <c r="A63" s="20"/>
      <c r="I63">
        <f t="shared" si="2"/>
        <v>100</v>
      </c>
    </row>
    <row r="64" spans="1:10" ht="30" customHeight="1" x14ac:dyDescent="0.25">
      <c r="A64" s="20"/>
      <c r="I64">
        <f t="shared" si="2"/>
        <v>100</v>
      </c>
    </row>
    <row r="65" spans="1:9" ht="30" customHeight="1" x14ac:dyDescent="0.25">
      <c r="A65" s="20"/>
      <c r="I65">
        <f t="shared" si="2"/>
        <v>100</v>
      </c>
    </row>
    <row r="66" spans="1:9" ht="30" customHeight="1" x14ac:dyDescent="0.25">
      <c r="A66" s="20" t="s">
        <v>56</v>
      </c>
    </row>
    <row r="67" spans="1:9" ht="30" customHeight="1" x14ac:dyDescent="0.25">
      <c r="A67" s="20"/>
    </row>
    <row r="68" spans="1:9" ht="30" customHeight="1" x14ac:dyDescent="0.25">
      <c r="A68" s="20"/>
    </row>
    <row r="69" spans="1:9" ht="30" customHeight="1" x14ac:dyDescent="0.25">
      <c r="A69" s="20"/>
    </row>
    <row r="70" spans="1:9" ht="30" customHeight="1" x14ac:dyDescent="0.25">
      <c r="A70" s="20"/>
    </row>
    <row r="71" spans="1:9" ht="30" customHeight="1" x14ac:dyDescent="0.25"/>
    <row r="72" spans="1:9" ht="30" customHeight="1" x14ac:dyDescent="0.25"/>
    <row r="73" spans="1:9" ht="30" customHeight="1" x14ac:dyDescent="0.25"/>
    <row r="74" spans="1:9" ht="30" customHeight="1" x14ac:dyDescent="0.25"/>
    <row r="75" spans="1:9" ht="30" customHeight="1" x14ac:dyDescent="0.25"/>
    <row r="76" spans="1:9" ht="30" customHeight="1" x14ac:dyDescent="0.25"/>
    <row r="77" spans="1:9" ht="30" customHeight="1" x14ac:dyDescent="0.25"/>
    <row r="78" spans="1:9" ht="30" customHeight="1" x14ac:dyDescent="0.25"/>
    <row r="79" spans="1:9" ht="30" customHeight="1" x14ac:dyDescent="0.25"/>
    <row r="80" spans="1:9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</sheetData>
  <mergeCells count="12">
    <mergeCell ref="A38:A42"/>
    <mergeCell ref="A44:A48"/>
    <mergeCell ref="A50:A54"/>
    <mergeCell ref="A56:A60"/>
    <mergeCell ref="A61:A65"/>
    <mergeCell ref="A66:A70"/>
    <mergeCell ref="A2:A6"/>
    <mergeCell ref="A8:A12"/>
    <mergeCell ref="A14:A18"/>
    <mergeCell ref="A20:A24"/>
    <mergeCell ref="A26:A30"/>
    <mergeCell ref="A32:A36"/>
  </mergeCells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1F8E-0E74-4B65-B86F-8F1279F8EFCF}">
  <dimension ref="A1:J110"/>
  <sheetViews>
    <sheetView topLeftCell="A43" zoomScale="85" zoomScaleNormal="85" workbookViewId="0">
      <selection activeCell="E55" activeCellId="8" sqref="E7 E13 E19 E25 E31 E37 E43 E49 E55"/>
    </sheetView>
  </sheetViews>
  <sheetFormatPr defaultRowHeight="16.5" x14ac:dyDescent="0.25"/>
  <cols>
    <col min="1" max="2" width="25.625" customWidth="1"/>
    <col min="3" max="3" width="30.375" customWidth="1"/>
    <col min="4" max="4" width="29.75" customWidth="1"/>
    <col min="5" max="13" width="25.625" customWidth="1"/>
    <col min="14" max="15" width="20.625" customWidth="1"/>
  </cols>
  <sheetData>
    <row r="1" spans="1:10" s="7" customFormat="1" ht="30" customHeight="1" x14ac:dyDescent="0.25">
      <c r="A1" s="7" t="s">
        <v>34</v>
      </c>
      <c r="B1" s="9" t="s">
        <v>35</v>
      </c>
      <c r="C1" s="9" t="s">
        <v>36</v>
      </c>
      <c r="D1" s="9" t="s">
        <v>37</v>
      </c>
      <c r="E1" s="9" t="s">
        <v>39</v>
      </c>
      <c r="F1" s="7" t="s">
        <v>44</v>
      </c>
      <c r="G1" s="7" t="s">
        <v>45</v>
      </c>
      <c r="H1" s="7" t="s">
        <v>40</v>
      </c>
      <c r="I1" s="7" t="s">
        <v>41</v>
      </c>
      <c r="J1" s="7" t="s">
        <v>57</v>
      </c>
    </row>
    <row r="2" spans="1:10" s="4" customFormat="1" ht="30" customHeight="1" x14ac:dyDescent="0.25">
      <c r="A2" s="18" t="s">
        <v>38</v>
      </c>
      <c r="B2" s="4">
        <v>7353344</v>
      </c>
      <c r="C2" s="4">
        <f>B2/1024</f>
        <v>7181</v>
      </c>
      <c r="D2" s="4">
        <v>7139</v>
      </c>
      <c r="E2" s="4">
        <f>(C2-D2)/C2 *100</f>
        <v>0.5848767581116836</v>
      </c>
      <c r="F2" s="4">
        <v>6.94</v>
      </c>
      <c r="G2" s="4">
        <v>4.2699999999999996</v>
      </c>
      <c r="H2" s="4">
        <v>88.71</v>
      </c>
      <c r="I2" s="4">
        <f>100-H2</f>
        <v>11.290000000000006</v>
      </c>
      <c r="J2" s="4">
        <v>30</v>
      </c>
    </row>
    <row r="3" spans="1:10" s="4" customFormat="1" ht="30" customHeight="1" x14ac:dyDescent="0.25">
      <c r="A3" s="18"/>
      <c r="B3" s="4">
        <v>7353344</v>
      </c>
      <c r="C3" s="4">
        <f t="shared" ref="C3:C60" si="0">B3/1024</f>
        <v>7181</v>
      </c>
      <c r="D3" s="4">
        <v>7124</v>
      </c>
      <c r="E3" s="4">
        <f>(C3-D3)/C3 *100</f>
        <v>0.7937613145801421</v>
      </c>
      <c r="F3" s="4">
        <v>6.96</v>
      </c>
      <c r="G3" s="4">
        <v>4.37</v>
      </c>
      <c r="H3" s="4">
        <v>88.54</v>
      </c>
      <c r="I3" s="4">
        <f t="shared" ref="I3:I65" si="1">100-H3</f>
        <v>11.459999999999994</v>
      </c>
      <c r="J3" s="4">
        <v>29</v>
      </c>
    </row>
    <row r="4" spans="1:10" s="4" customFormat="1" ht="30" customHeight="1" x14ac:dyDescent="0.25">
      <c r="A4" s="18"/>
      <c r="B4" s="4">
        <v>7353344</v>
      </c>
      <c r="C4" s="4">
        <f t="shared" si="0"/>
        <v>7181</v>
      </c>
      <c r="D4" s="4">
        <v>7134</v>
      </c>
      <c r="E4" s="4">
        <f>(C4-D4)/C4*100</f>
        <v>0.65450494360116984</v>
      </c>
      <c r="F4" s="4">
        <v>7.11</v>
      </c>
      <c r="G4" s="4">
        <v>4.28</v>
      </c>
      <c r="H4" s="4">
        <v>88.51</v>
      </c>
      <c r="I4" s="4">
        <f t="shared" si="1"/>
        <v>11.489999999999995</v>
      </c>
      <c r="J4" s="4">
        <v>25</v>
      </c>
    </row>
    <row r="5" spans="1:10" s="4" customFormat="1" ht="30" customHeight="1" x14ac:dyDescent="0.25">
      <c r="A5" s="18"/>
      <c r="B5" s="4">
        <v>7353344</v>
      </c>
      <c r="C5" s="4">
        <f t="shared" si="0"/>
        <v>7181</v>
      </c>
      <c r="D5" s="4">
        <v>7155</v>
      </c>
      <c r="E5" s="4">
        <f>(C5-D5)/C5 *100</f>
        <v>0.36206656454532793</v>
      </c>
      <c r="F5" s="4">
        <v>7.08</v>
      </c>
      <c r="G5" s="4">
        <v>4.13</v>
      </c>
      <c r="H5" s="4">
        <v>88.64</v>
      </c>
      <c r="I5" s="4">
        <f t="shared" si="1"/>
        <v>11.36</v>
      </c>
      <c r="J5" s="4">
        <v>24</v>
      </c>
    </row>
    <row r="6" spans="1:10" s="4" customFormat="1" ht="30" customHeight="1" x14ac:dyDescent="0.25">
      <c r="A6" s="18"/>
      <c r="B6" s="4">
        <v>7353344</v>
      </c>
      <c r="C6" s="4">
        <f t="shared" si="0"/>
        <v>7181</v>
      </c>
      <c r="D6" s="4">
        <v>7126</v>
      </c>
      <c r="E6" s="4">
        <f>(C6-D6)/C6 *100</f>
        <v>0.76591004038434751</v>
      </c>
      <c r="F6" s="4">
        <v>6.88</v>
      </c>
      <c r="G6" s="4">
        <v>4.29</v>
      </c>
      <c r="H6" s="4">
        <v>88.73</v>
      </c>
      <c r="I6" s="4">
        <f t="shared" si="1"/>
        <v>11.269999999999996</v>
      </c>
      <c r="J6" s="4">
        <v>31</v>
      </c>
    </row>
    <row r="7" spans="1:10" s="4" customFormat="1" ht="30" customHeight="1" x14ac:dyDescent="0.25">
      <c r="A7" s="6"/>
      <c r="E7" s="10">
        <f>AVERAGE(E2:E6)</f>
        <v>0.63222392424453422</v>
      </c>
      <c r="I7" s="10">
        <f>AVERAGE(I2:I6)</f>
        <v>11.373999999999999</v>
      </c>
    </row>
    <row r="8" spans="1:10" s="5" customFormat="1" ht="30" customHeight="1" x14ac:dyDescent="0.25">
      <c r="A8" s="19" t="s">
        <v>43</v>
      </c>
      <c r="B8" s="5">
        <v>14667776</v>
      </c>
      <c r="C8" s="5">
        <f t="shared" si="0"/>
        <v>14324</v>
      </c>
      <c r="D8" s="5">
        <v>14237</v>
      </c>
      <c r="E8" s="5">
        <f>(C8-D8)/C8 *100</f>
        <v>0.60737224239039378</v>
      </c>
      <c r="F8" s="5">
        <v>11.16</v>
      </c>
      <c r="G8" s="5">
        <v>4.8099999999999996</v>
      </c>
      <c r="H8" s="5">
        <v>83.83</v>
      </c>
      <c r="I8" s="5">
        <f t="shared" si="1"/>
        <v>16.170000000000002</v>
      </c>
      <c r="J8" s="5">
        <v>52</v>
      </c>
    </row>
    <row r="9" spans="1:10" s="5" customFormat="1" ht="30" customHeight="1" x14ac:dyDescent="0.25">
      <c r="A9" s="19"/>
      <c r="B9" s="5">
        <v>14667776</v>
      </c>
      <c r="C9" s="5">
        <f t="shared" si="0"/>
        <v>14324</v>
      </c>
      <c r="D9" s="5">
        <v>14251</v>
      </c>
      <c r="E9" s="5">
        <f>(C9-D9)/C9 *100</f>
        <v>0.5096341803965373</v>
      </c>
      <c r="F9" s="5">
        <v>11.34</v>
      </c>
      <c r="G9" s="5">
        <v>4.6399999999999997</v>
      </c>
      <c r="H9" s="5">
        <v>83.84</v>
      </c>
      <c r="I9" s="5">
        <f t="shared" si="1"/>
        <v>16.159999999999997</v>
      </c>
      <c r="J9" s="5">
        <v>75</v>
      </c>
    </row>
    <row r="10" spans="1:10" s="5" customFormat="1" ht="30" customHeight="1" x14ac:dyDescent="0.25">
      <c r="A10" s="19"/>
      <c r="B10" s="5">
        <v>14667776</v>
      </c>
      <c r="C10" s="5">
        <f t="shared" si="0"/>
        <v>14324</v>
      </c>
      <c r="D10" s="5">
        <v>14212</v>
      </c>
      <c r="E10" s="5">
        <f>(C10-D10)/C10 *100</f>
        <v>0.78190449595085165</v>
      </c>
      <c r="F10" s="5">
        <v>11.44</v>
      </c>
      <c r="G10" s="5">
        <v>4.84</v>
      </c>
      <c r="H10" s="5">
        <v>83.51</v>
      </c>
      <c r="I10" s="5">
        <f t="shared" si="1"/>
        <v>16.489999999999995</v>
      </c>
      <c r="J10" s="5">
        <v>60</v>
      </c>
    </row>
    <row r="11" spans="1:10" s="5" customFormat="1" ht="30" customHeight="1" x14ac:dyDescent="0.25">
      <c r="A11" s="19"/>
      <c r="B11" s="5">
        <v>14667776</v>
      </c>
      <c r="C11" s="5">
        <f t="shared" si="0"/>
        <v>14324</v>
      </c>
      <c r="D11" s="5">
        <v>14207</v>
      </c>
      <c r="E11" s="5">
        <f>(C11-D11)/C11 *100</f>
        <v>0.81681094666294329</v>
      </c>
      <c r="F11" s="5">
        <v>11.71</v>
      </c>
      <c r="G11" s="5">
        <v>4.5999999999999996</v>
      </c>
      <c r="H11" s="5">
        <v>83.5</v>
      </c>
      <c r="I11" s="5">
        <f t="shared" si="1"/>
        <v>16.5</v>
      </c>
      <c r="J11" s="5">
        <v>51</v>
      </c>
    </row>
    <row r="12" spans="1:10" s="5" customFormat="1" ht="30" customHeight="1" x14ac:dyDescent="0.25">
      <c r="A12" s="19"/>
      <c r="B12" s="5">
        <v>14667776</v>
      </c>
      <c r="C12" s="5">
        <f t="shared" si="0"/>
        <v>14324</v>
      </c>
      <c r="D12" s="5">
        <v>14186</v>
      </c>
      <c r="E12" s="5">
        <f>(C12-D12)/C12 *100</f>
        <v>0.96341803965372796</v>
      </c>
      <c r="F12" s="5">
        <v>11.37</v>
      </c>
      <c r="G12" s="5">
        <v>4.7699999999999996</v>
      </c>
      <c r="H12" s="5">
        <v>83.71</v>
      </c>
      <c r="I12" s="5">
        <f t="shared" si="1"/>
        <v>16.290000000000006</v>
      </c>
      <c r="J12" s="5">
        <v>53</v>
      </c>
    </row>
    <row r="13" spans="1:10" s="5" customFormat="1" ht="30" customHeight="1" x14ac:dyDescent="0.25">
      <c r="A13" s="8"/>
      <c r="E13" s="11">
        <f>AVERAGE(E8:E12)</f>
        <v>0.73582798101089075</v>
      </c>
      <c r="I13" s="11">
        <f>AVERAGE(I8:I12)</f>
        <v>16.321999999999999</v>
      </c>
    </row>
    <row r="14" spans="1:10" s="4" customFormat="1" ht="30" customHeight="1" x14ac:dyDescent="0.25">
      <c r="A14" s="18" t="s">
        <v>47</v>
      </c>
      <c r="B14" s="4">
        <v>22021120</v>
      </c>
      <c r="C14" s="4">
        <f t="shared" si="0"/>
        <v>21505</v>
      </c>
      <c r="D14" s="4">
        <v>21452</v>
      </c>
      <c r="E14" s="4">
        <f>(C14-D14)/C14 *100</f>
        <v>0.24645431295047662</v>
      </c>
      <c r="F14" s="4">
        <v>15.46</v>
      </c>
      <c r="G14" s="4">
        <v>5.2</v>
      </c>
      <c r="H14" s="4">
        <v>79.05</v>
      </c>
      <c r="I14" s="4">
        <f t="shared" si="1"/>
        <v>20.950000000000003</v>
      </c>
      <c r="J14" s="4">
        <v>92</v>
      </c>
    </row>
    <row r="15" spans="1:10" s="4" customFormat="1" ht="30" customHeight="1" x14ac:dyDescent="0.25">
      <c r="A15" s="18"/>
      <c r="B15" s="4">
        <v>22021120</v>
      </c>
      <c r="C15" s="4">
        <f t="shared" si="0"/>
        <v>21505</v>
      </c>
      <c r="D15" s="4">
        <v>21369</v>
      </c>
      <c r="E15" s="4">
        <f>(C15-D15)/C15 *100</f>
        <v>0.6324110671936759</v>
      </c>
      <c r="F15" s="4">
        <v>14.81</v>
      </c>
      <c r="G15" s="4">
        <v>5.22</v>
      </c>
      <c r="H15" s="4">
        <v>79.73</v>
      </c>
      <c r="I15" s="4">
        <f t="shared" si="1"/>
        <v>20.269999999999996</v>
      </c>
      <c r="J15" s="4">
        <v>84</v>
      </c>
    </row>
    <row r="16" spans="1:10" s="4" customFormat="1" ht="30" customHeight="1" x14ac:dyDescent="0.25">
      <c r="A16" s="18"/>
      <c r="B16" s="4">
        <v>22021120</v>
      </c>
      <c r="C16" s="4">
        <f t="shared" si="0"/>
        <v>21505</v>
      </c>
      <c r="D16" s="4">
        <v>21347</v>
      </c>
      <c r="E16" s="4">
        <f>(C16-D16)/C16 *100</f>
        <v>0.73471285747500581</v>
      </c>
      <c r="F16" s="4">
        <v>14.85</v>
      </c>
      <c r="G16" s="4">
        <v>5.31</v>
      </c>
      <c r="H16" s="4">
        <v>79.61</v>
      </c>
      <c r="I16" s="4">
        <f t="shared" si="1"/>
        <v>20.39</v>
      </c>
      <c r="J16" s="4">
        <v>77</v>
      </c>
    </row>
    <row r="17" spans="1:10" s="4" customFormat="1" ht="30" customHeight="1" x14ac:dyDescent="0.25">
      <c r="A17" s="18"/>
      <c r="B17" s="4">
        <v>22021120</v>
      </c>
      <c r="C17" s="4">
        <f t="shared" si="0"/>
        <v>21505</v>
      </c>
      <c r="D17" s="4">
        <v>21350</v>
      </c>
      <c r="E17" s="4">
        <f>(C17-D17)/C17*100</f>
        <v>0.72076261334573355</v>
      </c>
      <c r="F17" s="4">
        <v>15.83</v>
      </c>
      <c r="G17" s="4">
        <v>5.0999999999999996</v>
      </c>
      <c r="H17" s="4">
        <v>78.77</v>
      </c>
      <c r="I17" s="4">
        <f t="shared" si="1"/>
        <v>21.230000000000004</v>
      </c>
      <c r="J17" s="4">
        <v>122</v>
      </c>
    </row>
    <row r="18" spans="1:10" s="4" customFormat="1" ht="30" customHeight="1" x14ac:dyDescent="0.25">
      <c r="A18" s="18"/>
      <c r="B18" s="4">
        <v>22021120</v>
      </c>
      <c r="C18" s="4">
        <f t="shared" si="0"/>
        <v>21505</v>
      </c>
      <c r="D18" s="4">
        <v>21428</v>
      </c>
      <c r="E18" s="4">
        <f>(C18-D18)/C18 *100</f>
        <v>0.35805626598465473</v>
      </c>
      <c r="F18" s="4">
        <v>15.31</v>
      </c>
      <c r="G18" s="4">
        <v>5.38</v>
      </c>
      <c r="H18" s="4">
        <v>78.989999999999995</v>
      </c>
      <c r="I18" s="4">
        <f t="shared" si="1"/>
        <v>21.010000000000005</v>
      </c>
      <c r="J18" s="4">
        <v>88</v>
      </c>
    </row>
    <row r="19" spans="1:10" s="4" customFormat="1" ht="30" customHeight="1" x14ac:dyDescent="0.25">
      <c r="A19" s="6"/>
      <c r="E19" s="10">
        <f>AVERAGE(E14:E18)</f>
        <v>0.53847942338990928</v>
      </c>
      <c r="I19" s="10">
        <f>AVERAGE(I14:I18)</f>
        <v>20.770000000000003</v>
      </c>
    </row>
    <row r="20" spans="1:10" s="5" customFormat="1" ht="30" customHeight="1" x14ac:dyDescent="0.25">
      <c r="A20" s="19" t="s">
        <v>48</v>
      </c>
      <c r="B20" s="5">
        <v>29335552</v>
      </c>
      <c r="C20" s="5">
        <f t="shared" si="0"/>
        <v>28648</v>
      </c>
      <c r="D20" s="5">
        <v>28485</v>
      </c>
      <c r="E20" s="5">
        <f>(C20-D20)/C20*100</f>
        <v>0.56897514660709303</v>
      </c>
      <c r="F20" s="5">
        <v>18.62</v>
      </c>
      <c r="G20" s="5">
        <v>5.45</v>
      </c>
      <c r="H20" s="5">
        <v>75.680000000000007</v>
      </c>
      <c r="I20" s="5">
        <f t="shared" si="1"/>
        <v>24.319999999999993</v>
      </c>
      <c r="J20" s="5">
        <v>137</v>
      </c>
    </row>
    <row r="21" spans="1:10" s="5" customFormat="1" ht="30" customHeight="1" x14ac:dyDescent="0.25">
      <c r="A21" s="19"/>
      <c r="B21" s="5">
        <v>29335552</v>
      </c>
      <c r="C21" s="5">
        <f t="shared" si="0"/>
        <v>28648</v>
      </c>
      <c r="D21" s="5">
        <v>28504</v>
      </c>
      <c r="E21" s="5">
        <f>(C21-D21)/C21*100</f>
        <v>0.50265289025411897</v>
      </c>
      <c r="F21" s="5">
        <v>18.670000000000002</v>
      </c>
      <c r="G21" s="5">
        <v>5.81</v>
      </c>
      <c r="H21" s="5">
        <v>75.239999999999995</v>
      </c>
      <c r="I21" s="5">
        <f t="shared" si="1"/>
        <v>24.760000000000005</v>
      </c>
      <c r="J21" s="5">
        <v>106</v>
      </c>
    </row>
    <row r="22" spans="1:10" s="5" customFormat="1" ht="30" customHeight="1" x14ac:dyDescent="0.25">
      <c r="A22" s="19"/>
      <c r="B22" s="5">
        <v>29335552</v>
      </c>
      <c r="C22" s="5">
        <f t="shared" si="0"/>
        <v>28648</v>
      </c>
      <c r="D22" s="5">
        <v>28423</v>
      </c>
      <c r="E22" s="5">
        <f>(C22-D22)/C22 *100</f>
        <v>0.78539514102206087</v>
      </c>
      <c r="F22" s="5">
        <v>18.78</v>
      </c>
      <c r="G22" s="5">
        <v>5.47</v>
      </c>
      <c r="H22" s="5">
        <v>75.41</v>
      </c>
      <c r="I22" s="5">
        <f t="shared" si="1"/>
        <v>24.590000000000003</v>
      </c>
      <c r="J22" s="5">
        <v>134</v>
      </c>
    </row>
    <row r="23" spans="1:10" s="5" customFormat="1" ht="30" customHeight="1" x14ac:dyDescent="0.25">
      <c r="A23" s="19"/>
      <c r="B23" s="5">
        <v>29335552</v>
      </c>
      <c r="C23" s="5">
        <f t="shared" si="0"/>
        <v>28648</v>
      </c>
      <c r="D23" s="5">
        <v>28461</v>
      </c>
      <c r="E23" s="5">
        <f>(C23-D23)/C23 *100</f>
        <v>0.65275062831611275</v>
      </c>
      <c r="F23" s="5">
        <v>19.89</v>
      </c>
      <c r="G23" s="5">
        <v>5.61</v>
      </c>
      <c r="H23" s="5">
        <v>74.2</v>
      </c>
      <c r="I23" s="5">
        <f t="shared" si="1"/>
        <v>25.799999999999997</v>
      </c>
      <c r="J23" s="5">
        <v>105</v>
      </c>
    </row>
    <row r="24" spans="1:10" s="5" customFormat="1" ht="30" customHeight="1" x14ac:dyDescent="0.25">
      <c r="A24" s="19"/>
      <c r="B24" s="5">
        <v>29335552</v>
      </c>
      <c r="C24" s="5">
        <f t="shared" si="0"/>
        <v>28648</v>
      </c>
      <c r="D24" s="5">
        <v>28547</v>
      </c>
      <c r="E24" s="5">
        <f>(C24-D24)/C24*100</f>
        <v>0.35255515219212508</v>
      </c>
      <c r="F24" s="5">
        <v>18.21</v>
      </c>
      <c r="G24" s="5">
        <v>5.62</v>
      </c>
      <c r="H24" s="5">
        <v>75.900000000000006</v>
      </c>
      <c r="I24" s="5">
        <f t="shared" si="1"/>
        <v>24.099999999999994</v>
      </c>
      <c r="J24" s="5">
        <v>142</v>
      </c>
    </row>
    <row r="25" spans="1:10" s="5" customFormat="1" ht="30" customHeight="1" x14ac:dyDescent="0.25">
      <c r="A25" s="8"/>
      <c r="E25" s="11">
        <f>AVERAGE(E20:E24)</f>
        <v>0.57246579167830214</v>
      </c>
      <c r="I25" s="11">
        <f>AVERAGE(I20:I24)</f>
        <v>24.713999999999999</v>
      </c>
    </row>
    <row r="26" spans="1:10" s="4" customFormat="1" ht="30" customHeight="1" x14ac:dyDescent="0.25">
      <c r="A26" s="18" t="s">
        <v>49</v>
      </c>
      <c r="B26" s="4">
        <v>36688896</v>
      </c>
      <c r="C26" s="4">
        <f t="shared" si="0"/>
        <v>35829</v>
      </c>
      <c r="D26" s="4">
        <v>35631</v>
      </c>
      <c r="E26" s="4">
        <f>(C26-D26)/C26 *100</f>
        <v>0.55262496860085408</v>
      </c>
      <c r="F26" s="4">
        <v>23.04</v>
      </c>
      <c r="G26" s="4">
        <v>6.48</v>
      </c>
      <c r="H26" s="4">
        <v>70.09</v>
      </c>
      <c r="I26" s="4">
        <f t="shared" si="1"/>
        <v>29.909999999999997</v>
      </c>
      <c r="J26" s="4">
        <v>183</v>
      </c>
    </row>
    <row r="27" spans="1:10" s="4" customFormat="1" ht="30" customHeight="1" x14ac:dyDescent="0.25">
      <c r="A27" s="18"/>
      <c r="B27" s="4">
        <v>36688896</v>
      </c>
      <c r="C27" s="4">
        <f t="shared" si="0"/>
        <v>35829</v>
      </c>
      <c r="D27" s="4">
        <v>35658</v>
      </c>
      <c r="E27" s="4">
        <f t="shared" ref="E27:E60" si="2">(C27-D27)/C27 *100</f>
        <v>0.47726701833710128</v>
      </c>
      <c r="F27" s="4">
        <v>23002</v>
      </c>
      <c r="G27" s="4">
        <v>6.11</v>
      </c>
      <c r="H27" s="4">
        <v>70.44</v>
      </c>
      <c r="I27" s="4">
        <f t="shared" si="1"/>
        <v>29.560000000000002</v>
      </c>
      <c r="J27" s="4">
        <v>150</v>
      </c>
    </row>
    <row r="28" spans="1:10" s="4" customFormat="1" ht="30" customHeight="1" x14ac:dyDescent="0.25">
      <c r="A28" s="18"/>
      <c r="B28" s="4">
        <v>36688896</v>
      </c>
      <c r="C28" s="4">
        <f t="shared" si="0"/>
        <v>35829</v>
      </c>
      <c r="D28" s="4">
        <v>35604</v>
      </c>
      <c r="E28" s="4">
        <f t="shared" si="2"/>
        <v>0.62798291886460689</v>
      </c>
      <c r="F28" s="4">
        <v>23.31</v>
      </c>
      <c r="G28" s="4">
        <v>6.24</v>
      </c>
      <c r="H28" s="4">
        <v>70.09</v>
      </c>
      <c r="I28" s="4">
        <f t="shared" si="1"/>
        <v>29.909999999999997</v>
      </c>
      <c r="J28" s="4">
        <v>156</v>
      </c>
    </row>
    <row r="29" spans="1:10" s="4" customFormat="1" ht="30" customHeight="1" x14ac:dyDescent="0.25">
      <c r="A29" s="18"/>
      <c r="B29" s="4">
        <v>36688896</v>
      </c>
      <c r="C29" s="4">
        <f t="shared" si="0"/>
        <v>35829</v>
      </c>
      <c r="D29" s="4">
        <v>35607</v>
      </c>
      <c r="E29" s="4">
        <f t="shared" si="2"/>
        <v>0.6196098132797454</v>
      </c>
      <c r="F29" s="4">
        <v>23.93</v>
      </c>
      <c r="G29" s="4">
        <v>6.07</v>
      </c>
      <c r="H29" s="4">
        <v>69.62</v>
      </c>
      <c r="I29" s="4">
        <f t="shared" si="1"/>
        <v>30.379999999999995</v>
      </c>
      <c r="J29" s="4">
        <v>149</v>
      </c>
    </row>
    <row r="30" spans="1:10" s="4" customFormat="1" ht="30" customHeight="1" x14ac:dyDescent="0.25">
      <c r="A30" s="18"/>
      <c r="B30" s="4">
        <v>36688896</v>
      </c>
      <c r="C30" s="4">
        <f t="shared" si="0"/>
        <v>35829</v>
      </c>
      <c r="D30" s="4">
        <v>35674</v>
      </c>
      <c r="E30" s="4">
        <f t="shared" si="2"/>
        <v>0.43261045521784025</v>
      </c>
      <c r="F30" s="4">
        <v>23.62</v>
      </c>
      <c r="G30" s="4">
        <v>6.5</v>
      </c>
      <c r="H30" s="4">
        <v>69.48</v>
      </c>
      <c r="I30" s="4">
        <f t="shared" si="1"/>
        <v>30.519999999999996</v>
      </c>
      <c r="J30" s="4">
        <v>155</v>
      </c>
    </row>
    <row r="31" spans="1:10" s="4" customFormat="1" ht="30" customHeight="1" x14ac:dyDescent="0.25">
      <c r="A31" s="6"/>
      <c r="E31" s="10">
        <f>AVERAGE(E26:E30)</f>
        <v>0.54201903486002956</v>
      </c>
      <c r="I31" s="10">
        <f>AVERAGE(I26:I30)</f>
        <v>30.055999999999994</v>
      </c>
    </row>
    <row r="32" spans="1:10" s="5" customFormat="1" ht="30" customHeight="1" x14ac:dyDescent="0.25">
      <c r="A32" s="19" t="s">
        <v>50</v>
      </c>
      <c r="B32" s="5">
        <v>44003328</v>
      </c>
      <c r="C32" s="5">
        <f t="shared" si="0"/>
        <v>42972</v>
      </c>
      <c r="D32" s="5">
        <v>42638</v>
      </c>
      <c r="E32" s="5">
        <f t="shared" si="2"/>
        <v>0.77725030252257288</v>
      </c>
      <c r="F32" s="5">
        <v>28.27</v>
      </c>
      <c r="G32" s="5">
        <v>6.83</v>
      </c>
      <c r="H32" s="5">
        <v>64.45</v>
      </c>
      <c r="I32" s="5">
        <f t="shared" si="1"/>
        <v>35.549999999999997</v>
      </c>
      <c r="J32" s="5">
        <v>171</v>
      </c>
    </row>
    <row r="33" spans="1:10" s="5" customFormat="1" ht="30" customHeight="1" x14ac:dyDescent="0.25">
      <c r="A33" s="19"/>
      <c r="B33" s="5">
        <v>44003328</v>
      </c>
      <c r="C33" s="5">
        <f t="shared" si="0"/>
        <v>42972</v>
      </c>
      <c r="D33" s="5">
        <v>42718</v>
      </c>
      <c r="E33" s="5">
        <f t="shared" si="2"/>
        <v>0.59108256539141768</v>
      </c>
      <c r="F33" s="5">
        <v>28.35</v>
      </c>
      <c r="G33" s="5">
        <v>6.61</v>
      </c>
      <c r="H33" s="5">
        <v>64.59</v>
      </c>
      <c r="I33" s="5">
        <f t="shared" si="1"/>
        <v>35.409999999999997</v>
      </c>
      <c r="J33" s="5">
        <v>178</v>
      </c>
    </row>
    <row r="34" spans="1:10" s="5" customFormat="1" ht="30" customHeight="1" x14ac:dyDescent="0.25">
      <c r="A34" s="19"/>
      <c r="B34" s="5">
        <v>44003328</v>
      </c>
      <c r="C34" s="5">
        <f t="shared" si="0"/>
        <v>42972</v>
      </c>
      <c r="D34" s="5">
        <v>42710</v>
      </c>
      <c r="E34" s="5">
        <f t="shared" si="2"/>
        <v>0.60969933910453322</v>
      </c>
      <c r="F34" s="5">
        <v>28.68</v>
      </c>
      <c r="G34" s="5">
        <v>6.48</v>
      </c>
      <c r="H34" s="5">
        <v>64.42</v>
      </c>
      <c r="I34" s="5">
        <f t="shared" si="1"/>
        <v>35.58</v>
      </c>
      <c r="J34" s="5">
        <v>173</v>
      </c>
    </row>
    <row r="35" spans="1:10" s="5" customFormat="1" ht="30" customHeight="1" x14ac:dyDescent="0.25">
      <c r="A35" s="19"/>
      <c r="B35" s="5">
        <v>44003328</v>
      </c>
      <c r="C35" s="5">
        <f t="shared" si="0"/>
        <v>42972</v>
      </c>
      <c r="D35" s="5">
        <v>42704</v>
      </c>
      <c r="E35" s="5">
        <f t="shared" si="2"/>
        <v>0.62366191938936988</v>
      </c>
      <c r="F35" s="5">
        <v>28.15</v>
      </c>
      <c r="G35" s="5">
        <v>6.85</v>
      </c>
      <c r="H35" s="5">
        <v>64.61</v>
      </c>
      <c r="I35" s="5">
        <f t="shared" si="1"/>
        <v>35.39</v>
      </c>
      <c r="J35" s="5">
        <v>182</v>
      </c>
    </row>
    <row r="36" spans="1:10" s="5" customFormat="1" ht="30" customHeight="1" x14ac:dyDescent="0.25">
      <c r="A36" s="19"/>
      <c r="B36" s="5">
        <v>44003328</v>
      </c>
      <c r="C36" s="5">
        <f t="shared" si="0"/>
        <v>42972</v>
      </c>
      <c r="D36" s="5">
        <v>42719</v>
      </c>
      <c r="E36" s="5">
        <f t="shared" si="2"/>
        <v>0.58875546867727824</v>
      </c>
      <c r="F36" s="5">
        <v>28.35</v>
      </c>
      <c r="G36" s="5">
        <v>6.46</v>
      </c>
      <c r="H36" s="5">
        <v>64.78</v>
      </c>
      <c r="I36" s="5">
        <f t="shared" si="1"/>
        <v>35.22</v>
      </c>
      <c r="J36" s="5">
        <v>172</v>
      </c>
    </row>
    <row r="37" spans="1:10" s="5" customFormat="1" ht="30" customHeight="1" x14ac:dyDescent="0.25">
      <c r="A37" s="8"/>
      <c r="E37" s="11">
        <f>AVERAGE(E32:E36)</f>
        <v>0.63808991901703438</v>
      </c>
      <c r="I37" s="11">
        <f>AVERAGE(I32:I36)</f>
        <v>35.43</v>
      </c>
    </row>
    <row r="38" spans="1:10" s="4" customFormat="1" ht="30" customHeight="1" x14ac:dyDescent="0.25">
      <c r="A38" s="18" t="s">
        <v>51</v>
      </c>
      <c r="B38" s="4">
        <v>51357696</v>
      </c>
      <c r="C38" s="4">
        <f t="shared" si="0"/>
        <v>50154</v>
      </c>
      <c r="D38" s="4">
        <v>46931</v>
      </c>
      <c r="E38" s="4">
        <f t="shared" si="2"/>
        <v>6.426207281572756</v>
      </c>
      <c r="F38" s="4">
        <v>31.56</v>
      </c>
      <c r="G38" s="4">
        <v>6.92</v>
      </c>
      <c r="H38" s="4">
        <v>61.03</v>
      </c>
      <c r="I38" s="4">
        <f t="shared" si="1"/>
        <v>38.97</v>
      </c>
      <c r="J38" s="4">
        <v>800</v>
      </c>
    </row>
    <row r="39" spans="1:10" s="4" customFormat="1" ht="30" customHeight="1" x14ac:dyDescent="0.25">
      <c r="A39" s="18"/>
      <c r="B39" s="4">
        <v>51357696</v>
      </c>
      <c r="C39" s="4">
        <f t="shared" si="0"/>
        <v>50154</v>
      </c>
      <c r="D39" s="4">
        <v>47634</v>
      </c>
      <c r="E39" s="4">
        <f t="shared" si="2"/>
        <v>5.0245244646488816</v>
      </c>
      <c r="F39" s="4">
        <v>31.76</v>
      </c>
      <c r="G39" s="4">
        <v>6.75</v>
      </c>
      <c r="H39" s="4">
        <v>61.08</v>
      </c>
      <c r="I39" s="4">
        <f t="shared" si="1"/>
        <v>38.92</v>
      </c>
      <c r="J39" s="4">
        <v>800</v>
      </c>
    </row>
    <row r="40" spans="1:10" s="4" customFormat="1" ht="30" customHeight="1" x14ac:dyDescent="0.25">
      <c r="A40" s="18"/>
      <c r="B40" s="4">
        <v>51357696</v>
      </c>
      <c r="C40" s="4">
        <f t="shared" si="0"/>
        <v>50154</v>
      </c>
      <c r="D40" s="4">
        <v>47531</v>
      </c>
      <c r="E40" s="4">
        <f t="shared" si="2"/>
        <v>5.2298919328468312</v>
      </c>
      <c r="F40" s="4">
        <v>31.55</v>
      </c>
      <c r="G40" s="4">
        <v>7.01</v>
      </c>
      <c r="H40" s="4">
        <v>61.08</v>
      </c>
      <c r="I40" s="4">
        <f t="shared" si="1"/>
        <v>38.92</v>
      </c>
      <c r="J40" s="4">
        <v>800</v>
      </c>
    </row>
    <row r="41" spans="1:10" s="4" customFormat="1" ht="30" customHeight="1" x14ac:dyDescent="0.25">
      <c r="A41" s="18"/>
      <c r="B41" s="4">
        <v>51357696</v>
      </c>
      <c r="C41" s="4">
        <f t="shared" si="0"/>
        <v>50154</v>
      </c>
      <c r="D41" s="4">
        <v>47686</v>
      </c>
      <c r="E41" s="4">
        <f t="shared" si="2"/>
        <v>4.9208438010926354</v>
      </c>
      <c r="F41" s="4">
        <v>31.55</v>
      </c>
      <c r="G41" s="4">
        <v>6.9</v>
      </c>
      <c r="H41" s="4">
        <v>61.06</v>
      </c>
      <c r="I41" s="4">
        <f t="shared" si="1"/>
        <v>38.94</v>
      </c>
      <c r="J41" s="4">
        <v>800</v>
      </c>
    </row>
    <row r="42" spans="1:10" s="4" customFormat="1" ht="30" customHeight="1" x14ac:dyDescent="0.25">
      <c r="A42" s="18"/>
      <c r="B42" s="4">
        <v>51357696</v>
      </c>
      <c r="C42" s="4">
        <f t="shared" si="0"/>
        <v>50154</v>
      </c>
      <c r="D42" s="4">
        <v>46830</v>
      </c>
      <c r="E42" s="4">
        <f t="shared" si="2"/>
        <v>6.6275870319416201</v>
      </c>
      <c r="F42" s="4">
        <v>31.34</v>
      </c>
      <c r="G42" s="4">
        <v>6.93</v>
      </c>
      <c r="H42" s="4">
        <v>61.3</v>
      </c>
      <c r="I42" s="4">
        <f t="shared" si="1"/>
        <v>38.700000000000003</v>
      </c>
      <c r="J42" s="4">
        <v>800</v>
      </c>
    </row>
    <row r="43" spans="1:10" s="4" customFormat="1" ht="30" customHeight="1" x14ac:dyDescent="0.25">
      <c r="A43" s="6"/>
      <c r="E43" s="10">
        <f>AVERAGE(E38:E42)</f>
        <v>5.6458109024205445</v>
      </c>
      <c r="I43" s="10">
        <f>AVERAGE(I38:I42)</f>
        <v>38.89</v>
      </c>
    </row>
    <row r="44" spans="1:10" s="5" customFormat="1" ht="30" customHeight="1" x14ac:dyDescent="0.25">
      <c r="A44" s="19" t="s">
        <v>52</v>
      </c>
      <c r="B44" s="5">
        <v>58671104</v>
      </c>
      <c r="C44" s="5">
        <f t="shared" si="0"/>
        <v>57296</v>
      </c>
      <c r="D44" s="5">
        <v>47367</v>
      </c>
      <c r="E44" s="5">
        <f t="shared" si="2"/>
        <v>17.329307456017872</v>
      </c>
      <c r="F44" s="5">
        <v>31.56</v>
      </c>
      <c r="G44" s="5">
        <v>7.2</v>
      </c>
      <c r="H44" s="5">
        <v>60.67</v>
      </c>
      <c r="I44" s="5">
        <f t="shared" si="1"/>
        <v>39.33</v>
      </c>
      <c r="J44" s="5">
        <v>800</v>
      </c>
    </row>
    <row r="45" spans="1:10" s="5" customFormat="1" ht="30" customHeight="1" x14ac:dyDescent="0.25">
      <c r="A45" s="19"/>
      <c r="B45" s="5">
        <v>58671104</v>
      </c>
      <c r="C45" s="5">
        <f t="shared" si="0"/>
        <v>57296</v>
      </c>
      <c r="D45" s="5">
        <v>47824</v>
      </c>
      <c r="E45" s="5">
        <f t="shared" si="2"/>
        <v>16.53169505724658</v>
      </c>
      <c r="F45" s="5">
        <v>32.67</v>
      </c>
      <c r="G45" s="5">
        <v>6.72</v>
      </c>
      <c r="H45" s="5">
        <v>59.96</v>
      </c>
      <c r="I45" s="5">
        <f t="shared" si="1"/>
        <v>40.04</v>
      </c>
      <c r="J45" s="5">
        <v>800</v>
      </c>
    </row>
    <row r="46" spans="1:10" s="5" customFormat="1" ht="30" customHeight="1" x14ac:dyDescent="0.25">
      <c r="A46" s="19"/>
      <c r="B46" s="5">
        <v>58671104</v>
      </c>
      <c r="C46" s="5">
        <f t="shared" si="0"/>
        <v>57296</v>
      </c>
      <c r="D46" s="5">
        <v>46944</v>
      </c>
      <c r="E46" s="5">
        <f t="shared" si="2"/>
        <v>18.067578888578609</v>
      </c>
      <c r="F46" s="5">
        <v>32.67</v>
      </c>
      <c r="G46" s="5">
        <v>6.79</v>
      </c>
      <c r="H46" s="5">
        <v>60</v>
      </c>
      <c r="I46" s="5">
        <f t="shared" si="1"/>
        <v>40</v>
      </c>
      <c r="J46" s="5">
        <v>800</v>
      </c>
    </row>
    <row r="47" spans="1:10" s="5" customFormat="1" ht="30" customHeight="1" x14ac:dyDescent="0.25">
      <c r="A47" s="19"/>
      <c r="B47" s="5">
        <v>58671104</v>
      </c>
      <c r="C47" s="5">
        <f t="shared" si="0"/>
        <v>57296</v>
      </c>
      <c r="D47" s="5">
        <v>47178</v>
      </c>
      <c r="E47" s="5">
        <f t="shared" si="2"/>
        <v>17.659173415247135</v>
      </c>
      <c r="F47" s="5">
        <v>32.020000000000003</v>
      </c>
      <c r="G47" s="5">
        <v>7.09</v>
      </c>
      <c r="H47" s="5">
        <v>60.38</v>
      </c>
      <c r="I47" s="5">
        <f t="shared" si="1"/>
        <v>39.619999999999997</v>
      </c>
      <c r="J47" s="5">
        <v>800</v>
      </c>
    </row>
    <row r="48" spans="1:10" s="5" customFormat="1" ht="30" customHeight="1" x14ac:dyDescent="0.25">
      <c r="A48" s="19"/>
      <c r="B48" s="5">
        <v>58671104</v>
      </c>
      <c r="C48" s="5">
        <f t="shared" si="0"/>
        <v>57296</v>
      </c>
      <c r="D48" s="5">
        <v>46256</v>
      </c>
      <c r="E48" s="5">
        <f t="shared" si="2"/>
        <v>19.26836079307456</v>
      </c>
      <c r="F48" s="5">
        <v>32.31</v>
      </c>
      <c r="G48" s="5">
        <v>7.07</v>
      </c>
      <c r="H48" s="5">
        <v>60.19</v>
      </c>
      <c r="I48" s="5">
        <f t="shared" si="1"/>
        <v>39.81</v>
      </c>
      <c r="J48" s="5">
        <v>800</v>
      </c>
    </row>
    <row r="49" spans="1:10" s="5" customFormat="1" ht="30" customHeight="1" x14ac:dyDescent="0.25">
      <c r="A49" s="8"/>
      <c r="E49" s="11">
        <f>AVERAGE(E44:E48)</f>
        <v>17.771223122032954</v>
      </c>
      <c r="I49" s="11">
        <f>AVERAGE(I44:I48)</f>
        <v>39.760000000000005</v>
      </c>
    </row>
    <row r="50" spans="1:10" s="4" customFormat="1" ht="30" customHeight="1" x14ac:dyDescent="0.25">
      <c r="A50" s="18" t="s">
        <v>53</v>
      </c>
      <c r="B50" s="4">
        <v>65617920</v>
      </c>
      <c r="C50" s="4">
        <f t="shared" si="0"/>
        <v>64080</v>
      </c>
      <c r="D50" s="4">
        <v>48387</v>
      </c>
      <c r="E50" s="4">
        <f t="shared" si="2"/>
        <v>24.489700374531836</v>
      </c>
      <c r="F50" s="4">
        <v>32.69</v>
      </c>
      <c r="G50" s="4">
        <v>7.04</v>
      </c>
      <c r="H50" s="4">
        <v>59.75</v>
      </c>
      <c r="I50" s="4">
        <f t="shared" si="1"/>
        <v>40.25</v>
      </c>
      <c r="J50" s="4">
        <v>800</v>
      </c>
    </row>
    <row r="51" spans="1:10" s="4" customFormat="1" ht="30" customHeight="1" x14ac:dyDescent="0.25">
      <c r="A51" s="18"/>
      <c r="B51" s="4">
        <v>65618944</v>
      </c>
      <c r="C51" s="4">
        <f t="shared" si="0"/>
        <v>64081</v>
      </c>
      <c r="D51" s="4">
        <v>46103</v>
      </c>
      <c r="E51" s="4">
        <f t="shared" si="2"/>
        <v>28.055117741608278</v>
      </c>
      <c r="F51" s="4">
        <v>33.39</v>
      </c>
      <c r="G51" s="4">
        <v>6.9</v>
      </c>
      <c r="H51" s="4">
        <v>59.28</v>
      </c>
      <c r="I51" s="4">
        <f t="shared" si="1"/>
        <v>40.72</v>
      </c>
      <c r="J51" s="4">
        <v>800</v>
      </c>
    </row>
    <row r="52" spans="1:10" s="4" customFormat="1" ht="30" customHeight="1" x14ac:dyDescent="0.25">
      <c r="A52" s="18"/>
      <c r="B52" s="4">
        <v>65628160</v>
      </c>
      <c r="C52" s="4">
        <f t="shared" si="0"/>
        <v>64090</v>
      </c>
      <c r="D52" s="4">
        <v>47437</v>
      </c>
      <c r="E52" s="4">
        <f t="shared" si="2"/>
        <v>25.983772819472616</v>
      </c>
      <c r="F52" s="4">
        <v>33.29</v>
      </c>
      <c r="G52" s="4">
        <v>6.82</v>
      </c>
      <c r="H52" s="4">
        <v>59.5</v>
      </c>
      <c r="I52" s="4">
        <f t="shared" si="1"/>
        <v>40.5</v>
      </c>
      <c r="J52" s="4">
        <v>800</v>
      </c>
    </row>
    <row r="53" spans="1:10" s="4" customFormat="1" ht="30" customHeight="1" x14ac:dyDescent="0.25">
      <c r="A53" s="18"/>
      <c r="B53" s="4">
        <v>65488896</v>
      </c>
      <c r="C53" s="4">
        <f t="shared" si="0"/>
        <v>63954</v>
      </c>
      <c r="D53" s="4">
        <v>48307</v>
      </c>
      <c r="E53" s="4">
        <f t="shared" si="2"/>
        <v>24.466022453638551</v>
      </c>
      <c r="F53" s="4">
        <v>32.79</v>
      </c>
      <c r="G53" s="4">
        <v>7.39</v>
      </c>
      <c r="H53" s="4">
        <v>59.31</v>
      </c>
      <c r="I53" s="4">
        <f t="shared" si="1"/>
        <v>40.69</v>
      </c>
      <c r="J53" s="4">
        <v>800</v>
      </c>
    </row>
    <row r="54" spans="1:10" s="4" customFormat="1" ht="30" customHeight="1" x14ac:dyDescent="0.25">
      <c r="A54" s="18"/>
      <c r="B54" s="4">
        <v>65403904</v>
      </c>
      <c r="C54" s="4">
        <f t="shared" si="0"/>
        <v>63871</v>
      </c>
      <c r="D54" s="4">
        <v>48206</v>
      </c>
      <c r="E54" s="4">
        <f t="shared" si="2"/>
        <v>24.525997714142569</v>
      </c>
      <c r="F54" s="4">
        <v>33.07</v>
      </c>
      <c r="G54" s="4">
        <v>6.77</v>
      </c>
      <c r="H54" s="4">
        <v>59.65</v>
      </c>
      <c r="I54" s="4">
        <f t="shared" si="1"/>
        <v>40.35</v>
      </c>
      <c r="J54" s="4">
        <v>800</v>
      </c>
    </row>
    <row r="55" spans="1:10" s="4" customFormat="1" ht="30" customHeight="1" x14ac:dyDescent="0.25">
      <c r="A55" s="6"/>
      <c r="E55" s="10">
        <f>AVERAGE(E50:E54)</f>
        <v>25.504122220678767</v>
      </c>
      <c r="I55" s="10">
        <f>AVERAGE(I50:I54)</f>
        <v>40.501999999999995</v>
      </c>
    </row>
    <row r="56" spans="1:10" ht="30" customHeight="1" x14ac:dyDescent="0.25">
      <c r="A56" s="20" t="s">
        <v>54</v>
      </c>
      <c r="C56">
        <f t="shared" si="0"/>
        <v>0</v>
      </c>
      <c r="E56" t="e">
        <f t="shared" si="2"/>
        <v>#DIV/0!</v>
      </c>
      <c r="I56">
        <f t="shared" si="1"/>
        <v>100</v>
      </c>
    </row>
    <row r="57" spans="1:10" ht="30" customHeight="1" x14ac:dyDescent="0.25">
      <c r="A57" s="20"/>
      <c r="C57">
        <f t="shared" si="0"/>
        <v>0</v>
      </c>
      <c r="E57" t="e">
        <f t="shared" si="2"/>
        <v>#DIV/0!</v>
      </c>
      <c r="I57">
        <f t="shared" si="1"/>
        <v>100</v>
      </c>
    </row>
    <row r="58" spans="1:10" ht="30" customHeight="1" x14ac:dyDescent="0.25">
      <c r="A58" s="20"/>
      <c r="C58">
        <f t="shared" si="0"/>
        <v>0</v>
      </c>
      <c r="E58" t="e">
        <f t="shared" si="2"/>
        <v>#DIV/0!</v>
      </c>
      <c r="I58">
        <f t="shared" si="1"/>
        <v>100</v>
      </c>
    </row>
    <row r="59" spans="1:10" ht="30" customHeight="1" x14ac:dyDescent="0.25">
      <c r="A59" s="20"/>
      <c r="C59">
        <f t="shared" si="0"/>
        <v>0</v>
      </c>
      <c r="E59" t="e">
        <f t="shared" si="2"/>
        <v>#DIV/0!</v>
      </c>
      <c r="I59">
        <f t="shared" si="1"/>
        <v>100</v>
      </c>
    </row>
    <row r="60" spans="1:10" ht="30" customHeight="1" x14ac:dyDescent="0.25">
      <c r="A60" s="20"/>
      <c r="C60">
        <f t="shared" si="0"/>
        <v>0</v>
      </c>
      <c r="E60" t="e">
        <f t="shared" si="2"/>
        <v>#DIV/0!</v>
      </c>
      <c r="I60">
        <f t="shared" si="1"/>
        <v>100</v>
      </c>
    </row>
    <row r="61" spans="1:10" ht="30" customHeight="1" x14ac:dyDescent="0.25">
      <c r="A61" s="20" t="s">
        <v>55</v>
      </c>
      <c r="I61">
        <f t="shared" si="1"/>
        <v>100</v>
      </c>
    </row>
    <row r="62" spans="1:10" ht="30" customHeight="1" x14ac:dyDescent="0.25">
      <c r="A62" s="20"/>
      <c r="I62">
        <f t="shared" si="1"/>
        <v>100</v>
      </c>
    </row>
    <row r="63" spans="1:10" ht="30" customHeight="1" x14ac:dyDescent="0.25">
      <c r="A63" s="20"/>
      <c r="I63">
        <f t="shared" si="1"/>
        <v>100</v>
      </c>
    </row>
    <row r="64" spans="1:10" ht="30" customHeight="1" x14ac:dyDescent="0.25">
      <c r="A64" s="20"/>
      <c r="I64">
        <f t="shared" si="1"/>
        <v>100</v>
      </c>
    </row>
    <row r="65" spans="1:9" ht="30" customHeight="1" x14ac:dyDescent="0.25">
      <c r="A65" s="20"/>
      <c r="I65">
        <f t="shared" si="1"/>
        <v>100</v>
      </c>
    </row>
    <row r="66" spans="1:9" ht="30" customHeight="1" x14ac:dyDescent="0.25">
      <c r="A66" s="20" t="s">
        <v>56</v>
      </c>
    </row>
    <row r="67" spans="1:9" ht="30" customHeight="1" x14ac:dyDescent="0.25">
      <c r="A67" s="20"/>
    </row>
    <row r="68" spans="1:9" ht="30" customHeight="1" x14ac:dyDescent="0.25">
      <c r="A68" s="20"/>
    </row>
    <row r="69" spans="1:9" ht="30" customHeight="1" x14ac:dyDescent="0.25">
      <c r="A69" s="20"/>
    </row>
    <row r="70" spans="1:9" ht="30" customHeight="1" x14ac:dyDescent="0.25">
      <c r="A70" s="20"/>
    </row>
    <row r="71" spans="1:9" ht="30" customHeight="1" x14ac:dyDescent="0.25"/>
    <row r="72" spans="1:9" ht="30" customHeight="1" x14ac:dyDescent="0.25"/>
    <row r="73" spans="1:9" ht="30" customHeight="1" x14ac:dyDescent="0.25"/>
    <row r="74" spans="1:9" ht="30" customHeight="1" x14ac:dyDescent="0.25"/>
    <row r="75" spans="1:9" ht="30" customHeight="1" x14ac:dyDescent="0.25"/>
    <row r="76" spans="1:9" ht="30" customHeight="1" x14ac:dyDescent="0.25"/>
    <row r="77" spans="1:9" ht="30" customHeight="1" x14ac:dyDescent="0.25"/>
    <row r="78" spans="1:9" ht="30" customHeight="1" x14ac:dyDescent="0.25"/>
    <row r="79" spans="1:9" ht="30" customHeight="1" x14ac:dyDescent="0.25"/>
    <row r="80" spans="1:9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</sheetData>
  <mergeCells count="12">
    <mergeCell ref="A38:A42"/>
    <mergeCell ref="A44:A48"/>
    <mergeCell ref="A50:A54"/>
    <mergeCell ref="A56:A60"/>
    <mergeCell ref="A61:A65"/>
    <mergeCell ref="A66:A70"/>
    <mergeCell ref="A2:A6"/>
    <mergeCell ref="A8:A12"/>
    <mergeCell ref="A14:A18"/>
    <mergeCell ref="A20:A24"/>
    <mergeCell ref="A26:A30"/>
    <mergeCell ref="A32:A36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9220-3AC5-4F94-BBDD-B0FBDF9826A2}">
  <dimension ref="A1:J110"/>
  <sheetViews>
    <sheetView topLeftCell="A40" zoomScale="85" zoomScaleNormal="85" workbookViewId="0">
      <selection activeCell="E55" activeCellId="8" sqref="E7 E13 E19 E25 E31 E37 E43 E49 E55"/>
    </sheetView>
  </sheetViews>
  <sheetFormatPr defaultRowHeight="16.5" x14ac:dyDescent="0.25"/>
  <cols>
    <col min="1" max="2" width="25.625" customWidth="1"/>
    <col min="3" max="3" width="30.375" customWidth="1"/>
    <col min="4" max="4" width="29.75" customWidth="1"/>
    <col min="5" max="13" width="25.625" customWidth="1"/>
    <col min="14" max="15" width="20.625" customWidth="1"/>
  </cols>
  <sheetData>
    <row r="1" spans="1:10" s="7" customFormat="1" ht="30" customHeight="1" x14ac:dyDescent="0.25">
      <c r="A1" s="7" t="s">
        <v>34</v>
      </c>
      <c r="B1" s="9" t="s">
        <v>35</v>
      </c>
      <c r="C1" s="9" t="s">
        <v>36</v>
      </c>
      <c r="D1" s="9" t="s">
        <v>37</v>
      </c>
      <c r="E1" s="9" t="s">
        <v>39</v>
      </c>
      <c r="F1" s="7" t="s">
        <v>44</v>
      </c>
      <c r="G1" s="7" t="s">
        <v>45</v>
      </c>
      <c r="H1" s="7" t="s">
        <v>40</v>
      </c>
      <c r="I1" s="7" t="s">
        <v>41</v>
      </c>
      <c r="J1" s="7" t="s">
        <v>57</v>
      </c>
    </row>
    <row r="2" spans="1:10" s="4" customFormat="1" ht="30" customHeight="1" x14ac:dyDescent="0.25">
      <c r="A2" s="18" t="s">
        <v>38</v>
      </c>
      <c r="B2" s="4">
        <v>7353344</v>
      </c>
      <c r="C2" s="4">
        <f>B2/1024</f>
        <v>7181</v>
      </c>
      <c r="D2" s="4">
        <v>7154</v>
      </c>
      <c r="E2" s="4">
        <f>(C2-D2)/C2 *100</f>
        <v>0.37599220164322517</v>
      </c>
      <c r="F2" s="4">
        <v>7.13</v>
      </c>
      <c r="G2" s="4">
        <v>4.18</v>
      </c>
      <c r="H2" s="4">
        <v>88.56</v>
      </c>
      <c r="I2" s="4">
        <f>100-H2</f>
        <v>11.439999999999998</v>
      </c>
      <c r="J2" s="4">
        <v>34</v>
      </c>
    </row>
    <row r="3" spans="1:10" s="4" customFormat="1" ht="30" customHeight="1" x14ac:dyDescent="0.25">
      <c r="A3" s="18"/>
      <c r="B3" s="4">
        <v>7353344</v>
      </c>
      <c r="C3" s="4">
        <f t="shared" ref="C3:C60" si="0">B3/1024</f>
        <v>7181</v>
      </c>
      <c r="D3" s="4">
        <v>7126</v>
      </c>
      <c r="E3" s="4">
        <f>(C3-D3)/C3 *100</f>
        <v>0.76591004038434751</v>
      </c>
      <c r="F3" s="4">
        <v>7.4</v>
      </c>
      <c r="G3" s="4">
        <v>2.25</v>
      </c>
      <c r="H3" s="4">
        <v>89.93</v>
      </c>
      <c r="I3" s="4">
        <f t="shared" ref="I3:I65" si="1">100-H3</f>
        <v>10.069999999999993</v>
      </c>
      <c r="J3" s="4">
        <v>28</v>
      </c>
    </row>
    <row r="4" spans="1:10" s="4" customFormat="1" ht="30" customHeight="1" x14ac:dyDescent="0.25">
      <c r="A4" s="18"/>
      <c r="B4" s="4">
        <v>7353344</v>
      </c>
      <c r="C4" s="4">
        <f t="shared" si="0"/>
        <v>7181</v>
      </c>
      <c r="D4" s="4">
        <v>7145</v>
      </c>
      <c r="E4" s="4">
        <f>(C4-D4)/C4*100</f>
        <v>0.50132293552430029</v>
      </c>
      <c r="F4" s="4">
        <v>7.03</v>
      </c>
      <c r="G4" s="4">
        <v>4.08</v>
      </c>
      <c r="H4" s="4">
        <v>88.75</v>
      </c>
      <c r="I4" s="4">
        <f t="shared" si="1"/>
        <v>11.25</v>
      </c>
      <c r="J4" s="4">
        <v>35</v>
      </c>
    </row>
    <row r="5" spans="1:10" s="4" customFormat="1" ht="30" customHeight="1" x14ac:dyDescent="0.25">
      <c r="A5" s="18"/>
      <c r="B5" s="4">
        <v>7353344</v>
      </c>
      <c r="C5" s="4">
        <f t="shared" si="0"/>
        <v>7181</v>
      </c>
      <c r="D5" s="4">
        <v>7120</v>
      </c>
      <c r="E5" s="4">
        <f>(C5-D5)/C5 *100</f>
        <v>0.84946386297173104</v>
      </c>
      <c r="F5" s="4">
        <v>7.37</v>
      </c>
      <c r="G5" s="4">
        <v>3.87</v>
      </c>
      <c r="H5" s="4">
        <v>88.6</v>
      </c>
      <c r="I5" s="4">
        <f t="shared" si="1"/>
        <v>11.400000000000006</v>
      </c>
      <c r="J5" s="4">
        <v>29</v>
      </c>
    </row>
    <row r="6" spans="1:10" s="4" customFormat="1" ht="30" customHeight="1" x14ac:dyDescent="0.25">
      <c r="A6" s="18"/>
      <c r="B6" s="4">
        <v>7353344</v>
      </c>
      <c r="C6" s="4">
        <f t="shared" si="0"/>
        <v>7181</v>
      </c>
      <c r="D6" s="4">
        <v>7091</v>
      </c>
      <c r="E6" s="4">
        <f>(C6-D6)/C6 *100</f>
        <v>1.2533073388107507</v>
      </c>
      <c r="F6" s="4">
        <v>7.09</v>
      </c>
      <c r="G6" s="4">
        <v>4.2699999999999996</v>
      </c>
      <c r="H6" s="4">
        <v>88.53</v>
      </c>
      <c r="I6" s="4">
        <f t="shared" si="1"/>
        <v>11.469999999999999</v>
      </c>
      <c r="J6" s="4">
        <v>26</v>
      </c>
    </row>
    <row r="7" spans="1:10" s="4" customFormat="1" ht="30" customHeight="1" x14ac:dyDescent="0.25">
      <c r="A7" s="6"/>
      <c r="E7" s="10">
        <f>AVERAGE(E2:E6)</f>
        <v>0.74919927586687096</v>
      </c>
      <c r="I7" s="10">
        <f>AVERAGE(I2:I6)</f>
        <v>11.125999999999999</v>
      </c>
    </row>
    <row r="8" spans="1:10" s="5" customFormat="1" ht="30" customHeight="1" x14ac:dyDescent="0.25">
      <c r="A8" s="19" t="s">
        <v>43</v>
      </c>
      <c r="B8" s="5">
        <v>14667776</v>
      </c>
      <c r="C8" s="5">
        <f t="shared" si="0"/>
        <v>14324</v>
      </c>
      <c r="D8" s="5">
        <v>14248</v>
      </c>
      <c r="E8" s="5">
        <f>(C8-D8)/C8 *100</f>
        <v>0.53057805082379228</v>
      </c>
      <c r="F8" s="5">
        <v>11.49</v>
      </c>
      <c r="G8" s="5">
        <v>4.6100000000000003</v>
      </c>
      <c r="H8" s="5">
        <v>83.71</v>
      </c>
      <c r="I8" s="5">
        <f t="shared" si="1"/>
        <v>16.290000000000006</v>
      </c>
      <c r="J8" s="5">
        <v>52</v>
      </c>
    </row>
    <row r="9" spans="1:10" s="5" customFormat="1" ht="30" customHeight="1" x14ac:dyDescent="0.25">
      <c r="A9" s="19"/>
      <c r="B9" s="5">
        <v>14667776</v>
      </c>
      <c r="C9" s="5">
        <f t="shared" si="0"/>
        <v>14324</v>
      </c>
      <c r="D9" s="5">
        <v>14201</v>
      </c>
      <c r="E9" s="5">
        <f>(C9-D9)/C9 *100</f>
        <v>0.85869868751745326</v>
      </c>
      <c r="F9" s="5">
        <v>11.39</v>
      </c>
      <c r="G9" s="5">
        <v>4.78</v>
      </c>
      <c r="H9" s="5">
        <v>83.64</v>
      </c>
      <c r="I9" s="5">
        <f t="shared" si="1"/>
        <v>16.36</v>
      </c>
      <c r="J9" s="5">
        <v>56</v>
      </c>
    </row>
    <row r="10" spans="1:10" s="5" customFormat="1" ht="30" customHeight="1" x14ac:dyDescent="0.25">
      <c r="A10" s="19"/>
      <c r="B10" s="5">
        <v>14667776</v>
      </c>
      <c r="C10" s="5">
        <f t="shared" si="0"/>
        <v>14324</v>
      </c>
      <c r="D10" s="5">
        <v>14174</v>
      </c>
      <c r="E10" s="5">
        <f>(C10-D10)/C10 *100</f>
        <v>1.0471935213627479</v>
      </c>
      <c r="F10" s="5">
        <v>11.52</v>
      </c>
      <c r="G10" s="5">
        <v>4.8099999999999996</v>
      </c>
      <c r="H10" s="5">
        <v>83.43</v>
      </c>
      <c r="I10" s="5">
        <f t="shared" si="1"/>
        <v>16.569999999999993</v>
      </c>
      <c r="J10" s="5">
        <v>51</v>
      </c>
    </row>
    <row r="11" spans="1:10" s="5" customFormat="1" ht="30" customHeight="1" x14ac:dyDescent="0.25">
      <c r="A11" s="19"/>
      <c r="B11" s="5">
        <v>14667776</v>
      </c>
      <c r="C11" s="5">
        <f t="shared" si="0"/>
        <v>14324</v>
      </c>
      <c r="D11" s="5">
        <v>14246</v>
      </c>
      <c r="E11" s="5">
        <f>(C11-D11)/C11 *100</f>
        <v>0.54454063110862883</v>
      </c>
      <c r="F11" s="5">
        <v>11.69</v>
      </c>
      <c r="G11" s="5">
        <v>4.71</v>
      </c>
      <c r="H11" s="5">
        <v>83.39</v>
      </c>
      <c r="I11" s="5">
        <f t="shared" si="1"/>
        <v>16.61</v>
      </c>
      <c r="J11" s="5">
        <v>52</v>
      </c>
    </row>
    <row r="12" spans="1:10" s="5" customFormat="1" ht="30" customHeight="1" x14ac:dyDescent="0.25">
      <c r="A12" s="19"/>
      <c r="B12" s="5">
        <v>14667776</v>
      </c>
      <c r="C12" s="5">
        <f t="shared" si="0"/>
        <v>14324</v>
      </c>
      <c r="D12" s="5">
        <v>14241</v>
      </c>
      <c r="E12" s="5">
        <f>(C12-D12)/C12 *100</f>
        <v>0.57944708182072047</v>
      </c>
      <c r="F12" s="5">
        <v>11.57</v>
      </c>
      <c r="G12" s="5">
        <v>4.75</v>
      </c>
      <c r="H12" s="5">
        <v>83.51</v>
      </c>
      <c r="I12" s="5">
        <f t="shared" si="1"/>
        <v>16.489999999999995</v>
      </c>
      <c r="J12" s="5">
        <v>60</v>
      </c>
    </row>
    <row r="13" spans="1:10" s="5" customFormat="1" ht="30" customHeight="1" x14ac:dyDescent="0.25">
      <c r="A13" s="8"/>
      <c r="E13" s="11">
        <f>AVERAGE(E8:E12)</f>
        <v>0.71209159452666859</v>
      </c>
      <c r="I13" s="11">
        <f>AVERAGE(I8:I12)</f>
        <v>16.463999999999999</v>
      </c>
    </row>
    <row r="14" spans="1:10" s="4" customFormat="1" ht="30" customHeight="1" x14ac:dyDescent="0.25">
      <c r="A14" s="18" t="s">
        <v>47</v>
      </c>
      <c r="B14" s="4">
        <v>22021120</v>
      </c>
      <c r="C14" s="4">
        <f t="shared" si="0"/>
        <v>21505</v>
      </c>
      <c r="D14" s="4">
        <v>21343</v>
      </c>
      <c r="E14" s="4">
        <f>(C14-D14)/C14 *100</f>
        <v>0.75331318298070216</v>
      </c>
      <c r="F14" s="4">
        <v>15.66</v>
      </c>
      <c r="G14" s="4">
        <v>5.13</v>
      </c>
      <c r="H14" s="4">
        <v>79.040000000000006</v>
      </c>
      <c r="I14" s="4">
        <f t="shared" si="1"/>
        <v>20.959999999999994</v>
      </c>
      <c r="J14" s="4">
        <v>80</v>
      </c>
    </row>
    <row r="15" spans="1:10" s="4" customFormat="1" ht="30" customHeight="1" x14ac:dyDescent="0.25">
      <c r="A15" s="18"/>
      <c r="B15" s="4">
        <v>22021120</v>
      </c>
      <c r="C15" s="4">
        <f t="shared" si="0"/>
        <v>21505</v>
      </c>
      <c r="D15" s="4">
        <v>21296</v>
      </c>
      <c r="E15" s="4">
        <f>(C15-D15)/C15 *100</f>
        <v>0.97186700767263423</v>
      </c>
      <c r="F15" s="4">
        <v>15.48</v>
      </c>
      <c r="G15" s="4">
        <v>5.36</v>
      </c>
      <c r="H15" s="4">
        <v>78.88</v>
      </c>
      <c r="I15" s="4">
        <f t="shared" si="1"/>
        <v>21.120000000000005</v>
      </c>
      <c r="J15" s="4">
        <v>80</v>
      </c>
    </row>
    <row r="16" spans="1:10" s="4" customFormat="1" ht="30" customHeight="1" x14ac:dyDescent="0.25">
      <c r="A16" s="18"/>
      <c r="B16" s="4">
        <v>22021120</v>
      </c>
      <c r="C16" s="4">
        <f t="shared" si="0"/>
        <v>21505</v>
      </c>
      <c r="D16" s="4">
        <v>21315</v>
      </c>
      <c r="E16" s="4">
        <f>(C16-D16)/C16 *100</f>
        <v>0.88351546152057658</v>
      </c>
      <c r="F16" s="4">
        <v>15.64</v>
      </c>
      <c r="G16" s="4">
        <v>5.31</v>
      </c>
      <c r="H16" s="4">
        <v>78.760000000000005</v>
      </c>
      <c r="I16" s="4">
        <f t="shared" si="1"/>
        <v>21.239999999999995</v>
      </c>
      <c r="J16" s="4">
        <v>80</v>
      </c>
    </row>
    <row r="17" spans="1:10" s="4" customFormat="1" ht="30" customHeight="1" x14ac:dyDescent="0.25">
      <c r="A17" s="18"/>
      <c r="B17" s="4">
        <v>22021120</v>
      </c>
      <c r="C17" s="4">
        <f t="shared" si="0"/>
        <v>21505</v>
      </c>
      <c r="D17" s="4">
        <v>21311</v>
      </c>
      <c r="E17" s="4">
        <f>(C17-D17)/C17*100</f>
        <v>0.90211578702627304</v>
      </c>
      <c r="F17" s="4">
        <v>15.63</v>
      </c>
      <c r="G17" s="4">
        <v>5.27</v>
      </c>
      <c r="H17" s="4">
        <v>78.849999999999994</v>
      </c>
      <c r="I17" s="4">
        <f t="shared" si="1"/>
        <v>21.150000000000006</v>
      </c>
      <c r="J17" s="4">
        <v>80</v>
      </c>
    </row>
    <row r="18" spans="1:10" s="4" customFormat="1" ht="30" customHeight="1" x14ac:dyDescent="0.25">
      <c r="A18" s="18"/>
      <c r="B18" s="4">
        <v>22021120</v>
      </c>
      <c r="C18" s="4">
        <f t="shared" si="0"/>
        <v>21505</v>
      </c>
      <c r="D18" s="4">
        <v>21404</v>
      </c>
      <c r="E18" s="4">
        <f>(C18-D18)/C18 *100</f>
        <v>0.46965821901883281</v>
      </c>
      <c r="F18" s="4">
        <v>15.52</v>
      </c>
      <c r="G18" s="4">
        <v>5.25</v>
      </c>
      <c r="H18" s="4">
        <v>78.92</v>
      </c>
      <c r="I18" s="4">
        <f t="shared" si="1"/>
        <v>21.08</v>
      </c>
      <c r="J18" s="4">
        <v>80</v>
      </c>
    </row>
    <row r="19" spans="1:10" s="4" customFormat="1" ht="30" customHeight="1" x14ac:dyDescent="0.25">
      <c r="A19" s="6"/>
      <c r="E19" s="10">
        <f>AVERAGE(E14:E18)</f>
        <v>0.79609393164380371</v>
      </c>
      <c r="I19" s="10">
        <f>AVERAGE(I14:I18)</f>
        <v>21.11</v>
      </c>
    </row>
    <row r="20" spans="1:10" s="5" customFormat="1" ht="30" customHeight="1" x14ac:dyDescent="0.25">
      <c r="A20" s="19" t="s">
        <v>48</v>
      </c>
      <c r="B20" s="5">
        <v>29335552</v>
      </c>
      <c r="C20" s="5">
        <f t="shared" si="0"/>
        <v>28648</v>
      </c>
      <c r="D20" s="5">
        <v>26905</v>
      </c>
      <c r="E20" s="5">
        <f>(C20-D20)/C20*100</f>
        <v>6.0841943591175651</v>
      </c>
      <c r="F20" s="5">
        <v>18.809999999999999</v>
      </c>
      <c r="G20" s="5">
        <v>6.01</v>
      </c>
      <c r="H20" s="5">
        <v>74.95</v>
      </c>
      <c r="I20" s="5">
        <f t="shared" si="1"/>
        <v>25.049999999999997</v>
      </c>
      <c r="J20" s="5">
        <v>80</v>
      </c>
    </row>
    <row r="21" spans="1:10" s="5" customFormat="1" ht="30" customHeight="1" x14ac:dyDescent="0.25">
      <c r="A21" s="19"/>
      <c r="B21" s="5">
        <v>29335552</v>
      </c>
      <c r="C21" s="5">
        <f t="shared" si="0"/>
        <v>28648</v>
      </c>
      <c r="D21" s="5">
        <v>26522</v>
      </c>
      <c r="E21" s="5">
        <f>(C21-D21)/C21*100</f>
        <v>7.4211114213906733</v>
      </c>
      <c r="F21" s="5">
        <v>17.690000000000001</v>
      </c>
      <c r="G21" s="5">
        <v>5.41</v>
      </c>
      <c r="H21" s="5">
        <v>76.569999999999993</v>
      </c>
      <c r="I21" s="5">
        <f t="shared" si="1"/>
        <v>23.430000000000007</v>
      </c>
      <c r="J21" s="5">
        <v>80</v>
      </c>
    </row>
    <row r="22" spans="1:10" s="5" customFormat="1" ht="30" customHeight="1" x14ac:dyDescent="0.25">
      <c r="A22" s="19"/>
      <c r="B22" s="5">
        <v>29335552</v>
      </c>
      <c r="C22" s="5">
        <f t="shared" si="0"/>
        <v>28648</v>
      </c>
      <c r="D22" s="5">
        <v>26478</v>
      </c>
      <c r="E22" s="5">
        <f>(C22-D22)/C22 *100</f>
        <v>7.5746998045238767</v>
      </c>
      <c r="F22" s="5">
        <v>17.61</v>
      </c>
      <c r="G22" s="5">
        <v>7.46</v>
      </c>
      <c r="H22" s="5">
        <v>74.650000000000006</v>
      </c>
      <c r="I22" s="5">
        <f t="shared" si="1"/>
        <v>25.349999999999994</v>
      </c>
      <c r="J22" s="5">
        <v>80</v>
      </c>
    </row>
    <row r="23" spans="1:10" s="5" customFormat="1" ht="30" customHeight="1" x14ac:dyDescent="0.25">
      <c r="A23" s="19"/>
      <c r="B23" s="5">
        <v>29335552</v>
      </c>
      <c r="C23" s="5">
        <f t="shared" si="0"/>
        <v>28648</v>
      </c>
      <c r="D23" s="5">
        <v>26452</v>
      </c>
      <c r="E23" s="5">
        <f>(C23-D23)/C23 *100</f>
        <v>7.6654565763753135</v>
      </c>
      <c r="F23" s="5">
        <v>18.23</v>
      </c>
      <c r="G23" s="5">
        <v>6.31</v>
      </c>
      <c r="H23" s="5">
        <v>74.89</v>
      </c>
      <c r="I23" s="5">
        <f t="shared" si="1"/>
        <v>25.11</v>
      </c>
      <c r="J23" s="5">
        <v>80</v>
      </c>
    </row>
    <row r="24" spans="1:10" s="5" customFormat="1" ht="30" customHeight="1" x14ac:dyDescent="0.25">
      <c r="A24" s="19"/>
      <c r="B24" s="5">
        <v>29335552</v>
      </c>
      <c r="C24" s="5">
        <f t="shared" si="0"/>
        <v>28648</v>
      </c>
      <c r="D24" s="5">
        <v>26855</v>
      </c>
      <c r="E24" s="5">
        <f>(C24-D24)/C24*100</f>
        <v>6.2587266126780232</v>
      </c>
      <c r="F24" s="5">
        <v>18.79</v>
      </c>
      <c r="G24" s="5">
        <v>4.7699999999999996</v>
      </c>
      <c r="H24" s="5">
        <v>76.3</v>
      </c>
      <c r="I24" s="5">
        <f t="shared" si="1"/>
        <v>23.700000000000003</v>
      </c>
      <c r="J24" s="5">
        <v>80</v>
      </c>
    </row>
    <row r="25" spans="1:10" s="5" customFormat="1" ht="30" customHeight="1" x14ac:dyDescent="0.25">
      <c r="A25" s="8"/>
      <c r="E25" s="11">
        <f>AVERAGE(E20:E24)</f>
        <v>7.0008377548170895</v>
      </c>
      <c r="I25" s="11">
        <f>AVERAGE(I20:I24)</f>
        <v>24.527999999999999</v>
      </c>
    </row>
    <row r="26" spans="1:10" s="4" customFormat="1" ht="30" customHeight="1" x14ac:dyDescent="0.25">
      <c r="A26" s="18" t="s">
        <v>49</v>
      </c>
      <c r="B26" s="4">
        <v>36688896</v>
      </c>
      <c r="C26" s="4">
        <f t="shared" si="0"/>
        <v>35829</v>
      </c>
      <c r="D26" s="4">
        <v>33334</v>
      </c>
      <c r="E26" s="4">
        <f>(C26-D26)/C26 *100</f>
        <v>6.9636328114097523</v>
      </c>
      <c r="F26" s="4">
        <v>22.34</v>
      </c>
      <c r="G26" s="4">
        <v>5.85</v>
      </c>
      <c r="H26" s="4">
        <v>71.47</v>
      </c>
      <c r="I26" s="4">
        <f t="shared" si="1"/>
        <v>28.53</v>
      </c>
      <c r="J26" s="4">
        <v>80</v>
      </c>
    </row>
    <row r="27" spans="1:10" s="4" customFormat="1" ht="30" customHeight="1" x14ac:dyDescent="0.25">
      <c r="A27" s="18"/>
      <c r="B27" s="4">
        <v>36688896</v>
      </c>
      <c r="C27" s="4">
        <f t="shared" si="0"/>
        <v>35829</v>
      </c>
      <c r="D27" s="4">
        <v>32970</v>
      </c>
      <c r="E27" s="4">
        <f t="shared" ref="E27:E60" si="2">(C27-D27)/C27 *100</f>
        <v>7.9795696223729378</v>
      </c>
      <c r="F27" s="4">
        <v>23.42</v>
      </c>
      <c r="G27" s="4">
        <v>6.28</v>
      </c>
      <c r="H27" s="4">
        <v>69.91</v>
      </c>
      <c r="I27" s="4">
        <f t="shared" si="1"/>
        <v>30.090000000000003</v>
      </c>
      <c r="J27" s="4">
        <v>80</v>
      </c>
    </row>
    <row r="28" spans="1:10" s="4" customFormat="1" ht="30" customHeight="1" x14ac:dyDescent="0.25">
      <c r="A28" s="18"/>
      <c r="B28" s="4">
        <v>36688896</v>
      </c>
      <c r="C28" s="4">
        <f t="shared" si="0"/>
        <v>35829</v>
      </c>
      <c r="D28" s="4">
        <v>32855</v>
      </c>
      <c r="E28" s="4">
        <f t="shared" si="2"/>
        <v>8.3005386697926262</v>
      </c>
      <c r="F28" s="4">
        <v>21.63</v>
      </c>
      <c r="G28" s="4">
        <v>6.02</v>
      </c>
      <c r="H28" s="4">
        <v>72.040000000000006</v>
      </c>
      <c r="I28" s="4">
        <f t="shared" si="1"/>
        <v>27.959999999999994</v>
      </c>
      <c r="J28" s="4">
        <v>80</v>
      </c>
    </row>
    <row r="29" spans="1:10" s="4" customFormat="1" ht="30" customHeight="1" x14ac:dyDescent="0.25">
      <c r="A29" s="18"/>
      <c r="B29" s="4">
        <v>36688896</v>
      </c>
      <c r="C29" s="4">
        <f t="shared" si="0"/>
        <v>35829</v>
      </c>
      <c r="D29" s="4">
        <v>33479</v>
      </c>
      <c r="E29" s="4">
        <f t="shared" si="2"/>
        <v>6.5589327081414499</v>
      </c>
      <c r="F29" s="4">
        <v>21.63</v>
      </c>
      <c r="G29" s="4">
        <v>5.94</v>
      </c>
      <c r="H29" s="4">
        <v>72.099999999999994</v>
      </c>
      <c r="I29" s="4">
        <f t="shared" si="1"/>
        <v>27.900000000000006</v>
      </c>
      <c r="J29" s="4">
        <v>80</v>
      </c>
    </row>
    <row r="30" spans="1:10" s="4" customFormat="1" ht="30" customHeight="1" x14ac:dyDescent="0.25">
      <c r="A30" s="18"/>
      <c r="B30" s="4">
        <v>36688896</v>
      </c>
      <c r="C30" s="4">
        <f t="shared" si="0"/>
        <v>35829</v>
      </c>
      <c r="D30" s="4">
        <v>32935</v>
      </c>
      <c r="E30" s="4">
        <f t="shared" si="2"/>
        <v>8.0772558541963217</v>
      </c>
      <c r="F30" s="4">
        <v>22.25</v>
      </c>
      <c r="G30" s="4">
        <v>6.13</v>
      </c>
      <c r="H30" s="4">
        <v>71.14</v>
      </c>
      <c r="I30" s="4">
        <f t="shared" si="1"/>
        <v>28.86</v>
      </c>
      <c r="J30" s="4">
        <v>80</v>
      </c>
    </row>
    <row r="31" spans="1:10" s="4" customFormat="1" ht="30" customHeight="1" x14ac:dyDescent="0.25">
      <c r="A31" s="6"/>
      <c r="E31" s="10">
        <f>AVERAGE(E26:E30)</f>
        <v>7.5759859331826176</v>
      </c>
      <c r="I31" s="10">
        <f>AVERAGE(I26:I30)</f>
        <v>28.667999999999999</v>
      </c>
    </row>
    <row r="32" spans="1:10" s="5" customFormat="1" ht="30" customHeight="1" x14ac:dyDescent="0.25">
      <c r="A32" s="19" t="s">
        <v>50</v>
      </c>
      <c r="B32" s="5">
        <v>44003328</v>
      </c>
      <c r="C32" s="5">
        <f t="shared" si="0"/>
        <v>42972</v>
      </c>
      <c r="D32" s="5">
        <v>40965</v>
      </c>
      <c r="E32" s="5">
        <f t="shared" si="2"/>
        <v>4.6704831052778557</v>
      </c>
      <c r="F32" s="5">
        <v>26.69</v>
      </c>
      <c r="G32" s="5">
        <v>6.92</v>
      </c>
      <c r="H32" s="5">
        <v>65.92</v>
      </c>
      <c r="I32" s="5">
        <f t="shared" si="1"/>
        <v>34.08</v>
      </c>
      <c r="J32" s="5">
        <v>80</v>
      </c>
    </row>
    <row r="33" spans="1:10" s="5" customFormat="1" ht="30" customHeight="1" x14ac:dyDescent="0.25">
      <c r="A33" s="19"/>
      <c r="B33" s="5">
        <v>44003328</v>
      </c>
      <c r="C33" s="5">
        <f t="shared" si="0"/>
        <v>42972</v>
      </c>
      <c r="D33" s="5">
        <v>40654</v>
      </c>
      <c r="E33" s="5">
        <f t="shared" si="2"/>
        <v>5.394210183375221</v>
      </c>
      <c r="F33" s="5">
        <v>26.5</v>
      </c>
      <c r="G33" s="5">
        <v>6</v>
      </c>
      <c r="H33" s="5">
        <v>66.099999999999994</v>
      </c>
      <c r="I33" s="5">
        <f t="shared" si="1"/>
        <v>33.900000000000006</v>
      </c>
      <c r="J33" s="5">
        <v>80</v>
      </c>
    </row>
    <row r="34" spans="1:10" s="5" customFormat="1" ht="30" customHeight="1" x14ac:dyDescent="0.25">
      <c r="A34" s="19"/>
      <c r="B34" s="5">
        <v>44003328</v>
      </c>
      <c r="C34" s="5">
        <f t="shared" si="0"/>
        <v>42972</v>
      </c>
      <c r="D34" s="5">
        <v>41416</v>
      </c>
      <c r="E34" s="5">
        <f t="shared" si="2"/>
        <v>3.620962487200968</v>
      </c>
      <c r="F34" s="5">
        <v>27.51</v>
      </c>
      <c r="G34" s="5">
        <v>6.66</v>
      </c>
      <c r="H34" s="5">
        <v>65.52</v>
      </c>
      <c r="I34" s="5">
        <f t="shared" si="1"/>
        <v>34.480000000000004</v>
      </c>
      <c r="J34" s="5">
        <v>80</v>
      </c>
    </row>
    <row r="35" spans="1:10" s="5" customFormat="1" ht="30" customHeight="1" x14ac:dyDescent="0.25">
      <c r="A35" s="19"/>
      <c r="B35" s="5">
        <v>44003328</v>
      </c>
      <c r="C35" s="5">
        <f t="shared" si="0"/>
        <v>42972</v>
      </c>
      <c r="D35" s="5">
        <v>41043</v>
      </c>
      <c r="E35" s="5">
        <f t="shared" si="2"/>
        <v>4.4889695615749794</v>
      </c>
      <c r="F35" s="5">
        <v>27.49</v>
      </c>
      <c r="G35" s="5">
        <v>6.8</v>
      </c>
      <c r="H35" s="5">
        <v>65.260000000000005</v>
      </c>
      <c r="I35" s="5">
        <f t="shared" si="1"/>
        <v>34.739999999999995</v>
      </c>
      <c r="J35" s="5">
        <v>80</v>
      </c>
    </row>
    <row r="36" spans="1:10" s="5" customFormat="1" ht="30" customHeight="1" x14ac:dyDescent="0.25">
      <c r="A36" s="19"/>
      <c r="B36" s="5">
        <v>44003328</v>
      </c>
      <c r="C36" s="5">
        <f t="shared" si="0"/>
        <v>42972</v>
      </c>
      <c r="D36" s="5">
        <v>41527</v>
      </c>
      <c r="E36" s="5">
        <f t="shared" si="2"/>
        <v>3.3626547519314904</v>
      </c>
      <c r="F36" s="5">
        <v>27.25</v>
      </c>
      <c r="G36" s="5">
        <v>6.89</v>
      </c>
      <c r="H36" s="5">
        <v>65.459999999999994</v>
      </c>
      <c r="I36" s="5">
        <f t="shared" si="1"/>
        <v>34.540000000000006</v>
      </c>
      <c r="J36" s="5">
        <v>80</v>
      </c>
    </row>
    <row r="37" spans="1:10" s="5" customFormat="1" ht="30" customHeight="1" x14ac:dyDescent="0.25">
      <c r="A37" s="8"/>
      <c r="E37" s="11">
        <f>AVERAGE(E32:E36)</f>
        <v>4.3074560178721031</v>
      </c>
      <c r="I37" s="11">
        <f>AVERAGE(I32:I36)</f>
        <v>34.347999999999999</v>
      </c>
    </row>
    <row r="38" spans="1:10" s="4" customFormat="1" ht="30" customHeight="1" x14ac:dyDescent="0.25">
      <c r="A38" s="18" t="s">
        <v>51</v>
      </c>
      <c r="B38" s="4">
        <v>51357696</v>
      </c>
      <c r="C38" s="4">
        <f t="shared" si="0"/>
        <v>50154</v>
      </c>
      <c r="D38" s="4">
        <v>45097</v>
      </c>
      <c r="E38" s="4">
        <f t="shared" si="2"/>
        <v>10.082944530844998</v>
      </c>
      <c r="F38" s="4">
        <v>31.88</v>
      </c>
      <c r="G38" s="4">
        <v>6.84</v>
      </c>
      <c r="H38" s="4">
        <v>60.7</v>
      </c>
      <c r="I38" s="4">
        <f t="shared" si="1"/>
        <v>39.299999999999997</v>
      </c>
      <c r="J38" s="4">
        <v>80</v>
      </c>
    </row>
    <row r="39" spans="1:10" s="4" customFormat="1" ht="30" customHeight="1" x14ac:dyDescent="0.25">
      <c r="A39" s="18"/>
      <c r="B39" s="4">
        <v>51357696</v>
      </c>
      <c r="C39" s="4">
        <f t="shared" si="0"/>
        <v>50154</v>
      </c>
      <c r="D39" s="4">
        <v>46316</v>
      </c>
      <c r="E39" s="4">
        <f t="shared" si="2"/>
        <v>7.6524305140168281</v>
      </c>
      <c r="F39" s="4">
        <v>31.39</v>
      </c>
      <c r="G39" s="4">
        <v>7.08</v>
      </c>
      <c r="H39" s="4">
        <v>61.06</v>
      </c>
      <c r="I39" s="4">
        <f t="shared" si="1"/>
        <v>38.94</v>
      </c>
      <c r="J39" s="4">
        <v>80</v>
      </c>
    </row>
    <row r="40" spans="1:10" s="4" customFormat="1" ht="30" customHeight="1" x14ac:dyDescent="0.25">
      <c r="A40" s="18"/>
      <c r="B40" s="4">
        <v>51357696</v>
      </c>
      <c r="C40" s="4">
        <f t="shared" si="0"/>
        <v>50154</v>
      </c>
      <c r="D40" s="4">
        <v>45779</v>
      </c>
      <c r="E40" s="4">
        <f t="shared" si="2"/>
        <v>8.7231327511265313</v>
      </c>
      <c r="F40" s="4">
        <v>31.49</v>
      </c>
      <c r="G40" s="4">
        <v>6.77</v>
      </c>
      <c r="H40" s="4">
        <v>61.3</v>
      </c>
      <c r="I40" s="4">
        <f t="shared" si="1"/>
        <v>38.700000000000003</v>
      </c>
      <c r="J40" s="4">
        <v>80</v>
      </c>
    </row>
    <row r="41" spans="1:10" s="4" customFormat="1" ht="30" customHeight="1" x14ac:dyDescent="0.25">
      <c r="A41" s="18"/>
      <c r="B41" s="4">
        <v>51357696</v>
      </c>
      <c r="C41" s="4">
        <f t="shared" si="0"/>
        <v>50154</v>
      </c>
      <c r="D41" s="4">
        <v>46522</v>
      </c>
      <c r="E41" s="4">
        <f t="shared" si="2"/>
        <v>7.2416955776209271</v>
      </c>
      <c r="F41" s="4">
        <v>32.97</v>
      </c>
      <c r="G41" s="4">
        <v>7.14</v>
      </c>
      <c r="H41" s="4">
        <v>59.41</v>
      </c>
      <c r="I41" s="4">
        <f t="shared" si="1"/>
        <v>40.590000000000003</v>
      </c>
      <c r="J41" s="4">
        <v>80</v>
      </c>
    </row>
    <row r="42" spans="1:10" s="4" customFormat="1" ht="30" customHeight="1" x14ac:dyDescent="0.25">
      <c r="A42" s="18"/>
      <c r="B42" s="4">
        <v>51357696</v>
      </c>
      <c r="C42" s="4">
        <f t="shared" si="0"/>
        <v>50154</v>
      </c>
      <c r="D42" s="4">
        <v>44984</v>
      </c>
      <c r="E42" s="4">
        <f t="shared" si="2"/>
        <v>10.308250588188379</v>
      </c>
      <c r="F42" s="4">
        <v>32.76</v>
      </c>
      <c r="G42" s="4">
        <v>7.3</v>
      </c>
      <c r="H42" s="4">
        <v>59.38</v>
      </c>
      <c r="I42" s="4">
        <f t="shared" si="1"/>
        <v>40.619999999999997</v>
      </c>
      <c r="J42" s="4">
        <v>80</v>
      </c>
    </row>
    <row r="43" spans="1:10" s="4" customFormat="1" ht="30" customHeight="1" x14ac:dyDescent="0.25">
      <c r="A43" s="6"/>
      <c r="E43" s="10">
        <f>AVERAGE(E38:E42)</f>
        <v>8.8016907923595333</v>
      </c>
      <c r="I43" s="10">
        <f>AVERAGE(I38:I42)</f>
        <v>39.630000000000003</v>
      </c>
    </row>
    <row r="44" spans="1:10" s="5" customFormat="1" ht="30" customHeight="1" x14ac:dyDescent="0.25">
      <c r="A44" s="19" t="s">
        <v>52</v>
      </c>
      <c r="B44" s="5">
        <v>58671104</v>
      </c>
      <c r="C44" s="5">
        <f t="shared" si="0"/>
        <v>57296</v>
      </c>
      <c r="D44" s="5">
        <v>45783</v>
      </c>
      <c r="E44" s="5">
        <f t="shared" si="2"/>
        <v>20.093898352415525</v>
      </c>
      <c r="F44" s="5">
        <v>33.29</v>
      </c>
      <c r="G44" s="5">
        <v>6.98</v>
      </c>
      <c r="H44" s="5">
        <v>59.35</v>
      </c>
      <c r="I44" s="5">
        <f t="shared" si="1"/>
        <v>40.65</v>
      </c>
      <c r="J44" s="5">
        <v>80</v>
      </c>
    </row>
    <row r="45" spans="1:10" s="5" customFormat="1" ht="30" customHeight="1" x14ac:dyDescent="0.25">
      <c r="A45" s="19"/>
      <c r="B45" s="5">
        <v>58671104</v>
      </c>
      <c r="C45" s="5">
        <f t="shared" si="0"/>
        <v>57296</v>
      </c>
      <c r="D45" s="5">
        <v>44923</v>
      </c>
      <c r="E45" s="5">
        <f t="shared" si="2"/>
        <v>21.594875733035465</v>
      </c>
      <c r="F45" s="5">
        <v>33.76</v>
      </c>
      <c r="G45" s="5">
        <v>6.98</v>
      </c>
      <c r="H45" s="5">
        <v>58.63</v>
      </c>
      <c r="I45" s="5">
        <f t="shared" si="1"/>
        <v>41.37</v>
      </c>
      <c r="J45" s="5">
        <v>80</v>
      </c>
    </row>
    <row r="46" spans="1:10" s="5" customFormat="1" ht="30" customHeight="1" x14ac:dyDescent="0.25">
      <c r="A46" s="19"/>
      <c r="B46" s="5">
        <v>58671104</v>
      </c>
      <c r="C46" s="5">
        <f t="shared" si="0"/>
        <v>57296</v>
      </c>
      <c r="D46" s="5">
        <v>45104</v>
      </c>
      <c r="E46" s="5">
        <f t="shared" si="2"/>
        <v>21.278972354091035</v>
      </c>
      <c r="F46" s="5">
        <v>32.75</v>
      </c>
      <c r="G46" s="5">
        <v>6.84</v>
      </c>
      <c r="H46" s="5">
        <v>59.91</v>
      </c>
      <c r="I46" s="5">
        <f t="shared" si="1"/>
        <v>40.090000000000003</v>
      </c>
      <c r="J46" s="5">
        <v>80</v>
      </c>
    </row>
    <row r="47" spans="1:10" s="5" customFormat="1" ht="30" customHeight="1" x14ac:dyDescent="0.25">
      <c r="A47" s="19"/>
      <c r="B47" s="5">
        <v>58671104</v>
      </c>
      <c r="C47" s="5">
        <f t="shared" si="0"/>
        <v>57296</v>
      </c>
      <c r="D47" s="5">
        <v>44988</v>
      </c>
      <c r="E47" s="5">
        <f t="shared" si="2"/>
        <v>21.481429768221165</v>
      </c>
      <c r="F47" s="5">
        <v>32.590000000000003</v>
      </c>
      <c r="G47" s="5">
        <v>6.95</v>
      </c>
      <c r="H47" s="5">
        <v>60.05</v>
      </c>
      <c r="I47" s="5">
        <f t="shared" si="1"/>
        <v>39.950000000000003</v>
      </c>
      <c r="J47" s="5">
        <v>80</v>
      </c>
    </row>
    <row r="48" spans="1:10" s="5" customFormat="1" ht="30" customHeight="1" x14ac:dyDescent="0.25">
      <c r="A48" s="19"/>
      <c r="B48" s="5">
        <v>58671104</v>
      </c>
      <c r="C48" s="5">
        <f t="shared" si="0"/>
        <v>57296</v>
      </c>
      <c r="D48" s="5">
        <v>45092</v>
      </c>
      <c r="E48" s="5">
        <f t="shared" si="2"/>
        <v>21.299916224518292</v>
      </c>
      <c r="F48" s="5">
        <v>31.69</v>
      </c>
      <c r="G48" s="5">
        <v>7.07</v>
      </c>
      <c r="H48" s="5">
        <v>60.46</v>
      </c>
      <c r="I48" s="5">
        <f t="shared" si="1"/>
        <v>39.54</v>
      </c>
      <c r="J48" s="5">
        <v>80</v>
      </c>
    </row>
    <row r="49" spans="1:10" s="5" customFormat="1" ht="30" customHeight="1" x14ac:dyDescent="0.25">
      <c r="A49" s="8"/>
      <c r="E49" s="11">
        <f>AVERAGE(E44:E48)</f>
        <v>21.149818486456297</v>
      </c>
      <c r="I49" s="11">
        <f>AVERAGE(I44:I48)</f>
        <v>40.32</v>
      </c>
    </row>
    <row r="50" spans="1:10" s="4" customFormat="1" ht="30" customHeight="1" x14ac:dyDescent="0.25">
      <c r="A50" s="18" t="s">
        <v>53</v>
      </c>
      <c r="B50" s="4">
        <v>65617920</v>
      </c>
      <c r="C50" s="4">
        <f t="shared" si="0"/>
        <v>64080</v>
      </c>
      <c r="D50" s="4">
        <v>45858</v>
      </c>
      <c r="E50" s="4">
        <f t="shared" si="2"/>
        <v>28.436329588014981</v>
      </c>
      <c r="F50" s="4">
        <v>34.659999999999997</v>
      </c>
      <c r="G50" s="4">
        <v>7.47</v>
      </c>
      <c r="H50" s="4">
        <v>57.34</v>
      </c>
      <c r="I50" s="4">
        <f t="shared" si="1"/>
        <v>42.66</v>
      </c>
      <c r="J50" s="4">
        <v>80</v>
      </c>
    </row>
    <row r="51" spans="1:10" s="4" customFormat="1" ht="30" customHeight="1" x14ac:dyDescent="0.25">
      <c r="A51" s="18"/>
      <c r="B51" s="4">
        <v>65618944</v>
      </c>
      <c r="C51" s="4">
        <f t="shared" si="0"/>
        <v>64081</v>
      </c>
      <c r="D51" s="4">
        <v>45496</v>
      </c>
      <c r="E51" s="4">
        <f t="shared" si="2"/>
        <v>29.002356392690505</v>
      </c>
      <c r="F51" s="4">
        <v>34.880000000000003</v>
      </c>
      <c r="G51" s="4">
        <v>7.66</v>
      </c>
      <c r="H51" s="4">
        <v>57.02</v>
      </c>
      <c r="I51" s="4">
        <f t="shared" si="1"/>
        <v>42.98</v>
      </c>
      <c r="J51" s="4">
        <v>80</v>
      </c>
    </row>
    <row r="52" spans="1:10" s="4" customFormat="1" ht="30" customHeight="1" x14ac:dyDescent="0.25">
      <c r="A52" s="18"/>
      <c r="B52" s="4">
        <v>65628160</v>
      </c>
      <c r="C52" s="4">
        <f t="shared" si="0"/>
        <v>64090</v>
      </c>
      <c r="D52" s="4">
        <v>45325</v>
      </c>
      <c r="E52" s="4">
        <f t="shared" si="2"/>
        <v>29.279138711187393</v>
      </c>
      <c r="F52" s="4">
        <v>33.94</v>
      </c>
      <c r="G52" s="4">
        <v>7.34</v>
      </c>
      <c r="H52" s="4">
        <v>58.22</v>
      </c>
      <c r="I52" s="4">
        <f t="shared" si="1"/>
        <v>41.78</v>
      </c>
      <c r="J52" s="4">
        <v>80</v>
      </c>
    </row>
    <row r="53" spans="1:10" s="4" customFormat="1" ht="30" customHeight="1" x14ac:dyDescent="0.25">
      <c r="A53" s="18"/>
      <c r="B53" s="4">
        <v>65488896</v>
      </c>
      <c r="C53" s="4">
        <f t="shared" si="0"/>
        <v>63954</v>
      </c>
      <c r="D53" s="4">
        <v>44993</v>
      </c>
      <c r="E53" s="4">
        <f t="shared" si="2"/>
        <v>29.647871907933826</v>
      </c>
      <c r="F53" s="4">
        <v>34.229999999999997</v>
      </c>
      <c r="G53" s="4">
        <v>7.47</v>
      </c>
      <c r="H53" s="4">
        <v>57.74</v>
      </c>
      <c r="I53" s="4">
        <f t="shared" si="1"/>
        <v>42.26</v>
      </c>
      <c r="J53" s="4">
        <v>80</v>
      </c>
    </row>
    <row r="54" spans="1:10" s="4" customFormat="1" ht="30" customHeight="1" x14ac:dyDescent="0.25">
      <c r="A54" s="18"/>
      <c r="B54" s="4">
        <v>65403904</v>
      </c>
      <c r="C54" s="4">
        <f t="shared" si="0"/>
        <v>63871</v>
      </c>
      <c r="D54" s="4">
        <v>47472</v>
      </c>
      <c r="E54" s="4">
        <f t="shared" si="2"/>
        <v>25.675189052934822</v>
      </c>
      <c r="F54" s="4">
        <v>33.950000000000003</v>
      </c>
      <c r="G54" s="4">
        <v>7.33</v>
      </c>
      <c r="H54" s="4">
        <v>58.23</v>
      </c>
      <c r="I54" s="4">
        <f t="shared" si="1"/>
        <v>41.77</v>
      </c>
      <c r="J54" s="4">
        <v>80</v>
      </c>
    </row>
    <row r="55" spans="1:10" s="4" customFormat="1" ht="30" customHeight="1" x14ac:dyDescent="0.25">
      <c r="A55" s="6"/>
      <c r="E55" s="10">
        <f>AVERAGE(E50:E54)</f>
        <v>28.408177130552303</v>
      </c>
      <c r="I55" s="10">
        <f>AVERAGE(I50:I54)</f>
        <v>42.29</v>
      </c>
    </row>
    <row r="56" spans="1:10" ht="30" customHeight="1" x14ac:dyDescent="0.25">
      <c r="A56" s="20" t="s">
        <v>54</v>
      </c>
      <c r="C56">
        <f t="shared" si="0"/>
        <v>0</v>
      </c>
      <c r="E56" t="e">
        <f t="shared" si="2"/>
        <v>#DIV/0!</v>
      </c>
      <c r="I56">
        <f t="shared" si="1"/>
        <v>100</v>
      </c>
    </row>
    <row r="57" spans="1:10" ht="30" customHeight="1" x14ac:dyDescent="0.25">
      <c r="A57" s="20"/>
      <c r="C57">
        <f t="shared" si="0"/>
        <v>0</v>
      </c>
      <c r="E57" t="e">
        <f t="shared" si="2"/>
        <v>#DIV/0!</v>
      </c>
      <c r="I57">
        <f t="shared" si="1"/>
        <v>100</v>
      </c>
    </row>
    <row r="58" spans="1:10" ht="30" customHeight="1" x14ac:dyDescent="0.25">
      <c r="A58" s="20"/>
      <c r="C58">
        <f t="shared" si="0"/>
        <v>0</v>
      </c>
      <c r="E58" t="e">
        <f t="shared" si="2"/>
        <v>#DIV/0!</v>
      </c>
      <c r="I58">
        <f t="shared" si="1"/>
        <v>100</v>
      </c>
    </row>
    <row r="59" spans="1:10" ht="30" customHeight="1" x14ac:dyDescent="0.25">
      <c r="A59" s="20"/>
      <c r="C59">
        <f t="shared" si="0"/>
        <v>0</v>
      </c>
      <c r="E59" t="e">
        <f t="shared" si="2"/>
        <v>#DIV/0!</v>
      </c>
      <c r="I59">
        <f t="shared" si="1"/>
        <v>100</v>
      </c>
    </row>
    <row r="60" spans="1:10" ht="30" customHeight="1" x14ac:dyDescent="0.25">
      <c r="A60" s="20"/>
      <c r="C60">
        <f t="shared" si="0"/>
        <v>0</v>
      </c>
      <c r="E60" t="e">
        <f t="shared" si="2"/>
        <v>#DIV/0!</v>
      </c>
      <c r="I60">
        <f t="shared" si="1"/>
        <v>100</v>
      </c>
    </row>
    <row r="61" spans="1:10" ht="30" customHeight="1" x14ac:dyDescent="0.25">
      <c r="A61" s="20" t="s">
        <v>55</v>
      </c>
      <c r="I61">
        <f t="shared" si="1"/>
        <v>100</v>
      </c>
    </row>
    <row r="62" spans="1:10" ht="30" customHeight="1" x14ac:dyDescent="0.25">
      <c r="A62" s="20"/>
      <c r="I62">
        <f t="shared" si="1"/>
        <v>100</v>
      </c>
    </row>
    <row r="63" spans="1:10" ht="30" customHeight="1" x14ac:dyDescent="0.25">
      <c r="A63" s="20"/>
      <c r="I63">
        <f t="shared" si="1"/>
        <v>100</v>
      </c>
    </row>
    <row r="64" spans="1:10" ht="30" customHeight="1" x14ac:dyDescent="0.25">
      <c r="A64" s="20"/>
      <c r="I64">
        <f t="shared" si="1"/>
        <v>100</v>
      </c>
    </row>
    <row r="65" spans="1:9" ht="30" customHeight="1" x14ac:dyDescent="0.25">
      <c r="A65" s="20"/>
      <c r="I65">
        <f t="shared" si="1"/>
        <v>100</v>
      </c>
    </row>
    <row r="66" spans="1:9" ht="30" customHeight="1" x14ac:dyDescent="0.25">
      <c r="A66" s="20" t="s">
        <v>56</v>
      </c>
    </row>
    <row r="67" spans="1:9" ht="30" customHeight="1" x14ac:dyDescent="0.25">
      <c r="A67" s="20"/>
    </row>
    <row r="68" spans="1:9" ht="30" customHeight="1" x14ac:dyDescent="0.25">
      <c r="A68" s="20"/>
    </row>
    <row r="69" spans="1:9" ht="30" customHeight="1" x14ac:dyDescent="0.25">
      <c r="A69" s="20"/>
    </row>
    <row r="70" spans="1:9" ht="30" customHeight="1" x14ac:dyDescent="0.25">
      <c r="A70" s="20"/>
    </row>
    <row r="71" spans="1:9" ht="30" customHeight="1" x14ac:dyDescent="0.25"/>
    <row r="72" spans="1:9" ht="30" customHeight="1" x14ac:dyDescent="0.25"/>
    <row r="73" spans="1:9" ht="30" customHeight="1" x14ac:dyDescent="0.25"/>
    <row r="74" spans="1:9" ht="30" customHeight="1" x14ac:dyDescent="0.25"/>
    <row r="75" spans="1:9" ht="30" customHeight="1" x14ac:dyDescent="0.25"/>
    <row r="76" spans="1:9" ht="30" customHeight="1" x14ac:dyDescent="0.25"/>
    <row r="77" spans="1:9" ht="30" customHeight="1" x14ac:dyDescent="0.25"/>
    <row r="78" spans="1:9" ht="30" customHeight="1" x14ac:dyDescent="0.25"/>
    <row r="79" spans="1:9" ht="30" customHeight="1" x14ac:dyDescent="0.25"/>
    <row r="80" spans="1:9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</sheetData>
  <mergeCells count="12">
    <mergeCell ref="A38:A42"/>
    <mergeCell ref="A44:A48"/>
    <mergeCell ref="A50:A54"/>
    <mergeCell ref="A56:A60"/>
    <mergeCell ref="A61:A65"/>
    <mergeCell ref="A66:A70"/>
    <mergeCell ref="A2:A6"/>
    <mergeCell ref="A8:A12"/>
    <mergeCell ref="A14:A18"/>
    <mergeCell ref="A20:A24"/>
    <mergeCell ref="A26:A30"/>
    <mergeCell ref="A32:A36"/>
  </mergeCells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F685-AE9D-457F-896B-F8A5E5E4D56A}">
  <dimension ref="A1:F34"/>
  <sheetViews>
    <sheetView workbookViewId="0">
      <selection activeCell="B2" sqref="B2"/>
    </sheetView>
  </sheetViews>
  <sheetFormatPr defaultRowHeight="16.5" x14ac:dyDescent="0.25"/>
  <cols>
    <col min="1" max="2" width="20.625" customWidth="1"/>
    <col min="3" max="3" width="27.875" customWidth="1"/>
    <col min="4" max="11" width="30.625" customWidth="1"/>
  </cols>
  <sheetData>
    <row r="1" spans="1:6" s="16" customFormat="1" ht="30" customHeight="1" x14ac:dyDescent="0.25">
      <c r="A1" s="16" t="s">
        <v>58</v>
      </c>
      <c r="B1" s="17" t="s">
        <v>59</v>
      </c>
      <c r="C1" s="17" t="s">
        <v>64</v>
      </c>
      <c r="D1" s="17" t="s">
        <v>65</v>
      </c>
      <c r="E1" s="17" t="s">
        <v>63</v>
      </c>
      <c r="F1" s="17" t="s">
        <v>66</v>
      </c>
    </row>
    <row r="2" spans="1:6" s="14" customFormat="1" ht="30" customHeight="1" x14ac:dyDescent="0.25">
      <c r="A2" s="14" t="s">
        <v>38</v>
      </c>
      <c r="B2" s="23"/>
      <c r="C2" s="21">
        <v>10.185999999999998</v>
      </c>
      <c r="D2" s="23">
        <v>10.067999999999998</v>
      </c>
      <c r="E2" s="23">
        <v>11.373999999999999</v>
      </c>
      <c r="F2" s="23">
        <v>11.125999999999999</v>
      </c>
    </row>
    <row r="3" spans="1:6" s="15" customFormat="1" ht="30" customHeight="1" x14ac:dyDescent="0.25">
      <c r="A3" s="15" t="s">
        <v>42</v>
      </c>
      <c r="B3" s="24"/>
      <c r="C3" s="22">
        <v>14.446000000000002</v>
      </c>
      <c r="D3" s="24">
        <v>14.228</v>
      </c>
      <c r="E3" s="24">
        <v>16.321999999999999</v>
      </c>
      <c r="F3" s="24">
        <v>16.463999999999999</v>
      </c>
    </row>
    <row r="4" spans="1:6" s="14" customFormat="1" ht="30" customHeight="1" x14ac:dyDescent="0.25">
      <c r="A4" s="14" t="s">
        <v>46</v>
      </c>
      <c r="B4" s="23"/>
      <c r="C4" s="21">
        <v>18.136000000000003</v>
      </c>
      <c r="D4" s="23">
        <v>17.975999999999999</v>
      </c>
      <c r="E4" s="23">
        <v>20.770000000000003</v>
      </c>
      <c r="F4" s="23">
        <v>21.11</v>
      </c>
    </row>
    <row r="5" spans="1:6" s="15" customFormat="1" ht="30" customHeight="1" x14ac:dyDescent="0.25">
      <c r="A5" s="15" t="s">
        <v>48</v>
      </c>
      <c r="B5" s="24"/>
      <c r="C5" s="22">
        <v>21.410000000000004</v>
      </c>
      <c r="D5" s="24">
        <v>21.116</v>
      </c>
      <c r="E5" s="24">
        <v>24.713999999999999</v>
      </c>
      <c r="F5" s="24">
        <v>24.527999999999999</v>
      </c>
    </row>
    <row r="6" spans="1:6" s="14" customFormat="1" ht="30" customHeight="1" x14ac:dyDescent="0.25">
      <c r="A6" s="14" t="s">
        <v>49</v>
      </c>
      <c r="B6" s="23"/>
      <c r="C6" s="21">
        <v>21.75</v>
      </c>
      <c r="D6" s="23">
        <v>21.354000000000003</v>
      </c>
      <c r="E6" s="23">
        <v>30.055999999999994</v>
      </c>
      <c r="F6" s="23">
        <v>28.667999999999999</v>
      </c>
    </row>
    <row r="7" spans="1:6" s="15" customFormat="1" ht="30" customHeight="1" x14ac:dyDescent="0.25">
      <c r="A7" s="15" t="s">
        <v>50</v>
      </c>
      <c r="B7" s="24"/>
      <c r="C7" s="22">
        <v>22.077999999999996</v>
      </c>
      <c r="D7" s="24">
        <v>21.53</v>
      </c>
      <c r="E7" s="24">
        <v>35.43</v>
      </c>
      <c r="F7" s="24">
        <v>34.347999999999999</v>
      </c>
    </row>
    <row r="8" spans="1:6" s="14" customFormat="1" ht="30" customHeight="1" x14ac:dyDescent="0.25">
      <c r="A8" s="14" t="s">
        <v>51</v>
      </c>
      <c r="B8" s="23"/>
      <c r="C8" s="21">
        <v>22.464000000000002</v>
      </c>
      <c r="D8" s="23">
        <v>22.058</v>
      </c>
      <c r="E8" s="23">
        <v>38.89</v>
      </c>
      <c r="F8" s="23">
        <v>39.630000000000003</v>
      </c>
    </row>
    <row r="9" spans="1:6" s="15" customFormat="1" ht="30" customHeight="1" x14ac:dyDescent="0.25">
      <c r="A9" s="15" t="s">
        <v>52</v>
      </c>
      <c r="B9" s="24"/>
      <c r="C9" s="22">
        <v>23.088000000000001</v>
      </c>
      <c r="D9" s="24">
        <v>22.867999999999999</v>
      </c>
      <c r="E9" s="24">
        <v>39.760000000000005</v>
      </c>
      <c r="F9" s="24">
        <v>40.32</v>
      </c>
    </row>
    <row r="10" spans="1:6" s="14" customFormat="1" ht="30" customHeight="1" x14ac:dyDescent="0.25">
      <c r="A10" s="14" t="s">
        <v>53</v>
      </c>
      <c r="B10" s="23"/>
      <c r="C10" s="21">
        <v>23.863999999999997</v>
      </c>
      <c r="D10" s="23">
        <v>23.836000000000002</v>
      </c>
      <c r="E10" s="23">
        <v>40.501999999999995</v>
      </c>
      <c r="F10" s="23">
        <v>42.29</v>
      </c>
    </row>
    <row r="11" spans="1:6" ht="30" customHeight="1" x14ac:dyDescent="0.25">
      <c r="B11" s="13"/>
    </row>
    <row r="12" spans="1:6" ht="30" customHeight="1" x14ac:dyDescent="0.25"/>
    <row r="13" spans="1:6" ht="30" customHeight="1" x14ac:dyDescent="0.25"/>
    <row r="14" spans="1:6" ht="30" customHeight="1" x14ac:dyDescent="0.25"/>
    <row r="15" spans="1:6" ht="30" customHeight="1" x14ac:dyDescent="0.25"/>
    <row r="16" spans="1:6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6FC3-46F1-4D8B-ABA8-A58D456D3532}">
  <dimension ref="A1:L39"/>
  <sheetViews>
    <sheetView workbookViewId="0">
      <selection activeCell="B9" sqref="B9:L9"/>
    </sheetView>
  </sheetViews>
  <sheetFormatPr defaultRowHeight="16.5" x14ac:dyDescent="0.25"/>
  <cols>
    <col min="1" max="2" width="25.875" customWidth="1"/>
    <col min="3" max="12" width="15.625" customWidth="1"/>
  </cols>
  <sheetData>
    <row r="1" spans="1:12" x14ac:dyDescent="0.25">
      <c r="A1" t="s">
        <v>21</v>
      </c>
      <c r="B1" s="1">
        <v>0</v>
      </c>
      <c r="C1" s="1">
        <v>100</v>
      </c>
      <c r="D1" s="1">
        <v>200</v>
      </c>
      <c r="E1" s="1">
        <v>300</v>
      </c>
      <c r="F1" s="1">
        <v>400</v>
      </c>
      <c r="G1" s="1">
        <v>500</v>
      </c>
      <c r="H1" s="1">
        <v>600</v>
      </c>
      <c r="I1" s="1">
        <v>700</v>
      </c>
      <c r="J1" s="1">
        <v>800</v>
      </c>
      <c r="K1" s="1">
        <v>900</v>
      </c>
      <c r="L1" s="1">
        <v>1000</v>
      </c>
    </row>
    <row r="2" spans="1:12" x14ac:dyDescent="0.25">
      <c r="A2" t="s">
        <v>2</v>
      </c>
      <c r="B2">
        <v>0</v>
      </c>
      <c r="C2">
        <v>256202</v>
      </c>
      <c r="D2">
        <v>512201</v>
      </c>
      <c r="E2">
        <v>768209</v>
      </c>
      <c r="F2">
        <v>1024207</v>
      </c>
      <c r="G2">
        <v>1280203</v>
      </c>
      <c r="H2">
        <v>1536208</v>
      </c>
      <c r="I2">
        <v>1792205</v>
      </c>
      <c r="J2">
        <v>2048205</v>
      </c>
      <c r="K2">
        <v>2304194</v>
      </c>
      <c r="L2">
        <v>2560209</v>
      </c>
    </row>
    <row r="3" spans="1:12" x14ac:dyDescent="0.25">
      <c r="A3" t="s">
        <v>3</v>
      </c>
      <c r="B3">
        <v>0</v>
      </c>
      <c r="C3">
        <v>256000</v>
      </c>
      <c r="D3">
        <v>512000</v>
      </c>
      <c r="E3">
        <v>768000</v>
      </c>
      <c r="F3">
        <v>1024000</v>
      </c>
      <c r="G3" s="2">
        <v>1280000</v>
      </c>
      <c r="H3" s="2">
        <v>1536000</v>
      </c>
      <c r="I3" s="2">
        <v>1792000</v>
      </c>
      <c r="J3" s="2">
        <v>2048000</v>
      </c>
      <c r="K3" s="2">
        <v>2304000</v>
      </c>
      <c r="L3" s="2">
        <v>2560000</v>
      </c>
    </row>
    <row r="4" spans="1:12" x14ac:dyDescent="0.25">
      <c r="A4" t="s">
        <v>18</v>
      </c>
      <c r="B4">
        <v>45.09</v>
      </c>
      <c r="C4">
        <v>45.78</v>
      </c>
      <c r="D4">
        <v>46.08</v>
      </c>
      <c r="E4">
        <v>43.47</v>
      </c>
      <c r="F4">
        <v>44.75</v>
      </c>
      <c r="G4">
        <v>46.91</v>
      </c>
      <c r="H4">
        <v>46.52</v>
      </c>
      <c r="I4">
        <v>43.13</v>
      </c>
      <c r="J4">
        <v>46.4</v>
      </c>
      <c r="K4">
        <v>46.07</v>
      </c>
      <c r="L4">
        <v>44.94</v>
      </c>
    </row>
    <row r="5" spans="1:12" x14ac:dyDescent="0.25">
      <c r="B5">
        <v>42.71</v>
      </c>
      <c r="C5">
        <v>45.7</v>
      </c>
      <c r="D5">
        <v>42.1</v>
      </c>
      <c r="E5">
        <v>43.28</v>
      </c>
      <c r="F5">
        <v>44.47</v>
      </c>
      <c r="G5">
        <v>44.78</v>
      </c>
      <c r="H5">
        <v>42.32</v>
      </c>
      <c r="I5">
        <v>42.42</v>
      </c>
      <c r="J5">
        <v>42.75</v>
      </c>
      <c r="K5">
        <v>44.55</v>
      </c>
      <c r="L5">
        <v>43.12</v>
      </c>
    </row>
    <row r="6" spans="1:12" x14ac:dyDescent="0.25">
      <c r="B6">
        <v>43.35</v>
      </c>
      <c r="C6">
        <v>42.64</v>
      </c>
      <c r="D6">
        <v>43.18</v>
      </c>
      <c r="E6">
        <v>42.91</v>
      </c>
      <c r="F6">
        <v>43.09</v>
      </c>
      <c r="G6">
        <v>41.92</v>
      </c>
      <c r="H6">
        <v>42.52</v>
      </c>
      <c r="I6">
        <v>43.82</v>
      </c>
      <c r="J6">
        <v>42.18</v>
      </c>
      <c r="K6">
        <v>42.18</v>
      </c>
      <c r="L6">
        <v>42.32</v>
      </c>
    </row>
    <row r="7" spans="1:12" x14ac:dyDescent="0.25">
      <c r="B7">
        <v>44.73</v>
      </c>
      <c r="C7">
        <v>44.55</v>
      </c>
      <c r="D7">
        <v>43.94</v>
      </c>
      <c r="E7">
        <v>43.17</v>
      </c>
      <c r="F7">
        <v>43.1</v>
      </c>
      <c r="G7">
        <v>42.32</v>
      </c>
      <c r="H7">
        <v>43.77</v>
      </c>
      <c r="I7">
        <v>44.32</v>
      </c>
      <c r="J7">
        <v>44.94</v>
      </c>
      <c r="K7">
        <v>43.75</v>
      </c>
      <c r="L7">
        <v>42.56</v>
      </c>
    </row>
    <row r="8" spans="1:12" x14ac:dyDescent="0.25">
      <c r="B8">
        <v>43.8</v>
      </c>
      <c r="C8">
        <v>43.27</v>
      </c>
      <c r="D8">
        <v>45.22</v>
      </c>
      <c r="E8">
        <v>42.88</v>
      </c>
      <c r="F8">
        <v>42.72</v>
      </c>
      <c r="G8">
        <v>42.75</v>
      </c>
      <c r="H8">
        <v>43.56</v>
      </c>
      <c r="I8">
        <v>44.52</v>
      </c>
      <c r="J8">
        <v>44.78</v>
      </c>
      <c r="K8">
        <v>43.12</v>
      </c>
      <c r="L8">
        <v>43.92</v>
      </c>
    </row>
    <row r="9" spans="1:12" x14ac:dyDescent="0.25">
      <c r="B9" s="3">
        <f>AVERAGE(B4:B8)</f>
        <v>43.936</v>
      </c>
      <c r="C9" s="3">
        <f>AVERAGE(C4:C8)</f>
        <v>44.388000000000005</v>
      </c>
      <c r="D9" s="3">
        <f t="shared" ref="D9:L9" si="0">AVERAGE(D4:D8)</f>
        <v>44.103999999999999</v>
      </c>
      <c r="E9" s="3">
        <f t="shared" si="0"/>
        <v>43.141999999999996</v>
      </c>
      <c r="F9" s="3">
        <f t="shared" si="0"/>
        <v>43.625999999999998</v>
      </c>
      <c r="G9" s="3">
        <f t="shared" si="0"/>
        <v>43.736000000000004</v>
      </c>
      <c r="H9" s="3">
        <f t="shared" si="0"/>
        <v>43.738000000000007</v>
      </c>
      <c r="I9" s="3">
        <f t="shared" si="0"/>
        <v>43.642000000000003</v>
      </c>
      <c r="J9" s="3">
        <f t="shared" si="0"/>
        <v>44.21</v>
      </c>
      <c r="K9" s="3">
        <f t="shared" si="0"/>
        <v>43.934000000000005</v>
      </c>
      <c r="L9" s="3">
        <f t="shared" si="0"/>
        <v>43.372</v>
      </c>
    </row>
    <row r="10" spans="1:12" x14ac:dyDescent="0.25">
      <c r="A10" t="s">
        <v>20</v>
      </c>
      <c r="C10">
        <f>(C2-C3)</f>
        <v>202</v>
      </c>
      <c r="D10">
        <f t="shared" ref="D10:L10" si="1">(D2-D3)</f>
        <v>201</v>
      </c>
      <c r="E10">
        <f t="shared" si="1"/>
        <v>209</v>
      </c>
      <c r="F10">
        <f t="shared" si="1"/>
        <v>207</v>
      </c>
      <c r="G10">
        <f t="shared" si="1"/>
        <v>203</v>
      </c>
      <c r="H10">
        <f t="shared" si="1"/>
        <v>208</v>
      </c>
      <c r="I10">
        <f t="shared" si="1"/>
        <v>205</v>
      </c>
      <c r="J10">
        <f t="shared" si="1"/>
        <v>205</v>
      </c>
      <c r="K10">
        <f t="shared" si="1"/>
        <v>194</v>
      </c>
      <c r="L10">
        <f t="shared" si="1"/>
        <v>209</v>
      </c>
    </row>
    <row r="11" spans="1:12" x14ac:dyDescent="0.25">
      <c r="C11">
        <f>(C10/C2 * 100)</f>
        <v>7.8844037126954508E-2</v>
      </c>
      <c r="D11">
        <f t="shared" ref="D11:L11" si="2">(D10/D2 * 100)</f>
        <v>3.924240678952208E-2</v>
      </c>
      <c r="E11">
        <f t="shared" si="2"/>
        <v>2.7206137912989824E-2</v>
      </c>
      <c r="F11">
        <f t="shared" si="2"/>
        <v>2.0210758176813868E-2</v>
      </c>
      <c r="G11">
        <f t="shared" si="2"/>
        <v>1.5856860201077485E-2</v>
      </c>
      <c r="H11">
        <f t="shared" si="2"/>
        <v>1.3539833147594596E-2</v>
      </c>
      <c r="I11">
        <f t="shared" si="2"/>
        <v>1.1438423617833898E-2</v>
      </c>
      <c r="J11">
        <f t="shared" si="2"/>
        <v>1.0008763771204542E-2</v>
      </c>
      <c r="K11">
        <f t="shared" si="2"/>
        <v>8.4194299611925032E-3</v>
      </c>
      <c r="L11">
        <f t="shared" si="2"/>
        <v>8.1633960352455598E-3</v>
      </c>
    </row>
    <row r="16" spans="1:12" x14ac:dyDescent="0.25">
      <c r="A16" t="s">
        <v>22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</row>
    <row r="17" spans="1:11" x14ac:dyDescent="0.25">
      <c r="A17" t="s">
        <v>2</v>
      </c>
      <c r="B17">
        <v>2621666</v>
      </c>
      <c r="C17">
        <v>5243099</v>
      </c>
      <c r="D17">
        <v>7864744</v>
      </c>
      <c r="E17">
        <v>10486186</v>
      </c>
      <c r="F17">
        <v>13107823</v>
      </c>
      <c r="G17">
        <v>15587764</v>
      </c>
      <c r="H17">
        <v>17917280</v>
      </c>
      <c r="I17">
        <v>20972423</v>
      </c>
      <c r="J17">
        <v>21935254</v>
      </c>
      <c r="K17">
        <v>22631496</v>
      </c>
    </row>
    <row r="18" spans="1:11" x14ac:dyDescent="0.25">
      <c r="A18" t="s">
        <v>3</v>
      </c>
      <c r="B18">
        <v>2621440</v>
      </c>
      <c r="C18">
        <v>5242880</v>
      </c>
      <c r="D18">
        <f>(D19*1024)</f>
        <v>7864320</v>
      </c>
      <c r="E18">
        <f t="shared" ref="E18:K18" si="3">(E19*1024)</f>
        <v>10485760</v>
      </c>
      <c r="F18">
        <f t="shared" si="3"/>
        <v>13107200</v>
      </c>
      <c r="G18">
        <f t="shared" si="3"/>
        <v>15587328</v>
      </c>
      <c r="H18">
        <f>(H19*1024)</f>
        <v>17916928</v>
      </c>
      <c r="I18">
        <f t="shared" si="3"/>
        <v>20971520</v>
      </c>
      <c r="J18">
        <f t="shared" si="3"/>
        <v>21935104</v>
      </c>
      <c r="K18">
        <f t="shared" si="3"/>
        <v>22631424</v>
      </c>
    </row>
    <row r="19" spans="1:11" x14ac:dyDescent="0.25">
      <c r="B19">
        <v>2560</v>
      </c>
      <c r="C19">
        <v>5120</v>
      </c>
      <c r="D19">
        <v>7680</v>
      </c>
      <c r="E19">
        <v>10240</v>
      </c>
      <c r="F19">
        <v>12800</v>
      </c>
      <c r="G19">
        <v>15222</v>
      </c>
      <c r="H19">
        <v>17497</v>
      </c>
      <c r="I19">
        <v>20480</v>
      </c>
      <c r="J19">
        <v>21421</v>
      </c>
      <c r="K19">
        <v>22101</v>
      </c>
    </row>
    <row r="20" spans="1:11" x14ac:dyDescent="0.25">
      <c r="B20">
        <f>(B17-B18)</f>
        <v>226</v>
      </c>
      <c r="C20">
        <f t="shared" ref="C20:K20" si="4">(C17-C18)</f>
        <v>219</v>
      </c>
      <c r="D20">
        <f t="shared" si="4"/>
        <v>424</v>
      </c>
      <c r="E20">
        <f t="shared" si="4"/>
        <v>426</v>
      </c>
      <c r="F20">
        <f>(F17-F18)</f>
        <v>623</v>
      </c>
      <c r="G20">
        <f t="shared" si="4"/>
        <v>436</v>
      </c>
      <c r="H20">
        <f t="shared" si="4"/>
        <v>352</v>
      </c>
      <c r="I20">
        <f t="shared" si="4"/>
        <v>903</v>
      </c>
      <c r="J20">
        <f t="shared" si="4"/>
        <v>150</v>
      </c>
      <c r="K20">
        <f t="shared" si="4"/>
        <v>72</v>
      </c>
    </row>
    <row r="21" spans="1:11" x14ac:dyDescent="0.25">
      <c r="A21" t="s">
        <v>23</v>
      </c>
      <c r="B21">
        <f>(B20/B17 *100)</f>
        <v>8.6204726307622711E-3</v>
      </c>
      <c r="C21">
        <f t="shared" ref="C21:K21" si="5">(C20/C17 *100)</f>
        <v>4.1769190320457422E-3</v>
      </c>
      <c r="D21">
        <f t="shared" si="5"/>
        <v>5.3911481416305477E-3</v>
      </c>
      <c r="E21">
        <f t="shared" si="5"/>
        <v>4.0624875431353215E-3</v>
      </c>
      <c r="F21">
        <f t="shared" si="5"/>
        <v>4.7528868828942833E-3</v>
      </c>
      <c r="G21">
        <f t="shared" si="5"/>
        <v>2.7970656984542489E-3</v>
      </c>
      <c r="H21">
        <f t="shared" si="5"/>
        <v>1.9645839100577767E-3</v>
      </c>
      <c r="I21">
        <f t="shared" si="5"/>
        <v>4.3056541440156916E-3</v>
      </c>
      <c r="J21">
        <f t="shared" si="5"/>
        <v>6.8383069555520086E-4</v>
      </c>
      <c r="K21">
        <f t="shared" si="5"/>
        <v>3.1814070090638286E-4</v>
      </c>
    </row>
    <row r="39" spans="10:10" x14ac:dyDescent="0.25">
      <c r="J39">
        <v>43.37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6D94-992F-4E02-B8A0-858D42274B3F}">
  <dimension ref="A1:F34"/>
  <sheetViews>
    <sheetView tabSelected="1" workbookViewId="0">
      <selection activeCell="F14" sqref="F14"/>
    </sheetView>
  </sheetViews>
  <sheetFormatPr defaultRowHeight="16.5" x14ac:dyDescent="0.25"/>
  <cols>
    <col min="1" max="2" width="20.625" customWidth="1"/>
    <col min="3" max="3" width="27.875" customWidth="1"/>
    <col min="4" max="11" width="30.625" customWidth="1"/>
  </cols>
  <sheetData>
    <row r="1" spans="1:6" s="16" customFormat="1" ht="30" customHeight="1" x14ac:dyDescent="0.25">
      <c r="A1" s="16" t="s">
        <v>58</v>
      </c>
      <c r="B1" s="17" t="s">
        <v>59</v>
      </c>
      <c r="C1" s="17" t="s">
        <v>64</v>
      </c>
      <c r="D1" s="17" t="s">
        <v>65</v>
      </c>
      <c r="E1" s="17" t="s">
        <v>63</v>
      </c>
      <c r="F1" s="17" t="s">
        <v>66</v>
      </c>
    </row>
    <row r="2" spans="1:6" s="14" customFormat="1" ht="30" customHeight="1" x14ac:dyDescent="0.25">
      <c r="A2" s="14" t="s">
        <v>38</v>
      </c>
      <c r="B2" s="23">
        <v>0</v>
      </c>
      <c r="C2" s="21">
        <v>0</v>
      </c>
      <c r="D2" s="21">
        <v>0</v>
      </c>
      <c r="E2" s="23">
        <v>0.63222392424453422</v>
      </c>
      <c r="F2" s="23">
        <v>0.74919927586687096</v>
      </c>
    </row>
    <row r="3" spans="1:6" s="15" customFormat="1" ht="30" customHeight="1" x14ac:dyDescent="0.25">
      <c r="A3" s="15" t="s">
        <v>42</v>
      </c>
      <c r="B3" s="24">
        <v>0</v>
      </c>
      <c r="C3" s="22">
        <v>0</v>
      </c>
      <c r="D3" s="22">
        <v>0</v>
      </c>
      <c r="E3" s="24">
        <v>0.73582798101089075</v>
      </c>
      <c r="F3" s="24">
        <v>0.71209159452666859</v>
      </c>
    </row>
    <row r="4" spans="1:6" s="14" customFormat="1" ht="30" customHeight="1" x14ac:dyDescent="0.25">
      <c r="A4" s="14" t="s">
        <v>46</v>
      </c>
      <c r="B4" s="23">
        <v>8.1199999999999992</v>
      </c>
      <c r="C4" s="21">
        <v>0</v>
      </c>
      <c r="D4" s="21">
        <v>0.13206231109044408</v>
      </c>
      <c r="E4" s="23">
        <v>0.53847942338990928</v>
      </c>
      <c r="F4" s="23">
        <v>0.79609393164380371</v>
      </c>
    </row>
    <row r="5" spans="1:6" s="15" customFormat="1" ht="30" customHeight="1" x14ac:dyDescent="0.25">
      <c r="A5" s="15" t="s">
        <v>48</v>
      </c>
      <c r="B5" s="24">
        <v>35.19</v>
      </c>
      <c r="C5" s="22">
        <v>3.3363585590617149</v>
      </c>
      <c r="D5" s="22">
        <v>7.2193521362747841</v>
      </c>
      <c r="E5" s="24">
        <v>0.57246579167830214</v>
      </c>
      <c r="F5" s="24">
        <v>7.0008377548170895</v>
      </c>
    </row>
    <row r="6" spans="1:6" s="14" customFormat="1" ht="30" customHeight="1" x14ac:dyDescent="0.25">
      <c r="A6" s="14" t="s">
        <v>49</v>
      </c>
      <c r="B6" s="23">
        <v>46.84</v>
      </c>
      <c r="C6" s="21">
        <v>22.360099360852939</v>
      </c>
      <c r="D6" s="21">
        <v>26.475759859331827</v>
      </c>
      <c r="E6" s="23">
        <v>0.54201903486002956</v>
      </c>
      <c r="F6" s="23">
        <v>7.5759859331826176</v>
      </c>
    </row>
    <row r="7" spans="1:6" s="15" customFormat="1" ht="30" customHeight="1" x14ac:dyDescent="0.25">
      <c r="A7" s="15" t="s">
        <v>50</v>
      </c>
      <c r="B7" s="24">
        <v>56.79</v>
      </c>
      <c r="C7" s="22">
        <v>35.944335846597781</v>
      </c>
      <c r="D7" s="22">
        <v>39.182258214651405</v>
      </c>
      <c r="E7" s="24">
        <v>0.63808991901703438</v>
      </c>
      <c r="F7" s="24">
        <v>4.3074560178721031</v>
      </c>
    </row>
    <row r="8" spans="1:6" s="14" customFormat="1" ht="30" customHeight="1" x14ac:dyDescent="0.25">
      <c r="A8" s="14" t="s">
        <v>51</v>
      </c>
      <c r="B8" s="23">
        <v>62.58</v>
      </c>
      <c r="C8" s="21">
        <v>44.804801212266227</v>
      </c>
      <c r="D8" s="21">
        <v>47.49970092116282</v>
      </c>
      <c r="E8" s="23">
        <v>5.6458109024205445</v>
      </c>
      <c r="F8" s="23">
        <v>8.8016907923595333</v>
      </c>
    </row>
    <row r="9" spans="1:6" s="15" customFormat="1" ht="30" customHeight="1" x14ac:dyDescent="0.25">
      <c r="A9" s="15" t="s">
        <v>52</v>
      </c>
      <c r="B9" s="24">
        <v>66.98</v>
      </c>
      <c r="C9" s="22">
        <v>52.082518849483392</v>
      </c>
      <c r="D9" s="22">
        <v>54.74308852275901</v>
      </c>
      <c r="E9" s="24">
        <v>17.771223122032954</v>
      </c>
      <c r="F9" s="24">
        <v>21.149818486456297</v>
      </c>
    </row>
    <row r="10" spans="1:6" s="14" customFormat="1" ht="30" customHeight="1" x14ac:dyDescent="0.25">
      <c r="A10" s="14" t="s">
        <v>53</v>
      </c>
      <c r="B10" s="23">
        <v>69.63</v>
      </c>
      <c r="C10" s="21">
        <v>57.073550775685248</v>
      </c>
      <c r="D10" s="21">
        <v>58.975045773247778</v>
      </c>
      <c r="E10" s="23">
        <v>25.504122220678767</v>
      </c>
      <c r="F10" s="23">
        <v>28.408177130552303</v>
      </c>
    </row>
    <row r="11" spans="1:6" ht="30" customHeight="1" x14ac:dyDescent="0.25">
      <c r="B11" s="13"/>
    </row>
    <row r="12" spans="1:6" ht="30" customHeight="1" x14ac:dyDescent="0.25"/>
    <row r="13" spans="1:6" ht="30" customHeight="1" x14ac:dyDescent="0.25"/>
    <row r="14" spans="1:6" ht="30" customHeight="1" x14ac:dyDescent="0.25"/>
    <row r="15" spans="1:6" ht="30" customHeight="1" x14ac:dyDescent="0.25"/>
    <row r="16" spans="1:6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5020-0ED2-42CA-9CC8-325704D7AA5D}">
  <dimension ref="A1:L11"/>
  <sheetViews>
    <sheetView workbookViewId="0">
      <selection activeCell="B26" sqref="B26"/>
    </sheetView>
  </sheetViews>
  <sheetFormatPr defaultRowHeight="16.5" x14ac:dyDescent="0.25"/>
  <cols>
    <col min="1" max="18" width="20.625" customWidth="1"/>
  </cols>
  <sheetData>
    <row r="1" spans="1:12" x14ac:dyDescent="0.25">
      <c r="A1" t="s">
        <v>0</v>
      </c>
      <c r="B1" s="1">
        <v>0</v>
      </c>
      <c r="C1" s="1">
        <v>100</v>
      </c>
      <c r="D1" s="1">
        <v>200</v>
      </c>
      <c r="E1" s="1">
        <v>300</v>
      </c>
      <c r="F1" s="1">
        <v>400</v>
      </c>
      <c r="G1" s="1">
        <v>500</v>
      </c>
      <c r="H1" s="1">
        <v>600</v>
      </c>
      <c r="I1" s="1">
        <v>700</v>
      </c>
      <c r="J1" s="1">
        <v>800</v>
      </c>
      <c r="K1" s="1">
        <v>900</v>
      </c>
      <c r="L1" s="1">
        <v>1000</v>
      </c>
    </row>
    <row r="2" spans="1:12" x14ac:dyDescent="0.25">
      <c r="A2" t="s">
        <v>2</v>
      </c>
      <c r="B2">
        <v>0</v>
      </c>
      <c r="C2">
        <v>256202</v>
      </c>
      <c r="D2">
        <v>512201</v>
      </c>
      <c r="E2">
        <v>768209</v>
      </c>
      <c r="F2">
        <v>1024207</v>
      </c>
      <c r="G2">
        <v>1280203</v>
      </c>
      <c r="H2">
        <v>1536208</v>
      </c>
      <c r="I2">
        <v>1792205</v>
      </c>
      <c r="J2">
        <v>2048205</v>
      </c>
      <c r="K2">
        <v>2304194</v>
      </c>
      <c r="L2">
        <v>2560209</v>
      </c>
    </row>
    <row r="3" spans="1:12" x14ac:dyDescent="0.25">
      <c r="A3" t="s">
        <v>3</v>
      </c>
      <c r="B3">
        <v>0</v>
      </c>
      <c r="C3">
        <v>256000</v>
      </c>
      <c r="D3">
        <v>512000</v>
      </c>
      <c r="E3">
        <v>768000</v>
      </c>
      <c r="F3">
        <v>1024000</v>
      </c>
      <c r="G3" s="2">
        <v>1280000</v>
      </c>
      <c r="H3" s="2">
        <v>1536000</v>
      </c>
      <c r="I3" s="2">
        <v>1792000</v>
      </c>
      <c r="J3" s="2">
        <v>2048000</v>
      </c>
      <c r="K3" s="2">
        <v>2304000</v>
      </c>
      <c r="L3" s="2">
        <v>2560000</v>
      </c>
    </row>
    <row r="4" spans="1:12" x14ac:dyDescent="0.25">
      <c r="A4" t="s">
        <v>18</v>
      </c>
      <c r="B4">
        <v>45.09</v>
      </c>
      <c r="C4">
        <v>45.78</v>
      </c>
      <c r="D4">
        <v>46.08</v>
      </c>
      <c r="E4">
        <v>43.47</v>
      </c>
      <c r="F4">
        <v>44.75</v>
      </c>
      <c r="G4">
        <v>46.91</v>
      </c>
      <c r="H4">
        <v>46.52</v>
      </c>
      <c r="I4">
        <v>43.13</v>
      </c>
      <c r="J4">
        <v>46.4</v>
      </c>
      <c r="K4">
        <v>46.07</v>
      </c>
      <c r="L4">
        <v>44.94</v>
      </c>
    </row>
    <row r="5" spans="1:12" x14ac:dyDescent="0.25">
      <c r="B5">
        <v>42.71</v>
      </c>
      <c r="C5">
        <v>45.7</v>
      </c>
      <c r="D5">
        <v>42.1</v>
      </c>
      <c r="E5">
        <v>43.28</v>
      </c>
      <c r="F5">
        <v>44.47</v>
      </c>
      <c r="G5">
        <v>44.78</v>
      </c>
      <c r="H5">
        <v>42.32</v>
      </c>
      <c r="I5">
        <v>42.42</v>
      </c>
      <c r="J5">
        <v>42.75</v>
      </c>
      <c r="K5">
        <v>44.55</v>
      </c>
      <c r="L5">
        <v>43.12</v>
      </c>
    </row>
    <row r="6" spans="1:12" x14ac:dyDescent="0.25">
      <c r="B6">
        <v>43.35</v>
      </c>
      <c r="C6">
        <v>42.64</v>
      </c>
      <c r="D6">
        <v>43.18</v>
      </c>
      <c r="E6">
        <v>42.91</v>
      </c>
      <c r="F6">
        <v>43.09</v>
      </c>
      <c r="G6">
        <v>41.92</v>
      </c>
      <c r="H6">
        <v>42.52</v>
      </c>
      <c r="I6">
        <v>43.82</v>
      </c>
      <c r="J6">
        <v>42.18</v>
      </c>
      <c r="K6">
        <v>42.18</v>
      </c>
      <c r="L6">
        <v>42.32</v>
      </c>
    </row>
    <row r="7" spans="1:12" x14ac:dyDescent="0.25">
      <c r="B7">
        <v>44.73</v>
      </c>
      <c r="C7">
        <v>44.55</v>
      </c>
      <c r="D7">
        <v>43.94</v>
      </c>
      <c r="E7">
        <v>43.17</v>
      </c>
      <c r="F7">
        <v>43.1</v>
      </c>
      <c r="G7">
        <v>42.32</v>
      </c>
      <c r="H7">
        <v>43.77</v>
      </c>
      <c r="I7">
        <v>44.32</v>
      </c>
      <c r="J7">
        <v>44.94</v>
      </c>
      <c r="K7">
        <v>43.75</v>
      </c>
      <c r="L7">
        <v>42.56</v>
      </c>
    </row>
    <row r="8" spans="1:12" x14ac:dyDescent="0.25">
      <c r="B8">
        <v>43.8</v>
      </c>
      <c r="C8">
        <v>43.27</v>
      </c>
      <c r="D8">
        <v>45.22</v>
      </c>
      <c r="E8">
        <v>42.88</v>
      </c>
      <c r="F8">
        <v>42.72</v>
      </c>
      <c r="G8">
        <v>42.75</v>
      </c>
      <c r="H8">
        <v>43.56</v>
      </c>
      <c r="I8">
        <v>44.52</v>
      </c>
      <c r="J8">
        <v>44.78</v>
      </c>
      <c r="K8">
        <v>43.12</v>
      </c>
      <c r="L8">
        <v>43.92</v>
      </c>
    </row>
    <row r="9" spans="1:12" x14ac:dyDescent="0.25">
      <c r="B9" s="3">
        <f>AVERAGE(B4:B8)</f>
        <v>43.936</v>
      </c>
      <c r="C9" s="3">
        <f>AVERAGE(C4:C8)</f>
        <v>44.388000000000005</v>
      </c>
      <c r="D9" s="3">
        <f t="shared" ref="D9:L9" si="0">AVERAGE(D4:D8)</f>
        <v>44.103999999999999</v>
      </c>
      <c r="E9" s="3">
        <f t="shared" si="0"/>
        <v>43.141999999999996</v>
      </c>
      <c r="F9" s="3">
        <f t="shared" si="0"/>
        <v>43.625999999999998</v>
      </c>
      <c r="G9" s="3">
        <f t="shared" si="0"/>
        <v>43.736000000000004</v>
      </c>
      <c r="H9" s="3">
        <f t="shared" si="0"/>
        <v>43.738000000000007</v>
      </c>
      <c r="I9" s="3">
        <f t="shared" si="0"/>
        <v>43.642000000000003</v>
      </c>
      <c r="J9" s="3">
        <f t="shared" si="0"/>
        <v>44.21</v>
      </c>
      <c r="K9" s="3">
        <f t="shared" si="0"/>
        <v>43.934000000000005</v>
      </c>
      <c r="L9" s="3">
        <f t="shared" si="0"/>
        <v>43.372</v>
      </c>
    </row>
    <row r="10" spans="1:12" x14ac:dyDescent="0.25">
      <c r="A10" t="s">
        <v>20</v>
      </c>
      <c r="C10">
        <f>(C2-C3)</f>
        <v>202</v>
      </c>
      <c r="D10">
        <f t="shared" ref="D10:L10" si="1">(D2-D3)</f>
        <v>201</v>
      </c>
      <c r="E10">
        <f t="shared" si="1"/>
        <v>209</v>
      </c>
      <c r="F10">
        <f t="shared" si="1"/>
        <v>207</v>
      </c>
      <c r="G10">
        <f t="shared" si="1"/>
        <v>203</v>
      </c>
      <c r="H10">
        <f t="shared" si="1"/>
        <v>208</v>
      </c>
      <c r="I10">
        <f t="shared" si="1"/>
        <v>205</v>
      </c>
      <c r="J10">
        <f t="shared" si="1"/>
        <v>205</v>
      </c>
      <c r="K10">
        <f t="shared" si="1"/>
        <v>194</v>
      </c>
      <c r="L10">
        <f t="shared" si="1"/>
        <v>209</v>
      </c>
    </row>
    <row r="11" spans="1:12" x14ac:dyDescent="0.25">
      <c r="C11">
        <f>(C10/C2 * 100)</f>
        <v>7.8844037126954508E-2</v>
      </c>
      <c r="D11">
        <f t="shared" ref="D11:L11" si="2">(D10/D2 * 100)</f>
        <v>3.924240678952208E-2</v>
      </c>
      <c r="E11">
        <f t="shared" si="2"/>
        <v>2.7206137912989824E-2</v>
      </c>
      <c r="F11">
        <f t="shared" si="2"/>
        <v>2.0210758176813868E-2</v>
      </c>
      <c r="G11">
        <f t="shared" si="2"/>
        <v>1.5856860201077485E-2</v>
      </c>
      <c r="H11">
        <f t="shared" si="2"/>
        <v>1.3539833147594596E-2</v>
      </c>
      <c r="I11">
        <f t="shared" si="2"/>
        <v>1.1438423617833898E-2</v>
      </c>
      <c r="J11">
        <f t="shared" si="2"/>
        <v>1.0008763771204542E-2</v>
      </c>
      <c r="K11">
        <f t="shared" si="2"/>
        <v>8.4194299611925032E-3</v>
      </c>
      <c r="L11">
        <f t="shared" si="2"/>
        <v>8.1633960352455598E-3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61DA-0970-4668-BB84-D092A7FF32F1}">
  <dimension ref="A1:L53"/>
  <sheetViews>
    <sheetView topLeftCell="A16" workbookViewId="0">
      <selection activeCell="I37" sqref="I37"/>
    </sheetView>
  </sheetViews>
  <sheetFormatPr defaultRowHeight="16.5" x14ac:dyDescent="0.25"/>
  <cols>
    <col min="1" max="1" width="25.625" customWidth="1"/>
    <col min="2" max="12" width="15.625" customWidth="1"/>
  </cols>
  <sheetData>
    <row r="1" spans="1:12" x14ac:dyDescent="0.25">
      <c r="A1" t="s">
        <v>0</v>
      </c>
      <c r="B1" s="1">
        <v>0</v>
      </c>
      <c r="C1" s="1">
        <v>100</v>
      </c>
      <c r="D1" s="1">
        <v>200</v>
      </c>
      <c r="E1" s="1">
        <v>300</v>
      </c>
      <c r="F1" s="1">
        <v>400</v>
      </c>
      <c r="G1" s="1">
        <v>500</v>
      </c>
      <c r="H1" s="1">
        <v>600</v>
      </c>
      <c r="I1" s="1">
        <v>700</v>
      </c>
      <c r="J1" s="1">
        <v>800</v>
      </c>
      <c r="K1" s="1">
        <v>900</v>
      </c>
      <c r="L1" s="1">
        <v>1000</v>
      </c>
    </row>
    <row r="2" spans="1:12" x14ac:dyDescent="0.25">
      <c r="A2" t="s">
        <v>2</v>
      </c>
      <c r="B2">
        <v>0</v>
      </c>
    </row>
    <row r="3" spans="1:12" x14ac:dyDescent="0.25">
      <c r="A3" t="s">
        <v>3</v>
      </c>
      <c r="B3">
        <v>0</v>
      </c>
      <c r="G3" s="2"/>
      <c r="H3" s="2"/>
      <c r="I3" s="2"/>
      <c r="J3" s="2"/>
      <c r="K3" s="2"/>
      <c r="L3" s="2"/>
    </row>
    <row r="4" spans="1:12" x14ac:dyDescent="0.25">
      <c r="A4" t="s">
        <v>18</v>
      </c>
      <c r="B4">
        <v>42.17</v>
      </c>
      <c r="C4">
        <v>78.73</v>
      </c>
      <c r="D4">
        <v>106.44</v>
      </c>
      <c r="E4">
        <v>121.9</v>
      </c>
      <c r="F4">
        <v>135.08000000000001</v>
      </c>
      <c r="G4">
        <v>142.76</v>
      </c>
      <c r="H4">
        <v>153.29</v>
      </c>
      <c r="I4">
        <v>157.97999999999999</v>
      </c>
      <c r="J4">
        <v>152.80000000000001</v>
      </c>
      <c r="K4">
        <v>155.63999999999999</v>
      </c>
      <c r="L4">
        <v>159.9</v>
      </c>
    </row>
    <row r="5" spans="1:12" x14ac:dyDescent="0.25">
      <c r="B5">
        <v>41.89</v>
      </c>
      <c r="C5">
        <v>81.400000000000006</v>
      </c>
      <c r="D5">
        <v>104.37</v>
      </c>
      <c r="E5">
        <v>121.07</v>
      </c>
      <c r="F5">
        <v>132.97999999999999</v>
      </c>
      <c r="G5">
        <v>147.72</v>
      </c>
      <c r="H5">
        <v>155.5</v>
      </c>
      <c r="I5">
        <v>158.04</v>
      </c>
      <c r="J5">
        <v>154.97</v>
      </c>
      <c r="K5">
        <v>154.79</v>
      </c>
      <c r="L5">
        <v>155.30000000000001</v>
      </c>
    </row>
    <row r="6" spans="1:12" x14ac:dyDescent="0.25">
      <c r="B6">
        <v>41.44</v>
      </c>
      <c r="C6">
        <v>79.150000000000006</v>
      </c>
      <c r="D6">
        <v>104.23</v>
      </c>
      <c r="E6">
        <v>120.33</v>
      </c>
      <c r="F6">
        <v>136.1</v>
      </c>
      <c r="G6">
        <v>142.93</v>
      </c>
      <c r="H6">
        <v>156.32</v>
      </c>
      <c r="I6">
        <v>153.44</v>
      </c>
      <c r="J6">
        <v>154.16</v>
      </c>
      <c r="K6">
        <v>153.78</v>
      </c>
      <c r="L6">
        <v>154.41</v>
      </c>
    </row>
    <row r="7" spans="1:12" x14ac:dyDescent="0.25">
      <c r="B7">
        <v>41.63</v>
      </c>
      <c r="C7">
        <v>78.900000000000006</v>
      </c>
      <c r="D7">
        <v>104.61</v>
      </c>
      <c r="E7">
        <v>123.48</v>
      </c>
      <c r="F7">
        <v>134.44</v>
      </c>
      <c r="G7">
        <v>143.55000000000001</v>
      </c>
      <c r="H7">
        <v>153.84</v>
      </c>
      <c r="I7">
        <v>154.19999999999999</v>
      </c>
      <c r="J7">
        <v>159.11000000000001</v>
      </c>
      <c r="K7">
        <v>153.94</v>
      </c>
      <c r="L7">
        <v>157.16</v>
      </c>
    </row>
    <row r="8" spans="1:12" x14ac:dyDescent="0.25">
      <c r="B8">
        <v>43.63</v>
      </c>
      <c r="C8">
        <v>81.61</v>
      </c>
      <c r="D8">
        <v>103.83</v>
      </c>
      <c r="E8">
        <v>122.15</v>
      </c>
      <c r="F8">
        <v>136.57</v>
      </c>
      <c r="G8">
        <v>147.1</v>
      </c>
      <c r="H8">
        <v>153.79</v>
      </c>
      <c r="I8">
        <v>155.9</v>
      </c>
      <c r="J8">
        <v>156.57</v>
      </c>
      <c r="K8">
        <v>157.34</v>
      </c>
      <c r="L8">
        <v>157.16</v>
      </c>
    </row>
    <row r="9" spans="1:12" x14ac:dyDescent="0.25">
      <c r="B9">
        <f>AVERAGE(B4:B8)</f>
        <v>42.152000000000001</v>
      </c>
      <c r="C9">
        <f>AVERAGE(C4:C8)</f>
        <v>79.957999999999998</v>
      </c>
      <c r="D9">
        <f>AVERAGE(D4:D8)</f>
        <v>104.696</v>
      </c>
      <c r="E9">
        <f t="shared" ref="E9:L9" si="0">AVERAGE(E4:E8)</f>
        <v>121.78600000000002</v>
      </c>
      <c r="F9">
        <f t="shared" si="0"/>
        <v>135.03399999999996</v>
      </c>
      <c r="G9">
        <f t="shared" si="0"/>
        <v>144.81200000000001</v>
      </c>
      <c r="H9">
        <f t="shared" si="0"/>
        <v>154.54799999999997</v>
      </c>
      <c r="I9">
        <f t="shared" si="0"/>
        <v>155.91199999999998</v>
      </c>
      <c r="J9">
        <f t="shared" si="0"/>
        <v>155.52199999999999</v>
      </c>
      <c r="K9">
        <f t="shared" si="0"/>
        <v>155.09799999999998</v>
      </c>
      <c r="L9">
        <f t="shared" si="0"/>
        <v>156.786</v>
      </c>
    </row>
    <row r="10" spans="1:12" x14ac:dyDescent="0.25">
      <c r="A10" t="s">
        <v>19</v>
      </c>
      <c r="C10">
        <f>(C2-C3)</f>
        <v>0</v>
      </c>
      <c r="D10">
        <f t="shared" ref="D10:L10" si="1">(D2-D3)</f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</row>
    <row r="13" spans="1:12" x14ac:dyDescent="0.25">
      <c r="A13" t="s">
        <v>0</v>
      </c>
      <c r="B13" s="1">
        <v>0</v>
      </c>
      <c r="C13" s="1">
        <v>100</v>
      </c>
      <c r="D13" s="1">
        <v>200</v>
      </c>
      <c r="E13" s="1">
        <v>300</v>
      </c>
      <c r="F13" s="1">
        <v>400</v>
      </c>
      <c r="G13" s="1">
        <v>500</v>
      </c>
      <c r="H13" s="1">
        <v>600</v>
      </c>
      <c r="I13" s="1">
        <v>700</v>
      </c>
      <c r="J13" s="1">
        <v>800</v>
      </c>
      <c r="K13" s="1">
        <v>900</v>
      </c>
      <c r="L13" s="1">
        <v>1000</v>
      </c>
    </row>
    <row r="14" spans="1:12" x14ac:dyDescent="0.25">
      <c r="A14" t="s">
        <v>2</v>
      </c>
      <c r="B14">
        <v>0</v>
      </c>
      <c r="C14">
        <v>256202</v>
      </c>
      <c r="D14">
        <v>512201</v>
      </c>
      <c r="E14">
        <v>768209</v>
      </c>
      <c r="F14">
        <v>1024207</v>
      </c>
      <c r="G14">
        <v>1280203</v>
      </c>
      <c r="H14">
        <v>1536208</v>
      </c>
      <c r="I14">
        <v>1792205</v>
      </c>
      <c r="J14">
        <v>2048205</v>
      </c>
      <c r="K14">
        <v>2304194</v>
      </c>
      <c r="L14">
        <v>2560209</v>
      </c>
    </row>
    <row r="15" spans="1:12" x14ac:dyDescent="0.25">
      <c r="A15" t="s">
        <v>3</v>
      </c>
      <c r="B15">
        <v>0</v>
      </c>
      <c r="C15">
        <v>256000</v>
      </c>
      <c r="D15">
        <v>512000</v>
      </c>
      <c r="E15">
        <v>768000</v>
      </c>
      <c r="F15">
        <v>1024000</v>
      </c>
      <c r="G15" s="2">
        <v>1280000</v>
      </c>
      <c r="H15" s="2">
        <v>1536000</v>
      </c>
      <c r="I15" s="2">
        <v>1792000</v>
      </c>
      <c r="J15" s="2">
        <v>2048000</v>
      </c>
      <c r="K15" s="2">
        <v>2304000</v>
      </c>
      <c r="L15" s="2">
        <v>2560000</v>
      </c>
    </row>
    <row r="16" spans="1:12" x14ac:dyDescent="0.25">
      <c r="A16" t="s">
        <v>18</v>
      </c>
      <c r="B16">
        <v>45.09</v>
      </c>
      <c r="C16">
        <v>45.78</v>
      </c>
      <c r="D16">
        <v>46.08</v>
      </c>
      <c r="E16">
        <v>43.47</v>
      </c>
      <c r="F16">
        <v>44.75</v>
      </c>
      <c r="G16">
        <v>46.91</v>
      </c>
      <c r="H16">
        <v>46.52</v>
      </c>
      <c r="I16">
        <v>43.13</v>
      </c>
      <c r="J16">
        <v>46.4</v>
      </c>
      <c r="K16">
        <v>46.07</v>
      </c>
      <c r="L16">
        <v>44.94</v>
      </c>
    </row>
    <row r="17" spans="1:12" x14ac:dyDescent="0.25">
      <c r="B17">
        <v>42.71</v>
      </c>
      <c r="C17">
        <v>45.7</v>
      </c>
      <c r="D17">
        <v>42.1</v>
      </c>
      <c r="E17">
        <v>43.28</v>
      </c>
      <c r="F17">
        <v>44.47</v>
      </c>
      <c r="G17">
        <v>44.78</v>
      </c>
      <c r="H17">
        <v>42.32</v>
      </c>
      <c r="I17">
        <v>42.42</v>
      </c>
      <c r="J17">
        <v>42.75</v>
      </c>
      <c r="K17">
        <v>44.55</v>
      </c>
      <c r="L17">
        <v>43.12</v>
      </c>
    </row>
    <row r="18" spans="1:12" x14ac:dyDescent="0.25">
      <c r="B18">
        <v>43.35</v>
      </c>
      <c r="C18">
        <v>42.64</v>
      </c>
      <c r="D18">
        <v>43.18</v>
      </c>
      <c r="E18">
        <v>42.91</v>
      </c>
      <c r="F18">
        <v>43.09</v>
      </c>
      <c r="G18">
        <v>41.92</v>
      </c>
      <c r="H18">
        <v>42.52</v>
      </c>
      <c r="I18">
        <v>43.82</v>
      </c>
      <c r="J18">
        <v>42.18</v>
      </c>
      <c r="K18">
        <v>42.18</v>
      </c>
      <c r="L18">
        <v>42.32</v>
      </c>
    </row>
    <row r="19" spans="1:12" x14ac:dyDescent="0.25">
      <c r="B19">
        <v>44.73</v>
      </c>
      <c r="C19">
        <v>44.55</v>
      </c>
      <c r="D19">
        <v>43.94</v>
      </c>
      <c r="E19">
        <v>43.17</v>
      </c>
      <c r="F19">
        <v>43.1</v>
      </c>
      <c r="G19">
        <v>42.32</v>
      </c>
      <c r="H19">
        <v>43.77</v>
      </c>
      <c r="I19">
        <v>44.32</v>
      </c>
      <c r="J19">
        <v>44.94</v>
      </c>
      <c r="K19">
        <v>43.75</v>
      </c>
      <c r="L19">
        <v>42.56</v>
      </c>
    </row>
    <row r="20" spans="1:12" x14ac:dyDescent="0.25">
      <c r="B20">
        <v>43.8</v>
      </c>
      <c r="C20">
        <v>43.27</v>
      </c>
      <c r="D20">
        <v>45.22</v>
      </c>
      <c r="E20">
        <v>42.88</v>
      </c>
      <c r="F20">
        <v>42.72</v>
      </c>
      <c r="G20">
        <v>42.75</v>
      </c>
      <c r="H20">
        <v>43.56</v>
      </c>
      <c r="I20">
        <v>44.52</v>
      </c>
      <c r="J20">
        <v>44.78</v>
      </c>
      <c r="K20">
        <v>43.12</v>
      </c>
      <c r="L20">
        <v>43.92</v>
      </c>
    </row>
    <row r="21" spans="1:12" x14ac:dyDescent="0.25">
      <c r="B21" s="3">
        <f>AVERAGE(B16:B20)</f>
        <v>43.936</v>
      </c>
      <c r="C21" s="3">
        <f>AVERAGE(C16:C20)</f>
        <v>44.388000000000005</v>
      </c>
      <c r="D21" s="3">
        <f t="shared" ref="D21:L21" si="2">AVERAGE(D16:D20)</f>
        <v>44.103999999999999</v>
      </c>
      <c r="E21" s="3">
        <f t="shared" si="2"/>
        <v>43.141999999999996</v>
      </c>
      <c r="F21" s="3">
        <f t="shared" si="2"/>
        <v>43.625999999999998</v>
      </c>
      <c r="G21" s="3">
        <f t="shared" si="2"/>
        <v>43.736000000000004</v>
      </c>
      <c r="H21" s="3">
        <f t="shared" si="2"/>
        <v>43.738000000000007</v>
      </c>
      <c r="I21" s="3">
        <f t="shared" si="2"/>
        <v>43.642000000000003</v>
      </c>
      <c r="J21" s="3">
        <f t="shared" si="2"/>
        <v>44.21</v>
      </c>
      <c r="K21" s="3">
        <f t="shared" si="2"/>
        <v>43.934000000000005</v>
      </c>
      <c r="L21" s="3">
        <f t="shared" si="2"/>
        <v>43.372</v>
      </c>
    </row>
    <row r="30" spans="1:12" x14ac:dyDescent="0.25">
      <c r="A30" t="s">
        <v>0</v>
      </c>
      <c r="B30" s="1">
        <v>100</v>
      </c>
      <c r="C30" s="1">
        <v>200</v>
      </c>
      <c r="D30" s="1">
        <v>300</v>
      </c>
      <c r="E30" s="1">
        <v>400</v>
      </c>
      <c r="F30" s="1">
        <v>500</v>
      </c>
      <c r="G30" s="1">
        <v>600</v>
      </c>
      <c r="H30" s="1">
        <v>700</v>
      </c>
      <c r="I30" s="1">
        <v>800</v>
      </c>
      <c r="J30" s="1">
        <v>900</v>
      </c>
      <c r="K30" s="1">
        <v>1000</v>
      </c>
    </row>
    <row r="31" spans="1:12" x14ac:dyDescent="0.25">
      <c r="A31" t="s">
        <v>2</v>
      </c>
      <c r="B31">
        <v>252928</v>
      </c>
      <c r="C31">
        <v>512256</v>
      </c>
      <c r="D31">
        <v>768256</v>
      </c>
      <c r="E31">
        <v>1024256</v>
      </c>
      <c r="F31">
        <v>1236224</v>
      </c>
      <c r="G31">
        <v>1520640</v>
      </c>
      <c r="H31">
        <v>1792512</v>
      </c>
      <c r="I31">
        <v>2048256</v>
      </c>
      <c r="J31">
        <v>2237440</v>
      </c>
      <c r="K31">
        <v>2560512</v>
      </c>
    </row>
    <row r="32" spans="1:12" x14ac:dyDescent="0.25">
      <c r="A32" t="s">
        <v>3</v>
      </c>
      <c r="B32">
        <v>252928</v>
      </c>
      <c r="C32">
        <v>512256</v>
      </c>
      <c r="D32">
        <v>768256</v>
      </c>
      <c r="E32">
        <v>1024256</v>
      </c>
      <c r="F32">
        <v>1236224</v>
      </c>
      <c r="G32">
        <v>1519104</v>
      </c>
      <c r="H32">
        <v>1711616</v>
      </c>
      <c r="I32">
        <v>1633280</v>
      </c>
      <c r="J32">
        <v>1531392</v>
      </c>
      <c r="K32">
        <v>1580544</v>
      </c>
    </row>
    <row r="33" spans="1:11" x14ac:dyDescent="0.25">
      <c r="A33" t="s">
        <v>4</v>
      </c>
      <c r="B33">
        <v>2.8</v>
      </c>
      <c r="C33">
        <v>2.8</v>
      </c>
      <c r="D33">
        <v>2.8</v>
      </c>
      <c r="E33">
        <v>2.8</v>
      </c>
      <c r="F33">
        <v>2.8</v>
      </c>
      <c r="G33">
        <v>2.8</v>
      </c>
      <c r="H33">
        <v>2.8</v>
      </c>
      <c r="I33">
        <v>2.8</v>
      </c>
      <c r="J33">
        <v>2.8</v>
      </c>
      <c r="K33">
        <v>2.8</v>
      </c>
    </row>
    <row r="34" spans="1:11" x14ac:dyDescent="0.25">
      <c r="A34" t="s">
        <v>5</v>
      </c>
      <c r="B34">
        <v>14.6</v>
      </c>
      <c r="C34">
        <v>11.37</v>
      </c>
      <c r="D34">
        <v>12.55</v>
      </c>
      <c r="E34">
        <v>13.84</v>
      </c>
      <c r="F34">
        <v>9.48</v>
      </c>
      <c r="G34">
        <v>12.12</v>
      </c>
      <c r="H34">
        <v>12.84</v>
      </c>
      <c r="I34">
        <v>11.45</v>
      </c>
      <c r="J34">
        <v>11.46</v>
      </c>
      <c r="K34">
        <v>8.85</v>
      </c>
    </row>
    <row r="35" spans="1:11" x14ac:dyDescent="0.25">
      <c r="A35" t="s">
        <v>6</v>
      </c>
      <c r="B35">
        <v>31.64</v>
      </c>
      <c r="C35">
        <v>58.55</v>
      </c>
      <c r="D35">
        <v>74.260000000000005</v>
      </c>
      <c r="E35">
        <v>85.54</v>
      </c>
      <c r="F35">
        <v>100.79</v>
      </c>
      <c r="G35">
        <v>105.77</v>
      </c>
      <c r="H35">
        <v>109.89</v>
      </c>
      <c r="I35">
        <v>110.89</v>
      </c>
      <c r="J35">
        <v>111.56</v>
      </c>
      <c r="K35">
        <v>112.67</v>
      </c>
    </row>
    <row r="36" spans="1:11" x14ac:dyDescent="0.25">
      <c r="A36" t="s">
        <v>7</v>
      </c>
      <c r="B36">
        <v>23568.29</v>
      </c>
      <c r="C36">
        <v>46240.28</v>
      </c>
      <c r="D36">
        <v>69502.23</v>
      </c>
      <c r="E36">
        <v>92885.03</v>
      </c>
      <c r="F36">
        <v>122015.87</v>
      </c>
      <c r="G36">
        <v>140464.85</v>
      </c>
      <c r="H36">
        <v>161707.19</v>
      </c>
      <c r="I36">
        <v>197148.91</v>
      </c>
      <c r="J36">
        <v>214204.55</v>
      </c>
      <c r="K36">
        <v>242469.36</v>
      </c>
    </row>
    <row r="37" spans="1:11" x14ac:dyDescent="0.25">
      <c r="A37" t="s">
        <v>8</v>
      </c>
      <c r="B37">
        <v>23568.29</v>
      </c>
      <c r="C37">
        <v>46240.27</v>
      </c>
      <c r="D37">
        <v>69502.23</v>
      </c>
      <c r="E37">
        <v>92885.03</v>
      </c>
      <c r="F37">
        <v>122015.87</v>
      </c>
      <c r="G37">
        <v>140346.70000000001</v>
      </c>
      <c r="H37">
        <v>147007.47</v>
      </c>
      <c r="I37">
        <v>154643.85</v>
      </c>
      <c r="J37">
        <v>141914.92000000001</v>
      </c>
      <c r="K37">
        <v>145933.44</v>
      </c>
    </row>
    <row r="38" spans="1:11" x14ac:dyDescent="0.25">
      <c r="A38" t="s">
        <v>20</v>
      </c>
      <c r="B38">
        <f>(B31-B32)</f>
        <v>0</v>
      </c>
      <c r="C38">
        <f t="shared" ref="C38:K38" si="3">(C31-C32)</f>
        <v>0</v>
      </c>
      <c r="D38">
        <f t="shared" si="3"/>
        <v>0</v>
      </c>
      <c r="E38">
        <f t="shared" si="3"/>
        <v>0</v>
      </c>
      <c r="F38">
        <f t="shared" si="3"/>
        <v>0</v>
      </c>
      <c r="G38">
        <f t="shared" si="3"/>
        <v>1536</v>
      </c>
      <c r="H38">
        <f t="shared" si="3"/>
        <v>80896</v>
      </c>
      <c r="I38">
        <f t="shared" si="3"/>
        <v>414976</v>
      </c>
      <c r="J38">
        <f t="shared" si="3"/>
        <v>706048</v>
      </c>
      <c r="K38">
        <f t="shared" si="3"/>
        <v>979968</v>
      </c>
    </row>
    <row r="39" spans="1:11" x14ac:dyDescent="0.25">
      <c r="B39">
        <f>(B38/B31)*100</f>
        <v>0</v>
      </c>
      <c r="C39">
        <f t="shared" ref="C39:K39" si="4">(C38/C31)*100</f>
        <v>0</v>
      </c>
      <c r="D39">
        <f t="shared" si="4"/>
        <v>0</v>
      </c>
      <c r="E39">
        <f t="shared" si="4"/>
        <v>0</v>
      </c>
      <c r="F39">
        <f t="shared" si="4"/>
        <v>0</v>
      </c>
      <c r="G39">
        <f t="shared" si="4"/>
        <v>0.10101010101010101</v>
      </c>
      <c r="H39">
        <f t="shared" si="4"/>
        <v>4.5129962867752074</v>
      </c>
      <c r="I39">
        <f t="shared" si="4"/>
        <v>20.259967504061994</v>
      </c>
      <c r="J39">
        <f t="shared" si="4"/>
        <v>31.556064073226548</v>
      </c>
      <c r="K39">
        <f t="shared" si="4"/>
        <v>38.272345530893823</v>
      </c>
    </row>
    <row r="49" spans="2:11" x14ac:dyDescent="0.2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</row>
    <row r="50" spans="2:11" x14ac:dyDescent="0.25">
      <c r="B50">
        <v>18336</v>
      </c>
      <c r="C50">
        <v>17867</v>
      </c>
      <c r="D50">
        <v>17756</v>
      </c>
      <c r="E50">
        <v>18778</v>
      </c>
      <c r="F50">
        <v>19146</v>
      </c>
      <c r="G50">
        <v>17623</v>
      </c>
      <c r="H50">
        <v>18555</v>
      </c>
      <c r="I50">
        <v>18708</v>
      </c>
      <c r="J50">
        <v>18716</v>
      </c>
      <c r="K50">
        <v>18234</v>
      </c>
    </row>
    <row r="51" spans="2:11" x14ac:dyDescent="0.25">
      <c r="B51">
        <v>7865600</v>
      </c>
      <c r="C51">
        <v>15729664</v>
      </c>
      <c r="D51">
        <v>23594240</v>
      </c>
      <c r="E51">
        <v>31458816</v>
      </c>
      <c r="F51">
        <v>39323136</v>
      </c>
      <c r="G51">
        <v>47187456</v>
      </c>
      <c r="H51">
        <v>55052032</v>
      </c>
      <c r="I51">
        <v>62916352</v>
      </c>
      <c r="J51">
        <v>65125120</v>
      </c>
      <c r="K51">
        <v>65590272</v>
      </c>
    </row>
    <row r="52" spans="2:11" x14ac:dyDescent="0.25">
      <c r="B52">
        <f>(B51-B50*256)</f>
        <v>3171584</v>
      </c>
      <c r="C52">
        <f t="shared" ref="C52:D52" si="5">(C51-C50*256)</f>
        <v>11155712</v>
      </c>
      <c r="D52">
        <f t="shared" si="5"/>
        <v>19048704</v>
      </c>
      <c r="E52">
        <f>(E51-E50*256)</f>
        <v>26651648</v>
      </c>
      <c r="F52">
        <f t="shared" ref="F52" si="6">(F51-F50*256)</f>
        <v>34421760</v>
      </c>
      <c r="G52">
        <f t="shared" ref="G52" si="7">(G51-G50*256)</f>
        <v>42675968</v>
      </c>
      <c r="H52">
        <f t="shared" ref="H52:J52" si="8">(H51-H50*256)</f>
        <v>50301952</v>
      </c>
      <c r="I52">
        <f t="shared" si="8"/>
        <v>58127104</v>
      </c>
      <c r="J52">
        <f t="shared" si="8"/>
        <v>60333824</v>
      </c>
      <c r="K52">
        <f t="shared" ref="K52" si="9">(K51-K50*256)</f>
        <v>60922368</v>
      </c>
    </row>
    <row r="53" spans="2:11" x14ac:dyDescent="0.25">
      <c r="B53">
        <f>(B52/B51)*100</f>
        <v>40.322213181448333</v>
      </c>
      <c r="C53">
        <f t="shared" ref="C53:D53" si="10">(C52/C51)*100</f>
        <v>70.921489486361565</v>
      </c>
      <c r="D53">
        <f t="shared" si="10"/>
        <v>80.73455216188357</v>
      </c>
      <c r="E53">
        <f>(E52/E51)*100</f>
        <v>84.719170613414065</v>
      </c>
      <c r="F53">
        <f t="shared" ref="F53" si="11">(F52/F51)*100</f>
        <v>87.535643138939889</v>
      </c>
      <c r="G53">
        <f t="shared" ref="G53" si="12">(G52/G51)*100</f>
        <v>90.439221813526032</v>
      </c>
      <c r="H53">
        <f t="shared" ref="H53:J53" si="13">(H52/H51)*100</f>
        <v>91.371653638506928</v>
      </c>
      <c r="I53">
        <f t="shared" si="13"/>
        <v>92.3879121281539</v>
      </c>
      <c r="J53">
        <f t="shared" si="13"/>
        <v>92.642937164645531</v>
      </c>
      <c r="K53">
        <f t="shared" ref="K53" si="14">(K52/K51)*100</f>
        <v>92.88323731909513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ADC5-541C-44AC-AC15-792FC452D229}">
  <dimension ref="A1:K50"/>
  <sheetViews>
    <sheetView workbookViewId="0">
      <selection activeCell="D18" sqref="D18"/>
    </sheetView>
  </sheetViews>
  <sheetFormatPr defaultRowHeight="16.5" x14ac:dyDescent="0.25"/>
  <cols>
    <col min="1" max="1" width="22.25" customWidth="1"/>
    <col min="2" max="4" width="9.5" bestFit="1" customWidth="1"/>
    <col min="5" max="5" width="12.75" bestFit="1" customWidth="1"/>
    <col min="6" max="11" width="9.5" bestFit="1" customWidth="1"/>
  </cols>
  <sheetData>
    <row r="1" spans="1:11" x14ac:dyDescent="0.25"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</row>
    <row r="2" spans="1:11" x14ac:dyDescent="0.25">
      <c r="A2" t="s">
        <v>24</v>
      </c>
      <c r="B2">
        <v>733184</v>
      </c>
      <c r="C2">
        <v>1466368</v>
      </c>
      <c r="D2">
        <v>2200576</v>
      </c>
      <c r="E2">
        <v>2933760</v>
      </c>
      <c r="F2">
        <v>3665920</v>
      </c>
      <c r="G2">
        <v>4392960</v>
      </c>
      <c r="H2">
        <v>5134336</v>
      </c>
      <c r="I2">
        <v>5852160</v>
      </c>
      <c r="J2">
        <v>6589440</v>
      </c>
      <c r="K2">
        <v>7322624</v>
      </c>
    </row>
    <row r="3" spans="1:11" x14ac:dyDescent="0.25">
      <c r="A3" t="s">
        <v>25</v>
      </c>
      <c r="B3">
        <f xml:space="preserve"> B2/1024</f>
        <v>716</v>
      </c>
      <c r="C3">
        <f xml:space="preserve"> C2/1024</f>
        <v>1432</v>
      </c>
      <c r="D3">
        <f t="shared" ref="D3:K3" si="0" xml:space="preserve"> D2/1024</f>
        <v>2149</v>
      </c>
      <c r="E3">
        <f t="shared" si="0"/>
        <v>2865</v>
      </c>
      <c r="F3">
        <f t="shared" si="0"/>
        <v>3580</v>
      </c>
      <c r="G3">
        <f t="shared" si="0"/>
        <v>4290</v>
      </c>
      <c r="H3">
        <f t="shared" si="0"/>
        <v>5014</v>
      </c>
      <c r="I3">
        <f t="shared" si="0"/>
        <v>5715</v>
      </c>
      <c r="J3">
        <f t="shared" si="0"/>
        <v>6435</v>
      </c>
      <c r="K3">
        <f t="shared" si="0"/>
        <v>7151</v>
      </c>
    </row>
    <row r="4" spans="1:11" x14ac:dyDescent="0.25">
      <c r="A4" t="s">
        <v>26</v>
      </c>
      <c r="B4">
        <v>716</v>
      </c>
      <c r="C4">
        <v>1432</v>
      </c>
      <c r="D4">
        <v>2149</v>
      </c>
      <c r="E4">
        <v>2865</v>
      </c>
      <c r="F4">
        <v>3580</v>
      </c>
      <c r="G4">
        <v>4290</v>
      </c>
      <c r="H4">
        <v>5014</v>
      </c>
      <c r="I4">
        <v>5715</v>
      </c>
      <c r="J4">
        <v>6435</v>
      </c>
      <c r="K4">
        <v>7151</v>
      </c>
    </row>
    <row r="5" spans="1:11" x14ac:dyDescent="0.25">
      <c r="B5">
        <f>B3-B4</f>
        <v>0</v>
      </c>
      <c r="C5">
        <f>C3-C4</f>
        <v>0</v>
      </c>
      <c r="D5">
        <f>D3-D4</f>
        <v>0</v>
      </c>
      <c r="E5">
        <f t="shared" ref="E5:K5" si="1">E3-E4</f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>J3-J4</f>
        <v>0</v>
      </c>
      <c r="K5">
        <f t="shared" si="1"/>
        <v>0</v>
      </c>
    </row>
    <row r="6" spans="1:11" x14ac:dyDescent="0.25">
      <c r="B6">
        <f>B5/B3</f>
        <v>0</v>
      </c>
      <c r="C6">
        <f>C5/C3</f>
        <v>0</v>
      </c>
      <c r="D6">
        <f t="shared" ref="D6:K6" si="2">D5/D3</f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</row>
    <row r="7" spans="1:11" x14ac:dyDescent="0.25">
      <c r="B7">
        <f>B2/30</f>
        <v>24439.466666666667</v>
      </c>
      <c r="C7">
        <f t="shared" ref="C7:K7" si="3">C2/30</f>
        <v>48878.933333333334</v>
      </c>
      <c r="D7">
        <f t="shared" si="3"/>
        <v>73352.53333333334</v>
      </c>
      <c r="E7">
        <f t="shared" si="3"/>
        <v>97792</v>
      </c>
      <c r="F7">
        <f t="shared" si="3"/>
        <v>122197.33333333333</v>
      </c>
      <c r="G7">
        <f t="shared" si="3"/>
        <v>146432</v>
      </c>
      <c r="H7">
        <f t="shared" si="3"/>
        <v>171144.53333333333</v>
      </c>
      <c r="I7">
        <f t="shared" si="3"/>
        <v>195072</v>
      </c>
      <c r="J7">
        <f t="shared" si="3"/>
        <v>219648</v>
      </c>
      <c r="K7">
        <f t="shared" si="3"/>
        <v>244087.46666666667</v>
      </c>
    </row>
    <row r="8" spans="1:11" x14ac:dyDescent="0.25">
      <c r="A8" t="s">
        <v>27</v>
      </c>
      <c r="B8">
        <v>52.81</v>
      </c>
      <c r="C8">
        <v>62.87</v>
      </c>
      <c r="D8">
        <v>71.510000000000005</v>
      </c>
      <c r="E8">
        <v>77.58</v>
      </c>
      <c r="F8">
        <v>83.08</v>
      </c>
      <c r="G8">
        <v>89.77</v>
      </c>
      <c r="H8">
        <v>97.55</v>
      </c>
      <c r="I8">
        <v>101.52</v>
      </c>
      <c r="J8">
        <v>103.5</v>
      </c>
      <c r="K8">
        <v>113.11</v>
      </c>
    </row>
    <row r="10" spans="1:11" x14ac:dyDescent="0.25">
      <c r="A10" t="s">
        <v>30</v>
      </c>
      <c r="B10">
        <v>95.5</v>
      </c>
      <c r="C10">
        <v>191</v>
      </c>
      <c r="D10">
        <v>286.5</v>
      </c>
      <c r="E10">
        <v>381.5</v>
      </c>
      <c r="F10">
        <v>477</v>
      </c>
      <c r="G10">
        <v>572.5</v>
      </c>
      <c r="H10">
        <v>668</v>
      </c>
      <c r="I10">
        <v>763</v>
      </c>
      <c r="J10">
        <v>858</v>
      </c>
    </row>
    <row r="14" spans="1:11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9.1999999999999993</v>
      </c>
    </row>
    <row r="15" spans="1:11" x14ac:dyDescent="0.25">
      <c r="A15" t="s">
        <v>24</v>
      </c>
      <c r="B15">
        <v>7353344</v>
      </c>
      <c r="C15">
        <v>14667776</v>
      </c>
      <c r="D15">
        <v>22021120</v>
      </c>
      <c r="E15">
        <v>29334528</v>
      </c>
      <c r="F15">
        <v>36687872</v>
      </c>
      <c r="G15">
        <v>44002304</v>
      </c>
      <c r="H15">
        <v>51355648</v>
      </c>
      <c r="I15">
        <v>58669056</v>
      </c>
      <c r="J15">
        <v>65482752</v>
      </c>
      <c r="K15">
        <v>67012608</v>
      </c>
    </row>
    <row r="16" spans="1:11" x14ac:dyDescent="0.25">
      <c r="A16" t="s">
        <v>25</v>
      </c>
      <c r="B16">
        <f>B15/1024</f>
        <v>7181</v>
      </c>
      <c r="C16">
        <f>C15/1024</f>
        <v>14324</v>
      </c>
      <c r="D16">
        <f t="shared" ref="D16:K16" si="4">D15/1024</f>
        <v>21505</v>
      </c>
      <c r="E16">
        <f t="shared" si="4"/>
        <v>28647</v>
      </c>
      <c r="F16">
        <f t="shared" si="4"/>
        <v>35828</v>
      </c>
      <c r="G16">
        <f t="shared" si="4"/>
        <v>42971</v>
      </c>
      <c r="H16">
        <f t="shared" si="4"/>
        <v>50152</v>
      </c>
      <c r="I16">
        <f t="shared" si="4"/>
        <v>57294</v>
      </c>
      <c r="J16">
        <f>J15/1024</f>
        <v>63948</v>
      </c>
      <c r="K16">
        <f t="shared" si="4"/>
        <v>65442</v>
      </c>
    </row>
    <row r="17" spans="1:11" x14ac:dyDescent="0.25">
      <c r="A17" t="s">
        <v>26</v>
      </c>
      <c r="B17">
        <v>7181</v>
      </c>
      <c r="C17">
        <v>14324</v>
      </c>
      <c r="D17">
        <v>20376</v>
      </c>
      <c r="E17">
        <v>18459</v>
      </c>
      <c r="F17">
        <v>18393</v>
      </c>
      <c r="G17">
        <v>18744</v>
      </c>
      <c r="H17">
        <v>18869</v>
      </c>
      <c r="I17">
        <v>18675</v>
      </c>
      <c r="J17">
        <v>18503</v>
      </c>
      <c r="K17">
        <v>18565</v>
      </c>
    </row>
    <row r="18" spans="1:11" x14ac:dyDescent="0.25">
      <c r="B18">
        <f>B16-B17</f>
        <v>0</v>
      </c>
      <c r="C18">
        <f>C16-C17</f>
        <v>0</v>
      </c>
      <c r="D18">
        <f t="shared" ref="D18:K18" si="5">D16-D17</f>
        <v>1129</v>
      </c>
      <c r="E18">
        <f t="shared" si="5"/>
        <v>10188</v>
      </c>
      <c r="F18">
        <f t="shared" si="5"/>
        <v>17435</v>
      </c>
      <c r="G18">
        <f t="shared" si="5"/>
        <v>24227</v>
      </c>
      <c r="H18">
        <f t="shared" si="5"/>
        <v>31283</v>
      </c>
      <c r="I18">
        <f t="shared" si="5"/>
        <v>38619</v>
      </c>
      <c r="J18">
        <f t="shared" si="5"/>
        <v>45445</v>
      </c>
      <c r="K18">
        <f t="shared" si="5"/>
        <v>46877</v>
      </c>
    </row>
    <row r="19" spans="1:11" x14ac:dyDescent="0.25">
      <c r="B19">
        <f>B18/B16</f>
        <v>0</v>
      </c>
      <c r="C19">
        <f t="shared" ref="C19:K19" si="6">C18/C16</f>
        <v>0</v>
      </c>
      <c r="D19">
        <f t="shared" si="6"/>
        <v>5.2499418739827948E-2</v>
      </c>
      <c r="E19">
        <f t="shared" si="6"/>
        <v>0.35563933396167136</v>
      </c>
      <c r="F19">
        <f t="shared" si="6"/>
        <v>0.48663056827062634</v>
      </c>
      <c r="G19">
        <f t="shared" si="6"/>
        <v>0.56379884107886713</v>
      </c>
      <c r="H19">
        <f t="shared" si="6"/>
        <v>0.62376375817514751</v>
      </c>
      <c r="I19">
        <f t="shared" si="6"/>
        <v>0.67404963870562362</v>
      </c>
      <c r="J19">
        <f t="shared" si="6"/>
        <v>0.71065553262025394</v>
      </c>
      <c r="K19">
        <f t="shared" si="6"/>
        <v>0.71631368234467163</v>
      </c>
    </row>
    <row r="20" spans="1:11" x14ac:dyDescent="0.25">
      <c r="B20">
        <f>B15/30</f>
        <v>245111.46666666667</v>
      </c>
      <c r="C20">
        <f t="shared" ref="C20:K20" si="7">C15/30</f>
        <v>488925.86666666664</v>
      </c>
      <c r="D20">
        <f t="shared" si="7"/>
        <v>734037.33333333337</v>
      </c>
      <c r="E20">
        <f t="shared" si="7"/>
        <v>977817.59999999998</v>
      </c>
      <c r="F20">
        <f t="shared" si="7"/>
        <v>1222929.0666666667</v>
      </c>
      <c r="G20">
        <f t="shared" si="7"/>
        <v>1466743.4666666666</v>
      </c>
      <c r="H20">
        <f t="shared" si="7"/>
        <v>1711854.9333333333</v>
      </c>
      <c r="I20">
        <f t="shared" si="7"/>
        <v>1955635.2</v>
      </c>
      <c r="J20">
        <f t="shared" si="7"/>
        <v>2182758.3999999999</v>
      </c>
      <c r="K20">
        <f t="shared" si="7"/>
        <v>2233753.6000000001</v>
      </c>
    </row>
    <row r="21" spans="1:11" x14ac:dyDescent="0.25">
      <c r="A21" t="s">
        <v>27</v>
      </c>
      <c r="B21">
        <v>116.28</v>
      </c>
      <c r="C21">
        <v>144.44</v>
      </c>
      <c r="D21">
        <v>155.77000000000001</v>
      </c>
      <c r="E21">
        <v>152.68</v>
      </c>
      <c r="F21">
        <v>156.5</v>
      </c>
      <c r="G21">
        <v>155.24</v>
      </c>
      <c r="H21">
        <v>156.41999999999999</v>
      </c>
      <c r="I21">
        <v>161.63</v>
      </c>
      <c r="J21">
        <v>160.44</v>
      </c>
      <c r="K21">
        <v>156.65</v>
      </c>
    </row>
    <row r="24" spans="1:11" x14ac:dyDescent="0.25">
      <c r="B24">
        <v>243814</v>
      </c>
      <c r="C24">
        <f>B24*2</f>
        <v>487628</v>
      </c>
      <c r="D24">
        <f>B24*3</f>
        <v>731442</v>
      </c>
      <c r="E24">
        <f>B24*4</f>
        <v>975256</v>
      </c>
      <c r="F24">
        <f>B24*5</f>
        <v>1219070</v>
      </c>
      <c r="G24">
        <f>B24*6</f>
        <v>1462884</v>
      </c>
      <c r="H24">
        <f>B24*7</f>
        <v>1706698</v>
      </c>
      <c r="I24">
        <f>B24*8</f>
        <v>1950512</v>
      </c>
      <c r="J24">
        <f>B24*9</f>
        <v>2194326</v>
      </c>
      <c r="K24">
        <f>B24*9.2</f>
        <v>2243088.7999999998</v>
      </c>
    </row>
    <row r="26" spans="1:11" x14ac:dyDescent="0.25">
      <c r="B26" t="s">
        <v>28</v>
      </c>
      <c r="C26">
        <v>1.865</v>
      </c>
    </row>
    <row r="31" spans="1:11" x14ac:dyDescent="0.25">
      <c r="A31" t="s">
        <v>29</v>
      </c>
    </row>
    <row r="32" spans="1:11" x14ac:dyDescent="0.25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</row>
    <row r="33" spans="1:11" x14ac:dyDescent="0.25">
      <c r="A33" t="s">
        <v>24</v>
      </c>
      <c r="B33">
        <v>7353351</v>
      </c>
      <c r="C33">
        <v>14667199</v>
      </c>
      <c r="D33">
        <v>22060032</v>
      </c>
      <c r="E33">
        <v>29413359</v>
      </c>
      <c r="F33">
        <v>36766760</v>
      </c>
      <c r="G33">
        <v>44120100</v>
      </c>
      <c r="H33">
        <v>51473438</v>
      </c>
      <c r="I33">
        <v>58826779</v>
      </c>
      <c r="J33">
        <v>65719396</v>
      </c>
    </row>
    <row r="34" spans="1:11" x14ac:dyDescent="0.25">
      <c r="A34" t="s">
        <v>25</v>
      </c>
      <c r="B34">
        <f>B33/1000</f>
        <v>7353.3509999999997</v>
      </c>
      <c r="C34">
        <f t="shared" ref="C34:K34" si="8">C33/1000</f>
        <v>14667.199000000001</v>
      </c>
      <c r="D34">
        <f t="shared" si="8"/>
        <v>22060.031999999999</v>
      </c>
      <c r="E34">
        <f t="shared" si="8"/>
        <v>29413.359</v>
      </c>
      <c r="F34">
        <f t="shared" si="8"/>
        <v>36766.76</v>
      </c>
      <c r="G34">
        <f>G33/1000</f>
        <v>44120.1</v>
      </c>
      <c r="H34">
        <f t="shared" si="8"/>
        <v>51473.438000000002</v>
      </c>
      <c r="I34">
        <f t="shared" si="8"/>
        <v>58826.779000000002</v>
      </c>
      <c r="J34">
        <f t="shared" si="8"/>
        <v>65719.395999999993</v>
      </c>
      <c r="K34">
        <f t="shared" si="8"/>
        <v>0</v>
      </c>
    </row>
    <row r="35" spans="1:11" x14ac:dyDescent="0.25">
      <c r="A35" t="s">
        <v>26</v>
      </c>
      <c r="B35">
        <v>7352</v>
      </c>
      <c r="C35">
        <v>14664</v>
      </c>
      <c r="D35">
        <v>22060</v>
      </c>
      <c r="E35">
        <v>29412</v>
      </c>
      <c r="F35">
        <v>36764</v>
      </c>
      <c r="G35">
        <v>44120</v>
      </c>
      <c r="H35">
        <v>51472</v>
      </c>
      <c r="I35">
        <v>58824</v>
      </c>
      <c r="J35">
        <v>65716</v>
      </c>
    </row>
    <row r="36" spans="1:11" x14ac:dyDescent="0.25">
      <c r="B36">
        <f>B34-B35</f>
        <v>1.350999999999658</v>
      </c>
      <c r="C36">
        <f t="shared" ref="C36:K36" si="9">C34-C35</f>
        <v>3.1990000000005239</v>
      </c>
      <c r="D36">
        <f t="shared" si="9"/>
        <v>3.19999999992433E-2</v>
      </c>
      <c r="E36">
        <f t="shared" si="9"/>
        <v>1.3590000000003783</v>
      </c>
      <c r="F36">
        <f t="shared" si="9"/>
        <v>2.7600000000020373</v>
      </c>
      <c r="G36">
        <f t="shared" si="9"/>
        <v>9.9999999998544808E-2</v>
      </c>
      <c r="H36">
        <f t="shared" si="9"/>
        <v>1.4380000000019209</v>
      </c>
      <c r="I36">
        <f t="shared" si="9"/>
        <v>2.7790000000022701</v>
      </c>
      <c r="J36">
        <f t="shared" si="9"/>
        <v>3.3959999999933643</v>
      </c>
      <c r="K36">
        <f t="shared" si="9"/>
        <v>0</v>
      </c>
    </row>
    <row r="37" spans="1:11" x14ac:dyDescent="0.25">
      <c r="B37">
        <f>B33/30</f>
        <v>245111.7</v>
      </c>
      <c r="C37">
        <f t="shared" ref="C37:J37" si="10">C33/30</f>
        <v>488906.63333333336</v>
      </c>
      <c r="D37">
        <f t="shared" si="10"/>
        <v>735334.40000000002</v>
      </c>
      <c r="E37">
        <f t="shared" si="10"/>
        <v>980445.3</v>
      </c>
      <c r="F37">
        <f t="shared" si="10"/>
        <v>1225558.6666666667</v>
      </c>
      <c r="G37">
        <f t="shared" si="10"/>
        <v>1470670</v>
      </c>
      <c r="H37">
        <f t="shared" si="10"/>
        <v>1715781.2666666666</v>
      </c>
      <c r="I37">
        <f t="shared" si="10"/>
        <v>1960892.6333333333</v>
      </c>
      <c r="J37">
        <f t="shared" si="10"/>
        <v>2190646.5333333332</v>
      </c>
    </row>
    <row r="39" spans="1:11" x14ac:dyDescent="0.25">
      <c r="A39" t="s">
        <v>27</v>
      </c>
      <c r="B39">
        <v>44.84</v>
      </c>
      <c r="C39">
        <v>40.11</v>
      </c>
      <c r="D39">
        <v>42.16</v>
      </c>
      <c r="E39">
        <v>43.56</v>
      </c>
      <c r="F39">
        <v>44.85</v>
      </c>
      <c r="G39">
        <v>44.16</v>
      </c>
      <c r="H39">
        <v>48.21</v>
      </c>
      <c r="I39">
        <v>41.98</v>
      </c>
      <c r="J39">
        <v>45.64</v>
      </c>
    </row>
    <row r="43" spans="1:11" x14ac:dyDescent="0.25">
      <c r="B43">
        <v>100</v>
      </c>
      <c r="C43">
        <v>200</v>
      </c>
      <c r="D43">
        <v>300</v>
      </c>
      <c r="E43">
        <v>400</v>
      </c>
      <c r="F43">
        <v>500</v>
      </c>
      <c r="G43">
        <v>600</v>
      </c>
      <c r="H43">
        <v>700</v>
      </c>
      <c r="I43">
        <v>800</v>
      </c>
      <c r="J43">
        <v>900</v>
      </c>
      <c r="K43">
        <v>1000</v>
      </c>
    </row>
    <row r="44" spans="1:11" x14ac:dyDescent="0.25">
      <c r="A44" t="s">
        <v>24</v>
      </c>
      <c r="B44">
        <v>733644</v>
      </c>
      <c r="C44">
        <v>1467086</v>
      </c>
      <c r="D44">
        <v>2200528</v>
      </c>
      <c r="E44">
        <v>2930123</v>
      </c>
      <c r="F44">
        <v>3663559</v>
      </c>
      <c r="G44">
        <v>4397002</v>
      </c>
      <c r="H44">
        <v>5130454</v>
      </c>
      <c r="I44">
        <v>5860061</v>
      </c>
      <c r="J44">
        <v>6589658</v>
      </c>
      <c r="K44">
        <v>7323081</v>
      </c>
    </row>
    <row r="45" spans="1:11" x14ac:dyDescent="0.25">
      <c r="A45" t="s">
        <v>25</v>
      </c>
      <c r="B45">
        <f>B44/1000</f>
        <v>733.64400000000001</v>
      </c>
      <c r="C45">
        <f t="shared" ref="C45:K45" si="11">C44/1000</f>
        <v>1467.086</v>
      </c>
      <c r="D45">
        <f t="shared" si="11"/>
        <v>2200.5279999999998</v>
      </c>
      <c r="E45">
        <f t="shared" si="11"/>
        <v>2930.123</v>
      </c>
      <c r="F45">
        <f t="shared" si="11"/>
        <v>3663.5590000000002</v>
      </c>
      <c r="G45">
        <f t="shared" si="11"/>
        <v>4397.0020000000004</v>
      </c>
      <c r="H45">
        <f t="shared" si="11"/>
        <v>5130.4539999999997</v>
      </c>
      <c r="I45">
        <f t="shared" si="11"/>
        <v>5860.0609999999997</v>
      </c>
      <c r="J45">
        <f t="shared" si="11"/>
        <v>6589.6580000000004</v>
      </c>
      <c r="K45">
        <f t="shared" si="11"/>
        <v>7323.0810000000001</v>
      </c>
    </row>
    <row r="46" spans="1:11" x14ac:dyDescent="0.25">
      <c r="A46" t="s">
        <v>26</v>
      </c>
      <c r="B46">
        <v>732</v>
      </c>
      <c r="C46">
        <v>1464</v>
      </c>
      <c r="D46">
        <v>2200</v>
      </c>
      <c r="E46">
        <v>2928</v>
      </c>
      <c r="F46">
        <v>3660</v>
      </c>
      <c r="G46">
        <v>4396</v>
      </c>
      <c r="H46">
        <v>5128</v>
      </c>
      <c r="I46">
        <v>5860</v>
      </c>
      <c r="J46">
        <v>6588</v>
      </c>
      <c r="K46">
        <v>7320</v>
      </c>
    </row>
    <row r="47" spans="1:11" x14ac:dyDescent="0.25">
      <c r="B47">
        <f>B45-B46</f>
        <v>1.6440000000000055</v>
      </c>
      <c r="C47">
        <f t="shared" ref="C47:K47" si="12">C45-C46</f>
        <v>3.0860000000000127</v>
      </c>
      <c r="D47">
        <f t="shared" si="12"/>
        <v>0.52799999999979264</v>
      </c>
      <c r="E47">
        <f t="shared" si="12"/>
        <v>2.1230000000000473</v>
      </c>
      <c r="F47">
        <f t="shared" si="12"/>
        <v>3.5590000000001965</v>
      </c>
      <c r="G47">
        <f t="shared" si="12"/>
        <v>1.0020000000004075</v>
      </c>
      <c r="H47">
        <f t="shared" si="12"/>
        <v>2.4539999999997235</v>
      </c>
      <c r="I47">
        <f t="shared" si="12"/>
        <v>6.099999999969441E-2</v>
      </c>
      <c r="J47">
        <f t="shared" si="12"/>
        <v>1.6580000000003565</v>
      </c>
      <c r="K47">
        <f t="shared" si="12"/>
        <v>3.081000000000131</v>
      </c>
    </row>
    <row r="48" spans="1:11" x14ac:dyDescent="0.25">
      <c r="B48">
        <f>B44/30</f>
        <v>24454.799999999999</v>
      </c>
      <c r="C48">
        <f t="shared" ref="C48:K48" si="13">C44/30</f>
        <v>48902.866666666669</v>
      </c>
      <c r="D48">
        <f t="shared" si="13"/>
        <v>73350.933333333334</v>
      </c>
      <c r="E48">
        <f t="shared" si="13"/>
        <v>97670.766666666663</v>
      </c>
      <c r="F48">
        <f t="shared" si="13"/>
        <v>122118.63333333333</v>
      </c>
      <c r="G48">
        <f t="shared" si="13"/>
        <v>146566.73333333334</v>
      </c>
      <c r="H48">
        <f t="shared" si="13"/>
        <v>171015.13333333333</v>
      </c>
      <c r="I48">
        <f t="shared" si="13"/>
        <v>195335.36666666667</v>
      </c>
      <c r="J48">
        <f t="shared" si="13"/>
        <v>219655.26666666666</v>
      </c>
      <c r="K48">
        <f t="shared" si="13"/>
        <v>244102.7</v>
      </c>
    </row>
    <row r="50" spans="1:11" x14ac:dyDescent="0.25">
      <c r="A50" t="s">
        <v>27</v>
      </c>
      <c r="B50">
        <v>45.84</v>
      </c>
      <c r="C50">
        <v>44.01</v>
      </c>
      <c r="D50">
        <v>42.87</v>
      </c>
      <c r="E50">
        <v>40.880000000000003</v>
      </c>
      <c r="F50">
        <v>47.56</v>
      </c>
      <c r="G50">
        <v>38.17</v>
      </c>
      <c r="H50">
        <v>41.98</v>
      </c>
      <c r="I50">
        <v>42.85</v>
      </c>
      <c r="J50">
        <v>44.16</v>
      </c>
      <c r="K50">
        <v>48.26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498F-AD3B-4D78-9186-B78807E55193}">
  <dimension ref="A1:K19"/>
  <sheetViews>
    <sheetView workbookViewId="0">
      <selection activeCell="A3" sqref="A3"/>
    </sheetView>
  </sheetViews>
  <sheetFormatPr defaultRowHeight="16.5" x14ac:dyDescent="0.25"/>
  <cols>
    <col min="1" max="1" width="17.5" customWidth="1"/>
    <col min="2" max="2" width="16.625" customWidth="1"/>
    <col min="3" max="3" width="9.5" bestFit="1" customWidth="1"/>
    <col min="5" max="10" width="9.5" bestFit="1" customWidth="1"/>
  </cols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9.1999999999999993</v>
      </c>
    </row>
    <row r="2" spans="1:11" x14ac:dyDescent="0.25">
      <c r="A2" t="s">
        <v>31</v>
      </c>
      <c r="B2">
        <v>7353344</v>
      </c>
      <c r="C2">
        <v>14667776</v>
      </c>
      <c r="D2">
        <v>22021120</v>
      </c>
      <c r="E2">
        <v>29335552</v>
      </c>
      <c r="F2">
        <v>36688896</v>
      </c>
      <c r="G2">
        <v>44003328</v>
      </c>
      <c r="H2">
        <v>51356672</v>
      </c>
      <c r="I2">
        <v>58670080</v>
      </c>
      <c r="J2">
        <v>58671104</v>
      </c>
      <c r="K2">
        <v>67012608</v>
      </c>
    </row>
    <row r="3" spans="1:11" x14ac:dyDescent="0.25">
      <c r="A3" t="s">
        <v>32</v>
      </c>
      <c r="B3">
        <f>(B2/1024)</f>
        <v>7181</v>
      </c>
      <c r="C3">
        <f t="shared" ref="C3:K3" si="0">(C2/1024)</f>
        <v>14324</v>
      </c>
      <c r="D3">
        <f t="shared" si="0"/>
        <v>21505</v>
      </c>
      <c r="E3">
        <f t="shared" si="0"/>
        <v>28648</v>
      </c>
      <c r="F3">
        <f t="shared" si="0"/>
        <v>35829</v>
      </c>
      <c r="G3">
        <f t="shared" si="0"/>
        <v>42972</v>
      </c>
      <c r="H3">
        <f t="shared" si="0"/>
        <v>50153</v>
      </c>
      <c r="I3">
        <f t="shared" si="0"/>
        <v>57295</v>
      </c>
      <c r="J3">
        <f t="shared" si="0"/>
        <v>57296</v>
      </c>
      <c r="K3">
        <f t="shared" si="0"/>
        <v>65442</v>
      </c>
    </row>
    <row r="4" spans="1:11" x14ac:dyDescent="0.25">
      <c r="A4" t="s">
        <v>33</v>
      </c>
      <c r="B4">
        <v>7181</v>
      </c>
      <c r="C4">
        <v>14324</v>
      </c>
      <c r="D4">
        <v>21505</v>
      </c>
      <c r="E4">
        <v>28648</v>
      </c>
      <c r="F4">
        <v>35661</v>
      </c>
      <c r="G4">
        <v>38271</v>
      </c>
      <c r="H4">
        <v>38770</v>
      </c>
      <c r="I4">
        <v>38584</v>
      </c>
      <c r="J4">
        <v>56743</v>
      </c>
      <c r="K4">
        <v>18565</v>
      </c>
    </row>
    <row r="5" spans="1:11" x14ac:dyDescent="0.25">
      <c r="B5">
        <f>(B3-B4)</f>
        <v>0</v>
      </c>
      <c r="C5">
        <f t="shared" ref="C5:K5" si="1">(C3-C4)</f>
        <v>0</v>
      </c>
      <c r="D5">
        <f t="shared" si="1"/>
        <v>0</v>
      </c>
      <c r="E5">
        <f t="shared" si="1"/>
        <v>0</v>
      </c>
      <c r="F5">
        <f t="shared" si="1"/>
        <v>168</v>
      </c>
      <c r="G5">
        <f t="shared" si="1"/>
        <v>4701</v>
      </c>
      <c r="H5">
        <f t="shared" si="1"/>
        <v>11383</v>
      </c>
      <c r="I5">
        <f t="shared" si="1"/>
        <v>18711</v>
      </c>
      <c r="J5">
        <f t="shared" si="1"/>
        <v>553</v>
      </c>
      <c r="K5">
        <f t="shared" si="1"/>
        <v>46877</v>
      </c>
    </row>
    <row r="6" spans="1:11" x14ac:dyDescent="0.25">
      <c r="B6">
        <f>(B5/B3)*100</f>
        <v>0</v>
      </c>
      <c r="C6">
        <f t="shared" ref="C6:K6" si="2">(C5/C3)*100</f>
        <v>0</v>
      </c>
      <c r="D6">
        <f t="shared" si="2"/>
        <v>0</v>
      </c>
      <c r="E6">
        <f t="shared" si="2"/>
        <v>0</v>
      </c>
      <c r="F6">
        <f t="shared" si="2"/>
        <v>0.46889391275223974</v>
      </c>
      <c r="G6">
        <f t="shared" si="2"/>
        <v>10.939681653169506</v>
      </c>
      <c r="H6">
        <f t="shared" si="2"/>
        <v>22.696548561402111</v>
      </c>
      <c r="I6">
        <f t="shared" si="2"/>
        <v>32.657299938912644</v>
      </c>
      <c r="J6">
        <f t="shared" si="2"/>
        <v>0.96516336218933263</v>
      </c>
      <c r="K6">
        <f t="shared" si="2"/>
        <v>71.631368234467161</v>
      </c>
    </row>
    <row r="7" spans="1:11" x14ac:dyDescent="0.25">
      <c r="B7">
        <v>245111.46666666667</v>
      </c>
      <c r="C7">
        <v>488925.86666666664</v>
      </c>
      <c r="D7">
        <v>734037.33333333337</v>
      </c>
      <c r="E7">
        <v>977817.59999999998</v>
      </c>
      <c r="F7">
        <v>1222929.0666666667</v>
      </c>
      <c r="G7">
        <v>1466743.4666666666</v>
      </c>
      <c r="H7">
        <v>1711854.9333333333</v>
      </c>
      <c r="I7">
        <v>1955635.2</v>
      </c>
      <c r="J7">
        <v>2182758.3999999999</v>
      </c>
      <c r="K7">
        <v>2233753.6000000001</v>
      </c>
    </row>
    <row r="14" spans="1:11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9.1999999999999993</v>
      </c>
    </row>
    <row r="15" spans="1:11" x14ac:dyDescent="0.25">
      <c r="A15" t="s">
        <v>31</v>
      </c>
      <c r="B15">
        <v>7353344</v>
      </c>
      <c r="C15">
        <v>14667776</v>
      </c>
      <c r="D15">
        <v>22021120</v>
      </c>
      <c r="E15">
        <v>29335552</v>
      </c>
      <c r="F15">
        <v>36688896</v>
      </c>
      <c r="G15">
        <v>44003328</v>
      </c>
      <c r="H15">
        <v>51357696</v>
      </c>
      <c r="I15">
        <v>58671104</v>
      </c>
      <c r="J15">
        <v>58671104</v>
      </c>
      <c r="K15">
        <v>67012608</v>
      </c>
    </row>
    <row r="16" spans="1:11" x14ac:dyDescent="0.25">
      <c r="A16" t="s">
        <v>32</v>
      </c>
      <c r="B16">
        <f>B15/1024</f>
        <v>7181</v>
      </c>
      <c r="C16">
        <f t="shared" ref="C16:K16" si="3">C15/1024</f>
        <v>14324</v>
      </c>
      <c r="D16">
        <f t="shared" si="3"/>
        <v>21505</v>
      </c>
      <c r="E16">
        <f t="shared" si="3"/>
        <v>28648</v>
      </c>
      <c r="F16">
        <f t="shared" si="3"/>
        <v>35829</v>
      </c>
      <c r="G16">
        <f t="shared" si="3"/>
        <v>42972</v>
      </c>
      <c r="H16">
        <f t="shared" si="3"/>
        <v>50154</v>
      </c>
      <c r="I16">
        <f t="shared" si="3"/>
        <v>57296</v>
      </c>
      <c r="J16">
        <f t="shared" si="3"/>
        <v>57296</v>
      </c>
      <c r="K16">
        <f t="shared" si="3"/>
        <v>65442</v>
      </c>
    </row>
    <row r="17" spans="1:11" x14ac:dyDescent="0.25">
      <c r="A17" t="s">
        <v>33</v>
      </c>
      <c r="B17">
        <v>7181</v>
      </c>
      <c r="C17">
        <v>14324</v>
      </c>
      <c r="D17">
        <v>21505</v>
      </c>
      <c r="E17">
        <v>28648</v>
      </c>
      <c r="F17">
        <v>35678</v>
      </c>
      <c r="G17">
        <v>42703</v>
      </c>
      <c r="H17">
        <v>49686</v>
      </c>
      <c r="I17">
        <v>56727</v>
      </c>
    </row>
    <row r="18" spans="1:11" x14ac:dyDescent="0.25">
      <c r="B18">
        <f>B16-B17</f>
        <v>0</v>
      </c>
      <c r="C18">
        <f t="shared" ref="C18:K18" si="4">C16-C17</f>
        <v>0</v>
      </c>
      <c r="D18">
        <f t="shared" si="4"/>
        <v>0</v>
      </c>
      <c r="E18">
        <f t="shared" si="4"/>
        <v>0</v>
      </c>
      <c r="F18">
        <f t="shared" si="4"/>
        <v>151</v>
      </c>
      <c r="G18">
        <f t="shared" si="4"/>
        <v>269</v>
      </c>
      <c r="H18">
        <f t="shared" si="4"/>
        <v>468</v>
      </c>
      <c r="I18">
        <f t="shared" si="4"/>
        <v>569</v>
      </c>
      <c r="J18">
        <f t="shared" si="4"/>
        <v>57296</v>
      </c>
      <c r="K18">
        <f t="shared" si="4"/>
        <v>65442</v>
      </c>
    </row>
    <row r="19" spans="1:11" x14ac:dyDescent="0.25">
      <c r="B19">
        <f>B18/B16</f>
        <v>0</v>
      </c>
      <c r="C19">
        <f t="shared" ref="C19:I19" si="5">C18/C16</f>
        <v>0</v>
      </c>
      <c r="D19">
        <f t="shared" si="5"/>
        <v>0</v>
      </c>
      <c r="E19">
        <f t="shared" si="5"/>
        <v>0</v>
      </c>
      <c r="F19">
        <f t="shared" si="5"/>
        <v>4.2144631443802507E-3</v>
      </c>
      <c r="G19">
        <f t="shared" si="5"/>
        <v>6.259890161035093E-3</v>
      </c>
      <c r="H19">
        <f t="shared" si="5"/>
        <v>9.3312597200622092E-3</v>
      </c>
      <c r="I19">
        <f t="shared" si="5"/>
        <v>9.9308852275900583E-3</v>
      </c>
      <c r="J19">
        <f>J18/J16</f>
        <v>1</v>
      </c>
      <c r="K19">
        <f t="shared" ref="K19" si="6">K18/K16</f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5E95-A5A6-4D02-88EA-455BBD4571C5}">
  <dimension ref="A1:I101"/>
  <sheetViews>
    <sheetView topLeftCell="A10" zoomScale="85" zoomScaleNormal="85" workbookViewId="0">
      <selection activeCell="C17" sqref="C17"/>
    </sheetView>
  </sheetViews>
  <sheetFormatPr defaultRowHeight="16.5" x14ac:dyDescent="0.25"/>
  <cols>
    <col min="1" max="13" width="25.625" customWidth="1"/>
    <col min="14" max="15" width="20.625" customWidth="1"/>
  </cols>
  <sheetData>
    <row r="1" spans="1:9" s="7" customFormat="1" ht="30" customHeight="1" x14ac:dyDescent="0.25">
      <c r="A1" s="7" t="s">
        <v>34</v>
      </c>
      <c r="B1" s="7" t="s">
        <v>35</v>
      </c>
      <c r="C1" s="7" t="s">
        <v>36</v>
      </c>
      <c r="D1" s="7" t="s">
        <v>37</v>
      </c>
      <c r="E1" s="7" t="s">
        <v>39</v>
      </c>
      <c r="F1" s="7" t="s">
        <v>44</v>
      </c>
      <c r="G1" s="7" t="s">
        <v>45</v>
      </c>
      <c r="H1" s="7" t="s">
        <v>40</v>
      </c>
      <c r="I1" s="7" t="s">
        <v>41</v>
      </c>
    </row>
    <row r="2" spans="1:9" s="4" customFormat="1" ht="30" customHeight="1" x14ac:dyDescent="0.25">
      <c r="A2" s="18" t="s">
        <v>38</v>
      </c>
      <c r="B2" s="4">
        <v>7353344</v>
      </c>
      <c r="C2" s="4">
        <f>B2/1024</f>
        <v>7181</v>
      </c>
      <c r="D2" s="4">
        <v>7181</v>
      </c>
      <c r="E2" s="4">
        <f>(C2-D2)/C2 *100</f>
        <v>0</v>
      </c>
      <c r="F2" s="4">
        <v>2.73</v>
      </c>
      <c r="G2" s="4">
        <v>3.67</v>
      </c>
      <c r="H2" s="4">
        <v>93.55</v>
      </c>
      <c r="I2" s="4">
        <f>100-H2</f>
        <v>6.4500000000000028</v>
      </c>
    </row>
    <row r="3" spans="1:9" s="4" customFormat="1" ht="30" customHeight="1" x14ac:dyDescent="0.25">
      <c r="A3" s="18"/>
      <c r="B3" s="4">
        <v>7353344</v>
      </c>
      <c r="C3" s="4">
        <f t="shared" ref="C3:C51" si="0">B3/1024</f>
        <v>7181</v>
      </c>
      <c r="D3" s="4">
        <v>7181</v>
      </c>
      <c r="E3" s="4">
        <f t="shared" ref="E3:E51" si="1">(C3-D3)/C3 *100</f>
        <v>0</v>
      </c>
      <c r="F3" s="4">
        <v>2.54</v>
      </c>
      <c r="G3" s="4">
        <v>3.58</v>
      </c>
      <c r="H3" s="4">
        <v>93.84</v>
      </c>
      <c r="I3" s="4">
        <f t="shared" ref="I3:I56" si="2">100-H3</f>
        <v>6.1599999999999966</v>
      </c>
    </row>
    <row r="4" spans="1:9" s="4" customFormat="1" ht="30" customHeight="1" x14ac:dyDescent="0.25">
      <c r="A4" s="18"/>
      <c r="B4" s="4">
        <v>7353344</v>
      </c>
      <c r="C4" s="4">
        <f t="shared" si="0"/>
        <v>7181</v>
      </c>
      <c r="D4" s="4">
        <v>7181</v>
      </c>
      <c r="E4" s="4">
        <f t="shared" si="1"/>
        <v>0</v>
      </c>
      <c r="F4" s="4">
        <v>2.48</v>
      </c>
      <c r="G4" s="4">
        <v>3.67</v>
      </c>
      <c r="H4" s="4">
        <v>93.82</v>
      </c>
      <c r="I4" s="4">
        <f t="shared" si="2"/>
        <v>6.1800000000000068</v>
      </c>
    </row>
    <row r="5" spans="1:9" s="4" customFormat="1" ht="30" customHeight="1" x14ac:dyDescent="0.25">
      <c r="A5" s="18"/>
      <c r="B5" s="4">
        <v>7353344</v>
      </c>
      <c r="C5" s="4">
        <f t="shared" si="0"/>
        <v>7181</v>
      </c>
      <c r="D5" s="4">
        <v>7181</v>
      </c>
      <c r="E5" s="4">
        <f t="shared" si="1"/>
        <v>0</v>
      </c>
      <c r="F5" s="4">
        <v>2.4500000000000002</v>
      </c>
      <c r="G5" s="4">
        <v>3.4</v>
      </c>
      <c r="H5" s="4">
        <v>94.14</v>
      </c>
      <c r="I5" s="4">
        <f t="shared" si="2"/>
        <v>5.8599999999999994</v>
      </c>
    </row>
    <row r="6" spans="1:9" s="4" customFormat="1" ht="30" customHeight="1" x14ac:dyDescent="0.25">
      <c r="A6" s="18"/>
      <c r="B6" s="4">
        <v>7353344</v>
      </c>
      <c r="C6" s="4">
        <f t="shared" si="0"/>
        <v>7181</v>
      </c>
      <c r="D6" s="4">
        <v>7181</v>
      </c>
      <c r="E6" s="4">
        <f t="shared" si="1"/>
        <v>0</v>
      </c>
      <c r="F6" s="4">
        <v>2.63</v>
      </c>
      <c r="G6" s="4">
        <v>3.64</v>
      </c>
      <c r="H6" s="4">
        <v>93.68</v>
      </c>
      <c r="I6" s="4">
        <f t="shared" si="2"/>
        <v>6.3199999999999932</v>
      </c>
    </row>
    <row r="7" spans="1:9" s="5" customFormat="1" ht="30" customHeight="1" x14ac:dyDescent="0.25">
      <c r="A7" s="19" t="s">
        <v>43</v>
      </c>
      <c r="B7" s="5">
        <v>14667776</v>
      </c>
      <c r="C7" s="5">
        <f t="shared" si="0"/>
        <v>14324</v>
      </c>
      <c r="D7" s="5">
        <v>14324</v>
      </c>
      <c r="E7" s="5">
        <f t="shared" si="1"/>
        <v>0</v>
      </c>
      <c r="F7" s="5">
        <v>7.07</v>
      </c>
      <c r="G7" s="5">
        <v>4.38</v>
      </c>
      <c r="H7" s="5">
        <v>88.45</v>
      </c>
      <c r="I7" s="5">
        <f t="shared" si="2"/>
        <v>11.549999999999997</v>
      </c>
    </row>
    <row r="8" spans="1:9" s="5" customFormat="1" ht="30" customHeight="1" x14ac:dyDescent="0.25">
      <c r="A8" s="19"/>
      <c r="B8" s="5">
        <v>14667776</v>
      </c>
      <c r="C8" s="5">
        <f t="shared" si="0"/>
        <v>14324</v>
      </c>
      <c r="D8" s="5">
        <v>14324</v>
      </c>
      <c r="E8" s="5">
        <f t="shared" si="1"/>
        <v>0</v>
      </c>
      <c r="F8" s="5">
        <v>6.71</v>
      </c>
      <c r="G8" s="5">
        <v>4.37</v>
      </c>
      <c r="H8" s="5">
        <v>88.77</v>
      </c>
      <c r="I8" s="5">
        <f t="shared" si="2"/>
        <v>11.230000000000004</v>
      </c>
    </row>
    <row r="9" spans="1:9" s="5" customFormat="1" ht="30" customHeight="1" x14ac:dyDescent="0.25">
      <c r="A9" s="19"/>
      <c r="B9" s="5">
        <v>14667776</v>
      </c>
      <c r="C9" s="5">
        <f t="shared" si="0"/>
        <v>14324</v>
      </c>
      <c r="D9" s="5">
        <v>14324</v>
      </c>
      <c r="E9" s="5">
        <f t="shared" si="1"/>
        <v>0</v>
      </c>
      <c r="F9" s="5">
        <v>6.77</v>
      </c>
      <c r="G9" s="5">
        <v>4.3099999999999996</v>
      </c>
      <c r="H9" s="5">
        <v>88.76</v>
      </c>
      <c r="I9" s="5">
        <f t="shared" si="2"/>
        <v>11.239999999999995</v>
      </c>
    </row>
    <row r="10" spans="1:9" s="5" customFormat="1" ht="30" customHeight="1" x14ac:dyDescent="0.25">
      <c r="A10" s="19"/>
      <c r="B10" s="5">
        <v>14667776</v>
      </c>
      <c r="C10" s="5">
        <f t="shared" si="0"/>
        <v>14324</v>
      </c>
      <c r="D10" s="5">
        <v>14324</v>
      </c>
      <c r="E10" s="5">
        <f t="shared" si="1"/>
        <v>0</v>
      </c>
      <c r="F10" s="5">
        <v>7.67</v>
      </c>
      <c r="G10" s="5">
        <v>4.1500000000000004</v>
      </c>
      <c r="H10" s="5">
        <v>88.03</v>
      </c>
      <c r="I10" s="5">
        <f t="shared" si="2"/>
        <v>11.969999999999999</v>
      </c>
    </row>
    <row r="11" spans="1:9" s="5" customFormat="1" ht="30" customHeight="1" x14ac:dyDescent="0.25">
      <c r="A11" s="19"/>
      <c r="B11" s="5">
        <v>14667776</v>
      </c>
      <c r="C11" s="5">
        <f t="shared" si="0"/>
        <v>14324</v>
      </c>
      <c r="D11" s="5">
        <v>14324</v>
      </c>
      <c r="E11" s="5">
        <f t="shared" si="1"/>
        <v>0</v>
      </c>
      <c r="F11" s="5">
        <v>6.6</v>
      </c>
      <c r="G11" s="5">
        <v>4.3099999999999996</v>
      </c>
      <c r="H11" s="5">
        <v>88.98</v>
      </c>
      <c r="I11" s="5">
        <f t="shared" si="2"/>
        <v>11.019999999999996</v>
      </c>
    </row>
    <row r="12" spans="1:9" s="4" customFormat="1" ht="30" customHeight="1" x14ac:dyDescent="0.25">
      <c r="A12" s="18" t="s">
        <v>47</v>
      </c>
      <c r="B12" s="4">
        <v>22021120</v>
      </c>
      <c r="C12" s="4">
        <f t="shared" si="0"/>
        <v>21505</v>
      </c>
      <c r="D12" s="4">
        <v>19621</v>
      </c>
      <c r="E12" s="4">
        <f t="shared" si="1"/>
        <v>8.7607533131829811</v>
      </c>
      <c r="F12" s="4">
        <v>12.96</v>
      </c>
      <c r="G12" s="4">
        <v>5.18</v>
      </c>
      <c r="H12" s="4">
        <v>81.66</v>
      </c>
      <c r="I12" s="4">
        <f t="shared" si="2"/>
        <v>18.340000000000003</v>
      </c>
    </row>
    <row r="13" spans="1:9" s="4" customFormat="1" ht="30" customHeight="1" x14ac:dyDescent="0.25">
      <c r="A13" s="18"/>
      <c r="B13" s="4">
        <v>22021120</v>
      </c>
      <c r="C13" s="4">
        <f t="shared" si="0"/>
        <v>21505</v>
      </c>
      <c r="D13" s="4">
        <v>19283</v>
      </c>
      <c r="E13" s="4">
        <f t="shared" si="1"/>
        <v>10.332480818414322</v>
      </c>
      <c r="F13" s="4">
        <v>12.8</v>
      </c>
      <c r="G13" s="4">
        <v>5.13</v>
      </c>
      <c r="H13" s="4">
        <v>81.92</v>
      </c>
      <c r="I13" s="4">
        <f t="shared" si="2"/>
        <v>18.079999999999998</v>
      </c>
    </row>
    <row r="14" spans="1:9" s="4" customFormat="1" ht="30" customHeight="1" x14ac:dyDescent="0.25">
      <c r="A14" s="18"/>
      <c r="B14" s="4">
        <v>22021120</v>
      </c>
      <c r="C14" s="4">
        <f t="shared" si="0"/>
        <v>21505</v>
      </c>
      <c r="D14" s="4">
        <v>19722</v>
      </c>
      <c r="E14" s="4">
        <f t="shared" si="1"/>
        <v>8.2910950941641488</v>
      </c>
      <c r="F14" s="4">
        <v>12.9</v>
      </c>
      <c r="G14" s="4">
        <v>5.33</v>
      </c>
      <c r="H14" s="4">
        <v>81.61</v>
      </c>
      <c r="I14" s="4">
        <f t="shared" si="2"/>
        <v>18.39</v>
      </c>
    </row>
    <row r="15" spans="1:9" s="4" customFormat="1" ht="30" customHeight="1" x14ac:dyDescent="0.25">
      <c r="A15" s="18"/>
      <c r="B15" s="4">
        <v>22021120</v>
      </c>
      <c r="C15" s="4">
        <f t="shared" si="0"/>
        <v>21505</v>
      </c>
      <c r="D15" s="4">
        <v>20226</v>
      </c>
      <c r="E15" s="4">
        <f t="shared" si="1"/>
        <v>5.9474540804464082</v>
      </c>
      <c r="F15" s="4">
        <v>12.88</v>
      </c>
      <c r="G15" s="4">
        <v>5.14</v>
      </c>
      <c r="H15" s="4">
        <v>81.8</v>
      </c>
      <c r="I15" s="4">
        <f t="shared" si="2"/>
        <v>18.200000000000003</v>
      </c>
    </row>
    <row r="16" spans="1:9" s="4" customFormat="1" ht="30" customHeight="1" x14ac:dyDescent="0.25">
      <c r="A16" s="18"/>
      <c r="B16" s="4">
        <v>22021120</v>
      </c>
      <c r="C16" s="4">
        <f t="shared" si="0"/>
        <v>21505</v>
      </c>
      <c r="D16" s="4">
        <v>19940</v>
      </c>
      <c r="E16" s="4">
        <f t="shared" si="1"/>
        <v>7.2773773541036961</v>
      </c>
      <c r="F16" s="4">
        <v>12.89</v>
      </c>
      <c r="G16" s="4">
        <v>5.31</v>
      </c>
      <c r="H16" s="4">
        <v>81.66</v>
      </c>
      <c r="I16" s="4">
        <f t="shared" si="2"/>
        <v>18.340000000000003</v>
      </c>
    </row>
    <row r="17" spans="1:9" s="5" customFormat="1" ht="30" customHeight="1" x14ac:dyDescent="0.25">
      <c r="A17" s="19" t="s">
        <v>48</v>
      </c>
      <c r="B17" s="5">
        <v>29335552</v>
      </c>
      <c r="C17" s="5">
        <f t="shared" si="0"/>
        <v>28648</v>
      </c>
      <c r="D17" s="5">
        <v>18967</v>
      </c>
      <c r="E17" s="5">
        <f t="shared" si="1"/>
        <v>33.792934934375872</v>
      </c>
      <c r="F17" s="5">
        <v>13.04</v>
      </c>
      <c r="G17" s="5">
        <v>5.21</v>
      </c>
      <c r="H17" s="5">
        <v>81.61</v>
      </c>
      <c r="I17" s="5">
        <f t="shared" si="2"/>
        <v>18.39</v>
      </c>
    </row>
    <row r="18" spans="1:9" s="5" customFormat="1" ht="30" customHeight="1" x14ac:dyDescent="0.25">
      <c r="A18" s="19"/>
      <c r="B18" s="5">
        <v>29335552</v>
      </c>
      <c r="C18" s="5">
        <f t="shared" si="0"/>
        <v>28648</v>
      </c>
      <c r="D18" s="5">
        <v>18929</v>
      </c>
      <c r="E18" s="5">
        <f t="shared" si="1"/>
        <v>33.925579447081823</v>
      </c>
      <c r="F18" s="5">
        <v>12.58</v>
      </c>
      <c r="G18" s="5">
        <v>4.1900000000000004</v>
      </c>
      <c r="H18" s="5">
        <v>83.1</v>
      </c>
      <c r="I18" s="5">
        <f t="shared" si="2"/>
        <v>16.900000000000006</v>
      </c>
    </row>
    <row r="19" spans="1:9" s="5" customFormat="1" ht="30" customHeight="1" x14ac:dyDescent="0.25">
      <c r="A19" s="19"/>
      <c r="B19" s="5">
        <v>29335552</v>
      </c>
      <c r="C19" s="5">
        <f t="shared" si="0"/>
        <v>28648</v>
      </c>
      <c r="D19" s="5">
        <v>18340</v>
      </c>
      <c r="E19" s="5">
        <f t="shared" si="1"/>
        <v>35.981569394024014</v>
      </c>
      <c r="F19" s="5">
        <v>12.73</v>
      </c>
      <c r="G19" s="5">
        <v>5.74</v>
      </c>
      <c r="H19" s="5">
        <v>81.42</v>
      </c>
      <c r="I19" s="5">
        <f t="shared" si="2"/>
        <v>18.579999999999998</v>
      </c>
    </row>
    <row r="20" spans="1:9" s="5" customFormat="1" ht="30" customHeight="1" x14ac:dyDescent="0.25">
      <c r="A20" s="19"/>
      <c r="B20" s="5">
        <v>29335552</v>
      </c>
      <c r="C20" s="5">
        <f t="shared" si="0"/>
        <v>28648</v>
      </c>
      <c r="D20" s="5">
        <v>18080</v>
      </c>
      <c r="E20" s="5">
        <f t="shared" si="1"/>
        <v>36.889137112538393</v>
      </c>
      <c r="F20" s="5">
        <v>12.78</v>
      </c>
      <c r="G20" s="5">
        <v>5.78</v>
      </c>
      <c r="H20" s="5">
        <v>81.3</v>
      </c>
      <c r="I20" s="5">
        <f t="shared" si="2"/>
        <v>18.700000000000003</v>
      </c>
    </row>
    <row r="21" spans="1:9" s="5" customFormat="1" ht="30" customHeight="1" x14ac:dyDescent="0.25">
      <c r="A21" s="19"/>
      <c r="B21" s="5">
        <v>29335552</v>
      </c>
      <c r="C21" s="5">
        <f t="shared" si="0"/>
        <v>28648</v>
      </c>
      <c r="D21" s="5">
        <v>18510</v>
      </c>
      <c r="E21" s="5">
        <f t="shared" si="1"/>
        <v>35.388159731918456</v>
      </c>
      <c r="F21" s="5">
        <v>12.97</v>
      </c>
      <c r="G21" s="5">
        <v>5.54</v>
      </c>
      <c r="H21" s="5">
        <v>81.36</v>
      </c>
      <c r="I21" s="5">
        <f t="shared" si="2"/>
        <v>18.64</v>
      </c>
    </row>
    <row r="22" spans="1:9" s="4" customFormat="1" ht="30" customHeight="1" x14ac:dyDescent="0.25">
      <c r="A22" s="18" t="s">
        <v>49</v>
      </c>
      <c r="B22" s="4">
        <v>36688896</v>
      </c>
      <c r="C22" s="4">
        <f t="shared" si="0"/>
        <v>35829</v>
      </c>
      <c r="D22" s="4">
        <v>19035</v>
      </c>
      <c r="E22" s="4">
        <f t="shared" si="1"/>
        <v>46.872645064054261</v>
      </c>
      <c r="F22" s="4">
        <v>12.93</v>
      </c>
      <c r="G22" s="4">
        <v>5.42</v>
      </c>
      <c r="H22" s="4">
        <v>81.48</v>
      </c>
      <c r="I22" s="4">
        <f t="shared" si="2"/>
        <v>18.519999999999996</v>
      </c>
    </row>
    <row r="23" spans="1:9" s="4" customFormat="1" ht="30" customHeight="1" x14ac:dyDescent="0.25">
      <c r="A23" s="18"/>
      <c r="B23" s="4">
        <v>36688896</v>
      </c>
      <c r="C23" s="4">
        <f t="shared" si="0"/>
        <v>35829</v>
      </c>
      <c r="D23" s="4">
        <v>19211</v>
      </c>
      <c r="E23" s="4">
        <f t="shared" si="1"/>
        <v>46.381422869742387</v>
      </c>
      <c r="F23" s="4">
        <v>12.91</v>
      </c>
      <c r="G23" s="4">
        <v>5.28</v>
      </c>
      <c r="H23" s="4">
        <v>81.69</v>
      </c>
      <c r="I23" s="4">
        <f t="shared" si="2"/>
        <v>18.310000000000002</v>
      </c>
    </row>
    <row r="24" spans="1:9" s="4" customFormat="1" ht="30" customHeight="1" x14ac:dyDescent="0.25">
      <c r="A24" s="18"/>
      <c r="B24" s="4">
        <v>36688896</v>
      </c>
      <c r="C24" s="4">
        <f t="shared" si="0"/>
        <v>35829</v>
      </c>
      <c r="D24" s="4">
        <v>19242</v>
      </c>
      <c r="E24" s="4">
        <f t="shared" si="1"/>
        <v>46.294900778698825</v>
      </c>
      <c r="F24" s="4">
        <v>12.98</v>
      </c>
      <c r="G24" s="4">
        <v>5.41</v>
      </c>
      <c r="H24" s="4">
        <v>81.42</v>
      </c>
      <c r="I24" s="4">
        <f t="shared" si="2"/>
        <v>18.579999999999998</v>
      </c>
    </row>
    <row r="25" spans="1:9" s="4" customFormat="1" ht="30" customHeight="1" x14ac:dyDescent="0.25">
      <c r="A25" s="18"/>
      <c r="B25" s="4">
        <v>36688896</v>
      </c>
      <c r="C25" s="4">
        <f t="shared" si="0"/>
        <v>35829</v>
      </c>
      <c r="D25" s="4">
        <v>18996</v>
      </c>
      <c r="E25" s="4">
        <f t="shared" si="1"/>
        <v>46.981495436657454</v>
      </c>
      <c r="F25" s="4">
        <v>12.95</v>
      </c>
      <c r="G25" s="4">
        <v>5.58</v>
      </c>
      <c r="H25" s="4">
        <v>81.38</v>
      </c>
      <c r="I25" s="4">
        <f t="shared" si="2"/>
        <v>18.620000000000005</v>
      </c>
    </row>
    <row r="26" spans="1:9" s="4" customFormat="1" ht="30" customHeight="1" x14ac:dyDescent="0.25">
      <c r="A26" s="18"/>
      <c r="B26" s="4">
        <v>36688896</v>
      </c>
      <c r="C26" s="4">
        <f t="shared" si="0"/>
        <v>35829</v>
      </c>
      <c r="D26" s="4">
        <v>18748</v>
      </c>
      <c r="E26" s="4">
        <f t="shared" si="1"/>
        <v>47.673672165005996</v>
      </c>
      <c r="F26" s="4">
        <v>12.8</v>
      </c>
      <c r="G26" s="4">
        <v>5.55</v>
      </c>
      <c r="H26" s="4">
        <v>81.510000000000005</v>
      </c>
      <c r="I26" s="4">
        <f t="shared" si="2"/>
        <v>18.489999999999995</v>
      </c>
    </row>
    <row r="27" spans="1:9" s="5" customFormat="1" ht="30" customHeight="1" x14ac:dyDescent="0.25">
      <c r="A27" s="19" t="s">
        <v>50</v>
      </c>
      <c r="B27" s="5">
        <v>44003328</v>
      </c>
      <c r="C27" s="5">
        <f t="shared" si="0"/>
        <v>42972</v>
      </c>
      <c r="D27" s="5">
        <v>18131</v>
      </c>
      <c r="E27" s="5">
        <f t="shared" si="1"/>
        <v>57.807409475937824</v>
      </c>
      <c r="F27" s="5">
        <v>12.77</v>
      </c>
      <c r="G27" s="5">
        <v>5.98</v>
      </c>
      <c r="H27" s="5">
        <v>71.14</v>
      </c>
      <c r="I27" s="5">
        <f t="shared" si="2"/>
        <v>28.86</v>
      </c>
    </row>
    <row r="28" spans="1:9" s="5" customFormat="1" ht="30" customHeight="1" x14ac:dyDescent="0.25">
      <c r="A28" s="19"/>
      <c r="B28" s="5">
        <v>44003328</v>
      </c>
      <c r="C28" s="5">
        <f t="shared" si="0"/>
        <v>42972</v>
      </c>
      <c r="D28" s="5">
        <v>18370</v>
      </c>
      <c r="E28" s="5">
        <f t="shared" si="1"/>
        <v>57.251233361258492</v>
      </c>
      <c r="F28" s="5">
        <v>12.78</v>
      </c>
      <c r="G28" s="5">
        <v>5.63</v>
      </c>
      <c r="H28" s="5">
        <v>81.48</v>
      </c>
      <c r="I28" s="5">
        <f t="shared" si="2"/>
        <v>18.519999999999996</v>
      </c>
    </row>
    <row r="29" spans="1:9" s="5" customFormat="1" ht="30" customHeight="1" x14ac:dyDescent="0.25">
      <c r="A29" s="19"/>
      <c r="B29" s="5">
        <v>44003328</v>
      </c>
      <c r="C29" s="5">
        <f t="shared" si="0"/>
        <v>42972</v>
      </c>
      <c r="D29" s="5">
        <v>19003</v>
      </c>
      <c r="E29" s="5">
        <f t="shared" si="1"/>
        <v>55.778181141208229</v>
      </c>
      <c r="F29" s="5">
        <v>13.08</v>
      </c>
      <c r="G29" s="5">
        <v>5.52</v>
      </c>
      <c r="H29" s="5">
        <v>81.31</v>
      </c>
      <c r="I29" s="5">
        <f t="shared" si="2"/>
        <v>18.689999999999998</v>
      </c>
    </row>
    <row r="30" spans="1:9" s="5" customFormat="1" ht="30" customHeight="1" x14ac:dyDescent="0.25">
      <c r="A30" s="19"/>
      <c r="B30" s="5">
        <v>44003328</v>
      </c>
      <c r="C30" s="5">
        <f t="shared" si="0"/>
        <v>42972</v>
      </c>
      <c r="D30" s="5">
        <v>18724</v>
      </c>
      <c r="E30" s="5">
        <f t="shared" si="1"/>
        <v>56.427441124453139</v>
      </c>
      <c r="F30" s="5">
        <v>12.96</v>
      </c>
      <c r="G30" s="5">
        <v>5.59</v>
      </c>
      <c r="H30" s="5">
        <v>81.31</v>
      </c>
      <c r="I30" s="5">
        <f t="shared" si="2"/>
        <v>18.689999999999998</v>
      </c>
    </row>
    <row r="31" spans="1:9" s="5" customFormat="1" ht="30" customHeight="1" x14ac:dyDescent="0.25">
      <c r="A31" s="19"/>
      <c r="B31" s="5">
        <v>44003328</v>
      </c>
      <c r="C31" s="5">
        <f t="shared" si="0"/>
        <v>42972</v>
      </c>
      <c r="D31" s="5">
        <v>18598</v>
      </c>
      <c r="E31" s="5">
        <f t="shared" si="1"/>
        <v>56.720655310434701</v>
      </c>
      <c r="F31" s="5">
        <v>12.89</v>
      </c>
      <c r="G31" s="5">
        <v>5.47</v>
      </c>
      <c r="H31" s="5">
        <v>81.53</v>
      </c>
      <c r="I31" s="5">
        <f t="shared" si="2"/>
        <v>18.47</v>
      </c>
    </row>
    <row r="32" spans="1:9" s="4" customFormat="1" ht="30" customHeight="1" x14ac:dyDescent="0.25">
      <c r="A32" s="18" t="s">
        <v>51</v>
      </c>
      <c r="B32" s="4">
        <v>51357696</v>
      </c>
      <c r="C32" s="4">
        <f t="shared" si="0"/>
        <v>50154</v>
      </c>
      <c r="D32" s="4">
        <v>18476</v>
      </c>
      <c r="E32" s="4">
        <f t="shared" si="1"/>
        <v>63.161462694899704</v>
      </c>
      <c r="F32" s="4">
        <v>13.04</v>
      </c>
      <c r="G32" s="4">
        <v>5.41</v>
      </c>
      <c r="H32" s="4">
        <v>81.47</v>
      </c>
      <c r="I32" s="4">
        <f t="shared" si="2"/>
        <v>18.53</v>
      </c>
    </row>
    <row r="33" spans="1:9" s="4" customFormat="1" ht="30" customHeight="1" x14ac:dyDescent="0.25">
      <c r="A33" s="18"/>
      <c r="B33" s="4">
        <v>51357696</v>
      </c>
      <c r="C33" s="4">
        <f t="shared" si="0"/>
        <v>50154</v>
      </c>
      <c r="D33" s="4">
        <v>18849</v>
      </c>
      <c r="E33" s="4">
        <f t="shared" si="1"/>
        <v>62.417753319775095</v>
      </c>
      <c r="F33" s="4">
        <v>12.91</v>
      </c>
      <c r="G33" s="4">
        <v>5.62</v>
      </c>
      <c r="H33" s="4">
        <v>81.33</v>
      </c>
      <c r="I33" s="4">
        <f t="shared" si="2"/>
        <v>18.670000000000002</v>
      </c>
    </row>
    <row r="34" spans="1:9" s="4" customFormat="1" ht="30" customHeight="1" x14ac:dyDescent="0.25">
      <c r="A34" s="18"/>
      <c r="B34" s="4">
        <v>51357696</v>
      </c>
      <c r="C34" s="4">
        <f t="shared" si="0"/>
        <v>50154</v>
      </c>
      <c r="D34" s="4">
        <v>18301</v>
      </c>
      <c r="E34" s="4">
        <f t="shared" si="1"/>
        <v>63.510388004944772</v>
      </c>
      <c r="F34" s="4">
        <v>12.98</v>
      </c>
      <c r="G34" s="4">
        <v>5.44</v>
      </c>
      <c r="H34" s="4">
        <v>81.45</v>
      </c>
      <c r="I34" s="4">
        <f t="shared" si="2"/>
        <v>18.549999999999997</v>
      </c>
    </row>
    <row r="35" spans="1:9" s="4" customFormat="1" ht="30" customHeight="1" x14ac:dyDescent="0.25">
      <c r="A35" s="18"/>
      <c r="B35" s="4">
        <v>51357696</v>
      </c>
      <c r="C35" s="4">
        <f t="shared" si="0"/>
        <v>50154</v>
      </c>
      <c r="D35" s="4">
        <v>18924</v>
      </c>
      <c r="E35" s="4">
        <f t="shared" si="1"/>
        <v>62.268213901184353</v>
      </c>
      <c r="F35" s="4">
        <v>12.96</v>
      </c>
      <c r="G35" s="4">
        <v>5.43</v>
      </c>
      <c r="H35" s="4">
        <v>81.5</v>
      </c>
      <c r="I35" s="4">
        <f t="shared" si="2"/>
        <v>18.5</v>
      </c>
    </row>
    <row r="36" spans="1:9" s="4" customFormat="1" ht="30" customHeight="1" x14ac:dyDescent="0.25">
      <c r="A36" s="18"/>
      <c r="B36" s="4">
        <v>51357696</v>
      </c>
      <c r="C36" s="4">
        <f t="shared" si="0"/>
        <v>50154</v>
      </c>
      <c r="D36" s="4">
        <v>19267</v>
      </c>
      <c r="E36" s="4">
        <f t="shared" si="1"/>
        <v>61.584320293496035</v>
      </c>
      <c r="F36" s="4">
        <v>12.82</v>
      </c>
      <c r="G36" s="4">
        <v>5.61</v>
      </c>
      <c r="H36" s="4">
        <v>81.430000000000007</v>
      </c>
      <c r="I36" s="4">
        <f t="shared" si="2"/>
        <v>18.569999999999993</v>
      </c>
    </row>
    <row r="37" spans="1:9" s="5" customFormat="1" ht="30" customHeight="1" x14ac:dyDescent="0.25">
      <c r="A37" s="19" t="s">
        <v>52</v>
      </c>
      <c r="B37" s="5">
        <v>58671104</v>
      </c>
      <c r="C37" s="5">
        <f t="shared" si="0"/>
        <v>57296</v>
      </c>
      <c r="D37" s="5">
        <v>19207</v>
      </c>
      <c r="E37" s="5">
        <f t="shared" si="1"/>
        <v>66.477590058642832</v>
      </c>
      <c r="F37" s="5">
        <v>12.98</v>
      </c>
      <c r="G37" s="5">
        <v>5.43</v>
      </c>
      <c r="H37" s="5">
        <v>81.489999999999995</v>
      </c>
      <c r="I37" s="5">
        <f t="shared" si="2"/>
        <v>18.510000000000005</v>
      </c>
    </row>
    <row r="38" spans="1:9" s="5" customFormat="1" ht="30" customHeight="1" x14ac:dyDescent="0.25">
      <c r="A38" s="19"/>
      <c r="B38" s="5">
        <v>58671104</v>
      </c>
      <c r="C38" s="5">
        <f t="shared" si="0"/>
        <v>57296</v>
      </c>
      <c r="D38" s="5">
        <v>19069</v>
      </c>
      <c r="E38" s="5">
        <f t="shared" si="1"/>
        <v>66.718444568556265</v>
      </c>
      <c r="F38" s="5">
        <v>13.03</v>
      </c>
      <c r="G38" s="5">
        <v>5.48</v>
      </c>
      <c r="H38" s="5">
        <v>81.36</v>
      </c>
      <c r="I38" s="5">
        <f t="shared" si="2"/>
        <v>18.64</v>
      </c>
    </row>
    <row r="39" spans="1:9" s="5" customFormat="1" ht="30" customHeight="1" x14ac:dyDescent="0.25">
      <c r="A39" s="19"/>
      <c r="B39" s="5">
        <v>58671104</v>
      </c>
      <c r="C39" s="5">
        <f t="shared" si="0"/>
        <v>57296</v>
      </c>
      <c r="D39" s="5">
        <v>18733</v>
      </c>
      <c r="E39" s="5">
        <f t="shared" si="1"/>
        <v>67.304872940519417</v>
      </c>
      <c r="F39" s="5">
        <v>12.75</v>
      </c>
      <c r="G39" s="5">
        <v>5.7</v>
      </c>
      <c r="H39" s="5">
        <v>81.430000000000007</v>
      </c>
      <c r="I39" s="5">
        <f t="shared" si="2"/>
        <v>18.569999999999993</v>
      </c>
    </row>
    <row r="40" spans="1:9" s="5" customFormat="1" ht="30" customHeight="1" x14ac:dyDescent="0.25">
      <c r="A40" s="19"/>
      <c r="B40" s="5">
        <v>58671104</v>
      </c>
      <c r="C40" s="5">
        <f t="shared" si="0"/>
        <v>57296</v>
      </c>
      <c r="D40" s="5">
        <v>18762</v>
      </c>
      <c r="E40" s="5">
        <f t="shared" si="1"/>
        <v>67.254258586986865</v>
      </c>
      <c r="F40" s="5">
        <v>12.86</v>
      </c>
      <c r="G40" s="5">
        <v>5.85</v>
      </c>
      <c r="H40" s="5">
        <v>81.2</v>
      </c>
      <c r="I40" s="5">
        <f t="shared" si="2"/>
        <v>18.799999999999997</v>
      </c>
    </row>
    <row r="41" spans="1:9" s="5" customFormat="1" ht="30" customHeight="1" x14ac:dyDescent="0.25">
      <c r="A41" s="19"/>
      <c r="B41" s="5">
        <v>58671104</v>
      </c>
      <c r="C41" s="5">
        <f t="shared" si="0"/>
        <v>57296</v>
      </c>
      <c r="D41" s="5">
        <v>18822</v>
      </c>
      <c r="E41" s="5">
        <f t="shared" si="1"/>
        <v>67.149539234850593</v>
      </c>
      <c r="F41" s="5">
        <v>12.84</v>
      </c>
      <c r="G41" s="5">
        <v>5.43</v>
      </c>
      <c r="H41" s="5">
        <v>81.59</v>
      </c>
      <c r="I41" s="5">
        <f t="shared" si="2"/>
        <v>18.409999999999997</v>
      </c>
    </row>
    <row r="42" spans="1:9" s="4" customFormat="1" ht="30" customHeight="1" x14ac:dyDescent="0.25">
      <c r="A42" s="18" t="s">
        <v>53</v>
      </c>
      <c r="B42" s="4">
        <v>65421312</v>
      </c>
      <c r="C42" s="4">
        <f t="shared" si="0"/>
        <v>63888</v>
      </c>
      <c r="D42" s="4">
        <v>19155</v>
      </c>
      <c r="E42" s="4">
        <f t="shared" si="1"/>
        <v>70.017843726521406</v>
      </c>
      <c r="F42" s="4">
        <v>12.99</v>
      </c>
      <c r="G42" s="4">
        <v>5.37</v>
      </c>
      <c r="H42" s="4">
        <v>81.5</v>
      </c>
      <c r="I42" s="4">
        <f t="shared" si="2"/>
        <v>18.5</v>
      </c>
    </row>
    <row r="43" spans="1:9" s="4" customFormat="1" ht="30" customHeight="1" x14ac:dyDescent="0.25">
      <c r="A43" s="18"/>
      <c r="B43" s="4">
        <v>65267712</v>
      </c>
      <c r="C43" s="4">
        <f t="shared" si="0"/>
        <v>63738</v>
      </c>
      <c r="D43" s="4">
        <v>19557</v>
      </c>
      <c r="E43" s="4">
        <f t="shared" si="1"/>
        <v>69.316577238068348</v>
      </c>
      <c r="F43" s="4">
        <v>12.85</v>
      </c>
      <c r="G43" s="4">
        <v>5.56</v>
      </c>
      <c r="H43" s="4">
        <v>81.489999999999995</v>
      </c>
      <c r="I43" s="4">
        <f t="shared" si="2"/>
        <v>18.510000000000005</v>
      </c>
    </row>
    <row r="44" spans="1:9" s="4" customFormat="1" ht="30" customHeight="1" x14ac:dyDescent="0.25">
      <c r="A44" s="18"/>
      <c r="B44" s="4">
        <v>65410048</v>
      </c>
      <c r="C44" s="4">
        <f t="shared" si="0"/>
        <v>63877</v>
      </c>
      <c r="D44" s="4">
        <v>19698</v>
      </c>
      <c r="E44" s="4">
        <f t="shared" si="1"/>
        <v>69.162609389921258</v>
      </c>
      <c r="F44" s="4">
        <v>12.84</v>
      </c>
      <c r="G44" s="4">
        <v>5.83</v>
      </c>
      <c r="H44" s="4">
        <v>81.209999999999994</v>
      </c>
      <c r="I44" s="4">
        <f t="shared" si="2"/>
        <v>18.790000000000006</v>
      </c>
    </row>
    <row r="45" spans="1:9" s="4" customFormat="1" ht="30" customHeight="1" x14ac:dyDescent="0.25">
      <c r="A45" s="18"/>
      <c r="B45" s="4">
        <v>65446912</v>
      </c>
      <c r="C45" s="4">
        <f t="shared" si="0"/>
        <v>63913</v>
      </c>
      <c r="D45" s="4">
        <v>19171</v>
      </c>
      <c r="E45" s="4">
        <f t="shared" si="1"/>
        <v>70.004537418052664</v>
      </c>
      <c r="F45" s="4">
        <v>12.91</v>
      </c>
      <c r="G45" s="4">
        <v>5.46</v>
      </c>
      <c r="H45" s="4">
        <v>81.489999999999995</v>
      </c>
      <c r="I45" s="4">
        <f t="shared" si="2"/>
        <v>18.510000000000005</v>
      </c>
    </row>
    <row r="46" spans="1:9" s="4" customFormat="1" ht="30" customHeight="1" x14ac:dyDescent="0.25">
      <c r="A46" s="18"/>
      <c r="B46" s="4">
        <v>65336320</v>
      </c>
      <c r="C46" s="4">
        <f t="shared" si="0"/>
        <v>63805</v>
      </c>
      <c r="D46" s="4">
        <v>19354</v>
      </c>
      <c r="E46" s="4">
        <f t="shared" si="1"/>
        <v>69.666954000470184</v>
      </c>
      <c r="F46" s="4">
        <v>13.11</v>
      </c>
      <c r="G46" s="4">
        <v>5.55</v>
      </c>
      <c r="H46" s="4">
        <v>81.22</v>
      </c>
      <c r="I46" s="4">
        <f t="shared" si="2"/>
        <v>18.78</v>
      </c>
    </row>
    <row r="47" spans="1:9" ht="30" customHeight="1" x14ac:dyDescent="0.25">
      <c r="A47" s="20" t="s">
        <v>54</v>
      </c>
      <c r="C47" s="4">
        <f t="shared" si="0"/>
        <v>0</v>
      </c>
      <c r="E47" s="4" t="e">
        <f t="shared" si="1"/>
        <v>#DIV/0!</v>
      </c>
      <c r="I47">
        <f t="shared" si="2"/>
        <v>100</v>
      </c>
    </row>
    <row r="48" spans="1:9" ht="30" customHeight="1" x14ac:dyDescent="0.25">
      <c r="A48" s="20"/>
      <c r="C48" s="4">
        <f t="shared" si="0"/>
        <v>0</v>
      </c>
      <c r="E48" s="4" t="e">
        <f t="shared" si="1"/>
        <v>#DIV/0!</v>
      </c>
      <c r="I48">
        <f t="shared" si="2"/>
        <v>100</v>
      </c>
    </row>
    <row r="49" spans="1:9" ht="30" customHeight="1" x14ac:dyDescent="0.25">
      <c r="A49" s="20"/>
      <c r="C49" s="4">
        <f t="shared" si="0"/>
        <v>0</v>
      </c>
      <c r="E49" s="4" t="e">
        <f t="shared" si="1"/>
        <v>#DIV/0!</v>
      </c>
      <c r="I49">
        <f t="shared" si="2"/>
        <v>100</v>
      </c>
    </row>
    <row r="50" spans="1:9" ht="30" customHeight="1" x14ac:dyDescent="0.25">
      <c r="A50" s="20"/>
      <c r="C50" s="4">
        <f t="shared" si="0"/>
        <v>0</v>
      </c>
      <c r="E50" s="4" t="e">
        <f t="shared" si="1"/>
        <v>#DIV/0!</v>
      </c>
      <c r="I50">
        <f t="shared" si="2"/>
        <v>100</v>
      </c>
    </row>
    <row r="51" spans="1:9" ht="30" customHeight="1" x14ac:dyDescent="0.25">
      <c r="A51" s="20"/>
      <c r="C51" s="4">
        <f t="shared" si="0"/>
        <v>0</v>
      </c>
      <c r="E51" s="4" t="e">
        <f t="shared" si="1"/>
        <v>#DIV/0!</v>
      </c>
      <c r="I51">
        <f t="shared" si="2"/>
        <v>100</v>
      </c>
    </row>
    <row r="52" spans="1:9" ht="30" customHeight="1" x14ac:dyDescent="0.25">
      <c r="A52" s="20" t="s">
        <v>55</v>
      </c>
      <c r="I52">
        <f t="shared" si="2"/>
        <v>100</v>
      </c>
    </row>
    <row r="53" spans="1:9" ht="30" customHeight="1" x14ac:dyDescent="0.25">
      <c r="A53" s="20"/>
      <c r="I53">
        <f t="shared" si="2"/>
        <v>100</v>
      </c>
    </row>
    <row r="54" spans="1:9" ht="30" customHeight="1" x14ac:dyDescent="0.25">
      <c r="A54" s="20"/>
      <c r="I54">
        <f t="shared" si="2"/>
        <v>100</v>
      </c>
    </row>
    <row r="55" spans="1:9" ht="30" customHeight="1" x14ac:dyDescent="0.25">
      <c r="A55" s="20"/>
      <c r="I55">
        <f t="shared" si="2"/>
        <v>100</v>
      </c>
    </row>
    <row r="56" spans="1:9" ht="30" customHeight="1" x14ac:dyDescent="0.25">
      <c r="A56" s="20"/>
      <c r="I56">
        <f t="shared" si="2"/>
        <v>100</v>
      </c>
    </row>
    <row r="57" spans="1:9" ht="30" customHeight="1" x14ac:dyDescent="0.25">
      <c r="A57" s="20" t="s">
        <v>56</v>
      </c>
    </row>
    <row r="58" spans="1:9" ht="30" customHeight="1" x14ac:dyDescent="0.25">
      <c r="A58" s="20"/>
    </row>
    <row r="59" spans="1:9" ht="30" customHeight="1" x14ac:dyDescent="0.25">
      <c r="A59" s="20"/>
    </row>
    <row r="60" spans="1:9" ht="30" customHeight="1" x14ac:dyDescent="0.25">
      <c r="A60" s="20"/>
    </row>
    <row r="61" spans="1:9" ht="30" customHeight="1" x14ac:dyDescent="0.25">
      <c r="A61" s="20"/>
    </row>
    <row r="62" spans="1:9" ht="30" customHeight="1" x14ac:dyDescent="0.25"/>
    <row r="63" spans="1:9" ht="30" customHeight="1" x14ac:dyDescent="0.25"/>
    <row r="64" spans="1:9" ht="30" customHeight="1" x14ac:dyDescent="0.25"/>
    <row r="65" customFormat="1" ht="30" customHeight="1" x14ac:dyDescent="0.25"/>
    <row r="66" customFormat="1" ht="30" customHeight="1" x14ac:dyDescent="0.25"/>
    <row r="67" customFormat="1" ht="30" customHeight="1" x14ac:dyDescent="0.25"/>
    <row r="68" customFormat="1" ht="30" customHeight="1" x14ac:dyDescent="0.25"/>
    <row r="69" customFormat="1" ht="30" customHeight="1" x14ac:dyDescent="0.25"/>
    <row r="70" customFormat="1" ht="30" customHeight="1" x14ac:dyDescent="0.25"/>
    <row r="71" customFormat="1" ht="30" customHeight="1" x14ac:dyDescent="0.25"/>
    <row r="72" customFormat="1" ht="30" customHeight="1" x14ac:dyDescent="0.25"/>
    <row r="73" customFormat="1" ht="30" customHeight="1" x14ac:dyDescent="0.25"/>
    <row r="74" customFormat="1" ht="30" customHeight="1" x14ac:dyDescent="0.25"/>
    <row r="75" customFormat="1" ht="30" customHeight="1" x14ac:dyDescent="0.25"/>
    <row r="76" customFormat="1" ht="30" customHeight="1" x14ac:dyDescent="0.25"/>
    <row r="77" customFormat="1" ht="30" customHeight="1" x14ac:dyDescent="0.25"/>
    <row r="78" customFormat="1" ht="30" customHeight="1" x14ac:dyDescent="0.25"/>
    <row r="79" customFormat="1" ht="30" customHeight="1" x14ac:dyDescent="0.25"/>
    <row r="80" customFormat="1" ht="30" customHeight="1" x14ac:dyDescent="0.25"/>
    <row r="81" customFormat="1" ht="30" customHeight="1" x14ac:dyDescent="0.25"/>
    <row r="82" customFormat="1" ht="30" customHeight="1" x14ac:dyDescent="0.25"/>
    <row r="83" customFormat="1" ht="30" customHeight="1" x14ac:dyDescent="0.25"/>
    <row r="84" customFormat="1" ht="30" customHeight="1" x14ac:dyDescent="0.25"/>
    <row r="85" customFormat="1" ht="30" customHeight="1" x14ac:dyDescent="0.25"/>
    <row r="86" customFormat="1" ht="30" customHeight="1" x14ac:dyDescent="0.25"/>
    <row r="87" customFormat="1" ht="30" customHeight="1" x14ac:dyDescent="0.25"/>
    <row r="88" customFormat="1" ht="30" customHeight="1" x14ac:dyDescent="0.25"/>
    <row r="89" customFormat="1" ht="30" customHeight="1" x14ac:dyDescent="0.25"/>
    <row r="90" customFormat="1" ht="30" customHeight="1" x14ac:dyDescent="0.25"/>
    <row r="91" customFormat="1" ht="30" customHeight="1" x14ac:dyDescent="0.25"/>
    <row r="92" customFormat="1" ht="30" customHeight="1" x14ac:dyDescent="0.25"/>
    <row r="93" customFormat="1" ht="30" customHeight="1" x14ac:dyDescent="0.25"/>
    <row r="94" customFormat="1" ht="30" customHeight="1" x14ac:dyDescent="0.25"/>
    <row r="95" customFormat="1" ht="30" customHeight="1" x14ac:dyDescent="0.25"/>
    <row r="96" customFormat="1" ht="30" customHeight="1" x14ac:dyDescent="0.25"/>
    <row r="97" customFormat="1" ht="30" customHeight="1" x14ac:dyDescent="0.25"/>
    <row r="98" customFormat="1" ht="30" customHeight="1" x14ac:dyDescent="0.25"/>
    <row r="99" customFormat="1" ht="30" customHeight="1" x14ac:dyDescent="0.25"/>
    <row r="100" customFormat="1" ht="30" customHeight="1" x14ac:dyDescent="0.25"/>
    <row r="101" customFormat="1" ht="30" customHeight="1" x14ac:dyDescent="0.25"/>
  </sheetData>
  <mergeCells count="12">
    <mergeCell ref="A57:A61"/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6B5A-7E62-4292-8070-117329C8F5F2}">
  <dimension ref="A1:J101"/>
  <sheetViews>
    <sheetView topLeftCell="A40" zoomScale="85" zoomScaleNormal="85" workbookViewId="0">
      <selection activeCell="C39" sqref="C39"/>
    </sheetView>
  </sheetViews>
  <sheetFormatPr defaultRowHeight="16.5" x14ac:dyDescent="0.25"/>
  <cols>
    <col min="1" max="13" width="25.625" customWidth="1"/>
    <col min="14" max="15" width="20.625" customWidth="1"/>
  </cols>
  <sheetData>
    <row r="1" spans="1:10" s="7" customFormat="1" ht="30" customHeight="1" x14ac:dyDescent="0.25">
      <c r="A1" s="7" t="s">
        <v>34</v>
      </c>
      <c r="B1" s="7" t="s">
        <v>35</v>
      </c>
      <c r="C1" s="7" t="s">
        <v>36</v>
      </c>
      <c r="D1" s="7" t="s">
        <v>37</v>
      </c>
      <c r="E1" s="7" t="s">
        <v>39</v>
      </c>
      <c r="F1" s="7" t="s">
        <v>44</v>
      </c>
      <c r="G1" s="7" t="s">
        <v>45</v>
      </c>
      <c r="H1" s="7" t="s">
        <v>40</v>
      </c>
      <c r="I1" s="7" t="s">
        <v>41</v>
      </c>
      <c r="J1" s="7" t="s">
        <v>57</v>
      </c>
    </row>
    <row r="2" spans="1:10" s="4" customFormat="1" ht="30" customHeight="1" x14ac:dyDescent="0.25">
      <c r="A2" s="18" t="s">
        <v>38</v>
      </c>
      <c r="B2" s="4">
        <v>7353344</v>
      </c>
      <c r="C2" s="4">
        <f>B2/1024</f>
        <v>7181</v>
      </c>
      <c r="D2" s="4">
        <v>7181</v>
      </c>
      <c r="E2" s="4">
        <f>(C2-D2)/C2</f>
        <v>0</v>
      </c>
      <c r="H2" s="4">
        <v>89.54</v>
      </c>
      <c r="I2" s="4">
        <f>100-H2</f>
        <v>10.459999999999994</v>
      </c>
    </row>
    <row r="3" spans="1:10" s="4" customFormat="1" ht="30" customHeight="1" x14ac:dyDescent="0.25">
      <c r="A3" s="18"/>
      <c r="B3" s="4">
        <v>7353344</v>
      </c>
      <c r="C3" s="4">
        <f t="shared" ref="C3:C51" si="0">B3/1024</f>
        <v>7181</v>
      </c>
      <c r="D3" s="4">
        <v>7181</v>
      </c>
      <c r="E3" s="4">
        <f t="shared" ref="E3:E20" si="1">(C3-D3)/C3</f>
        <v>0</v>
      </c>
      <c r="H3" s="4">
        <v>89.78</v>
      </c>
      <c r="I3" s="4">
        <f t="shared" ref="I3:I56" si="2">100-H3</f>
        <v>10.219999999999999</v>
      </c>
    </row>
    <row r="4" spans="1:10" s="4" customFormat="1" ht="30" customHeight="1" x14ac:dyDescent="0.25">
      <c r="A4" s="18"/>
      <c r="B4" s="4">
        <v>7353344</v>
      </c>
      <c r="C4" s="4">
        <f t="shared" si="0"/>
        <v>7181</v>
      </c>
      <c r="D4" s="4">
        <v>7181</v>
      </c>
      <c r="E4" s="4">
        <f t="shared" si="1"/>
        <v>0</v>
      </c>
      <c r="H4" s="4">
        <v>89.86</v>
      </c>
      <c r="I4" s="4">
        <f t="shared" si="2"/>
        <v>10.14</v>
      </c>
    </row>
    <row r="5" spans="1:10" s="4" customFormat="1" ht="30" customHeight="1" x14ac:dyDescent="0.25">
      <c r="A5" s="18"/>
      <c r="B5" s="4">
        <v>7353344</v>
      </c>
      <c r="C5" s="4">
        <f t="shared" si="0"/>
        <v>7181</v>
      </c>
      <c r="D5" s="4">
        <v>7181</v>
      </c>
      <c r="E5" s="4">
        <f t="shared" si="1"/>
        <v>0</v>
      </c>
      <c r="H5" s="4">
        <v>89.86</v>
      </c>
      <c r="I5" s="4">
        <f t="shared" si="2"/>
        <v>10.14</v>
      </c>
    </row>
    <row r="6" spans="1:10" s="4" customFormat="1" ht="30" customHeight="1" x14ac:dyDescent="0.25">
      <c r="A6" s="18"/>
      <c r="B6" s="4">
        <v>7353344</v>
      </c>
      <c r="C6" s="4">
        <f t="shared" si="0"/>
        <v>7181</v>
      </c>
      <c r="D6" s="4">
        <v>7181</v>
      </c>
      <c r="E6" s="4">
        <f t="shared" si="1"/>
        <v>0</v>
      </c>
      <c r="H6" s="4">
        <v>89.91</v>
      </c>
      <c r="I6" s="4">
        <f t="shared" si="2"/>
        <v>10.090000000000003</v>
      </c>
      <c r="J6" s="4">
        <v>29</v>
      </c>
    </row>
    <row r="7" spans="1:10" s="5" customFormat="1" ht="30" customHeight="1" x14ac:dyDescent="0.25">
      <c r="A7" s="19" t="s">
        <v>43</v>
      </c>
      <c r="B7" s="5">
        <v>14667776</v>
      </c>
      <c r="C7" s="5">
        <f t="shared" si="0"/>
        <v>14324</v>
      </c>
      <c r="D7" s="5">
        <v>14324</v>
      </c>
      <c r="E7" s="5">
        <f t="shared" si="1"/>
        <v>0</v>
      </c>
      <c r="F7" s="5">
        <v>9.49</v>
      </c>
      <c r="G7" s="5">
        <v>4.4400000000000004</v>
      </c>
      <c r="H7" s="5">
        <v>86</v>
      </c>
      <c r="I7" s="5">
        <f t="shared" si="2"/>
        <v>14</v>
      </c>
    </row>
    <row r="8" spans="1:10" s="5" customFormat="1" ht="30" customHeight="1" x14ac:dyDescent="0.25">
      <c r="A8" s="19"/>
      <c r="B8" s="5">
        <v>14667776</v>
      </c>
      <c r="C8" s="5">
        <f t="shared" si="0"/>
        <v>14324</v>
      </c>
      <c r="D8" s="5">
        <v>14324</v>
      </c>
      <c r="E8" s="5">
        <f t="shared" si="1"/>
        <v>0</v>
      </c>
      <c r="F8" s="5">
        <v>9.42</v>
      </c>
      <c r="G8" s="5">
        <v>4.88</v>
      </c>
      <c r="H8" s="5">
        <v>85.5</v>
      </c>
      <c r="I8" s="5">
        <f t="shared" si="2"/>
        <v>14.5</v>
      </c>
    </row>
    <row r="9" spans="1:10" s="5" customFormat="1" ht="30" customHeight="1" x14ac:dyDescent="0.25">
      <c r="A9" s="19"/>
      <c r="B9" s="5">
        <v>14667776</v>
      </c>
      <c r="C9" s="5">
        <f t="shared" si="0"/>
        <v>14324</v>
      </c>
      <c r="D9" s="5">
        <v>14324</v>
      </c>
      <c r="E9" s="5">
        <f t="shared" si="1"/>
        <v>0</v>
      </c>
      <c r="F9" s="5">
        <v>9.41</v>
      </c>
      <c r="G9" s="5">
        <v>4.6500000000000004</v>
      </c>
      <c r="H9" s="5">
        <v>85.77</v>
      </c>
      <c r="I9" s="5">
        <f t="shared" si="2"/>
        <v>14.230000000000004</v>
      </c>
    </row>
    <row r="10" spans="1:10" s="5" customFormat="1" ht="30" customHeight="1" x14ac:dyDescent="0.25">
      <c r="A10" s="19"/>
      <c r="B10" s="5">
        <v>14667776</v>
      </c>
      <c r="C10" s="5">
        <f t="shared" si="0"/>
        <v>14324</v>
      </c>
      <c r="D10" s="5">
        <v>14324</v>
      </c>
      <c r="E10" s="5">
        <f t="shared" si="1"/>
        <v>0</v>
      </c>
      <c r="F10" s="5">
        <v>9.35</v>
      </c>
      <c r="G10" s="5">
        <v>4.4000000000000004</v>
      </c>
      <c r="H10" s="5">
        <v>86.13</v>
      </c>
      <c r="I10" s="5">
        <f t="shared" si="2"/>
        <v>13.870000000000005</v>
      </c>
    </row>
    <row r="11" spans="1:10" s="5" customFormat="1" ht="30" customHeight="1" x14ac:dyDescent="0.25">
      <c r="A11" s="19"/>
      <c r="B11" s="5">
        <v>14667776</v>
      </c>
      <c r="C11" s="5">
        <f t="shared" si="0"/>
        <v>14324</v>
      </c>
      <c r="D11" s="5">
        <v>14324</v>
      </c>
      <c r="E11" s="5">
        <f t="shared" si="1"/>
        <v>0</v>
      </c>
      <c r="F11" s="5">
        <v>9.68</v>
      </c>
      <c r="G11" s="5">
        <v>4.51</v>
      </c>
      <c r="H11" s="5">
        <v>85.63</v>
      </c>
      <c r="I11" s="5">
        <f t="shared" si="2"/>
        <v>14.370000000000005</v>
      </c>
      <c r="J11" s="5">
        <v>54</v>
      </c>
    </row>
    <row r="12" spans="1:10" s="4" customFormat="1" ht="30" customHeight="1" x14ac:dyDescent="0.25">
      <c r="A12" s="18" t="s">
        <v>47</v>
      </c>
      <c r="B12" s="4">
        <v>22021120</v>
      </c>
      <c r="C12" s="4">
        <f t="shared" si="0"/>
        <v>21505</v>
      </c>
      <c r="D12" s="4">
        <v>21505</v>
      </c>
      <c r="E12" s="4">
        <f t="shared" si="1"/>
        <v>0</v>
      </c>
      <c r="F12" s="4">
        <v>12.79</v>
      </c>
      <c r="G12" s="4">
        <v>4.95</v>
      </c>
      <c r="H12" s="4">
        <v>82.11</v>
      </c>
      <c r="I12" s="4">
        <f t="shared" si="2"/>
        <v>17.89</v>
      </c>
    </row>
    <row r="13" spans="1:10" s="4" customFormat="1" ht="30" customHeight="1" x14ac:dyDescent="0.25">
      <c r="A13" s="18"/>
      <c r="B13" s="4">
        <v>22021120</v>
      </c>
      <c r="C13" s="4">
        <f t="shared" si="0"/>
        <v>21505</v>
      </c>
      <c r="D13" s="4">
        <v>21505</v>
      </c>
      <c r="E13" s="4">
        <f t="shared" si="1"/>
        <v>0</v>
      </c>
      <c r="F13" s="4">
        <v>13.28</v>
      </c>
      <c r="G13" s="4">
        <v>5.0999999999999996</v>
      </c>
      <c r="H13" s="4">
        <v>81.430000000000007</v>
      </c>
      <c r="I13" s="4">
        <f t="shared" si="2"/>
        <v>18.569999999999993</v>
      </c>
    </row>
    <row r="14" spans="1:10" s="4" customFormat="1" ht="30" customHeight="1" x14ac:dyDescent="0.25">
      <c r="A14" s="18"/>
      <c r="B14" s="4">
        <v>22021120</v>
      </c>
      <c r="C14" s="4">
        <f t="shared" si="0"/>
        <v>21505</v>
      </c>
      <c r="D14" s="4">
        <v>21505</v>
      </c>
      <c r="E14" s="4">
        <f t="shared" si="1"/>
        <v>0</v>
      </c>
      <c r="F14" s="4">
        <v>12.82</v>
      </c>
      <c r="G14" s="4">
        <v>4.93</v>
      </c>
      <c r="H14" s="4">
        <v>82.01</v>
      </c>
      <c r="I14" s="4">
        <f t="shared" si="2"/>
        <v>17.989999999999995</v>
      </c>
    </row>
    <row r="15" spans="1:10" s="4" customFormat="1" ht="30" customHeight="1" x14ac:dyDescent="0.25">
      <c r="A15" s="18"/>
      <c r="B15" s="4">
        <v>22021120</v>
      </c>
      <c r="C15" s="4">
        <f t="shared" si="0"/>
        <v>21505</v>
      </c>
      <c r="D15" s="4">
        <v>21505</v>
      </c>
      <c r="E15" s="4">
        <f t="shared" si="1"/>
        <v>0</v>
      </c>
      <c r="F15" s="4">
        <v>12.76</v>
      </c>
      <c r="G15" s="4">
        <v>4.97</v>
      </c>
      <c r="H15" s="4">
        <v>82.08</v>
      </c>
      <c r="I15" s="4">
        <f t="shared" si="2"/>
        <v>17.920000000000002</v>
      </c>
    </row>
    <row r="16" spans="1:10" s="4" customFormat="1" ht="30" customHeight="1" x14ac:dyDescent="0.25">
      <c r="A16" s="18"/>
      <c r="B16" s="4">
        <v>22021120</v>
      </c>
      <c r="C16" s="4">
        <f t="shared" si="0"/>
        <v>21505</v>
      </c>
      <c r="D16" s="4">
        <v>21505</v>
      </c>
      <c r="E16" s="4">
        <f t="shared" si="1"/>
        <v>0</v>
      </c>
      <c r="F16" s="4">
        <v>12.71</v>
      </c>
      <c r="G16" s="4">
        <v>5.17</v>
      </c>
      <c r="H16" s="4">
        <v>81.95</v>
      </c>
      <c r="I16" s="4">
        <f t="shared" si="2"/>
        <v>18.049999999999997</v>
      </c>
      <c r="J16" s="4">
        <v>119</v>
      </c>
    </row>
    <row r="17" spans="1:10" s="5" customFormat="1" ht="30" customHeight="1" x14ac:dyDescent="0.25">
      <c r="A17" s="19" t="s">
        <v>48</v>
      </c>
      <c r="B17" s="5">
        <v>29335552</v>
      </c>
      <c r="C17" s="5">
        <f t="shared" si="0"/>
        <v>28648</v>
      </c>
      <c r="D17" s="5">
        <v>28648</v>
      </c>
      <c r="E17" s="5">
        <f t="shared" si="1"/>
        <v>0</v>
      </c>
      <c r="F17" s="5">
        <v>15.78</v>
      </c>
      <c r="G17" s="5">
        <v>5.27</v>
      </c>
      <c r="H17" s="5">
        <v>78.84</v>
      </c>
      <c r="I17" s="5">
        <f t="shared" si="2"/>
        <v>21.159999999999997</v>
      </c>
    </row>
    <row r="18" spans="1:10" s="5" customFormat="1" ht="30" customHeight="1" x14ac:dyDescent="0.25">
      <c r="A18" s="19"/>
      <c r="B18" s="5">
        <v>29335552</v>
      </c>
      <c r="C18" s="5">
        <f t="shared" si="0"/>
        <v>28648</v>
      </c>
      <c r="D18" s="5">
        <v>28648</v>
      </c>
      <c r="E18" s="5">
        <f t="shared" si="1"/>
        <v>0</v>
      </c>
      <c r="F18" s="5">
        <v>15.56</v>
      </c>
      <c r="G18" s="5">
        <v>5.38</v>
      </c>
      <c r="H18" s="5">
        <v>78.900000000000006</v>
      </c>
      <c r="I18" s="5">
        <f t="shared" si="2"/>
        <v>21.099999999999994</v>
      </c>
    </row>
    <row r="19" spans="1:10" s="5" customFormat="1" ht="30" customHeight="1" x14ac:dyDescent="0.25">
      <c r="A19" s="19"/>
      <c r="B19" s="5">
        <v>29335552</v>
      </c>
      <c r="C19" s="5">
        <f t="shared" si="0"/>
        <v>28648</v>
      </c>
      <c r="D19" s="5">
        <v>28648</v>
      </c>
      <c r="E19" s="5">
        <f t="shared" si="1"/>
        <v>0</v>
      </c>
      <c r="F19" s="5">
        <v>15.96</v>
      </c>
      <c r="G19" s="5">
        <v>5.38</v>
      </c>
      <c r="H19" s="5">
        <v>78.44</v>
      </c>
      <c r="I19" s="5">
        <f t="shared" si="2"/>
        <v>21.560000000000002</v>
      </c>
    </row>
    <row r="20" spans="1:10" s="5" customFormat="1" ht="30" customHeight="1" x14ac:dyDescent="0.25">
      <c r="A20" s="19"/>
      <c r="B20" s="5">
        <v>29335552</v>
      </c>
      <c r="C20" s="5">
        <f t="shared" si="0"/>
        <v>28648</v>
      </c>
      <c r="D20" s="5">
        <v>28648</v>
      </c>
      <c r="E20" s="5">
        <f t="shared" si="1"/>
        <v>0</v>
      </c>
      <c r="F20" s="5">
        <v>15.97</v>
      </c>
      <c r="G20" s="5">
        <v>5.17</v>
      </c>
      <c r="H20" s="5">
        <v>78.66</v>
      </c>
      <c r="I20" s="5">
        <f t="shared" si="2"/>
        <v>21.340000000000003</v>
      </c>
    </row>
    <row r="21" spans="1:10" s="5" customFormat="1" ht="30" customHeight="1" x14ac:dyDescent="0.25">
      <c r="A21" s="19"/>
      <c r="B21" s="5">
        <v>29335552</v>
      </c>
      <c r="C21" s="5">
        <f t="shared" si="0"/>
        <v>28648</v>
      </c>
      <c r="D21" s="5">
        <v>28648</v>
      </c>
      <c r="E21" s="5">
        <f>(C21-D21)/C21*100</f>
        <v>0</v>
      </c>
      <c r="F21" s="5">
        <v>15.82</v>
      </c>
      <c r="G21" s="5">
        <v>5.28</v>
      </c>
      <c r="H21" s="5">
        <v>78.77</v>
      </c>
      <c r="I21" s="5">
        <f t="shared" si="2"/>
        <v>21.230000000000004</v>
      </c>
      <c r="J21" s="5">
        <v>1215</v>
      </c>
    </row>
    <row r="22" spans="1:10" s="4" customFormat="1" ht="30" customHeight="1" x14ac:dyDescent="0.25">
      <c r="A22" s="18" t="s">
        <v>49</v>
      </c>
      <c r="B22" s="4">
        <v>36688896</v>
      </c>
      <c r="C22" s="4">
        <f t="shared" si="0"/>
        <v>35829</v>
      </c>
      <c r="D22" s="4">
        <v>35674</v>
      </c>
      <c r="E22" s="4">
        <f>(C22-D22)/C22 *100</f>
        <v>0.43261045521784025</v>
      </c>
      <c r="F22" s="4">
        <v>16.2</v>
      </c>
      <c r="G22" s="4">
        <v>5.39</v>
      </c>
      <c r="H22" s="4">
        <v>78.17</v>
      </c>
      <c r="I22" s="4">
        <f t="shared" si="2"/>
        <v>21.83</v>
      </c>
    </row>
    <row r="23" spans="1:10" s="4" customFormat="1" ht="30" customHeight="1" x14ac:dyDescent="0.25">
      <c r="A23" s="18"/>
      <c r="B23" s="4">
        <v>36688896</v>
      </c>
      <c r="C23" s="4">
        <f t="shared" si="0"/>
        <v>35829</v>
      </c>
      <c r="D23" s="4">
        <v>35685</v>
      </c>
      <c r="E23" s="4">
        <f t="shared" ref="E23:E51" si="3">(C23-D23)/C23 *100</f>
        <v>0.40190906807334836</v>
      </c>
      <c r="F23" s="4">
        <v>16.579999999999998</v>
      </c>
      <c r="G23" s="4">
        <v>5.43</v>
      </c>
      <c r="H23" s="4">
        <v>77.88</v>
      </c>
      <c r="I23" s="4">
        <f t="shared" si="2"/>
        <v>22.120000000000005</v>
      </c>
    </row>
    <row r="24" spans="1:10" s="4" customFormat="1" ht="30" customHeight="1" x14ac:dyDescent="0.25">
      <c r="A24" s="18"/>
      <c r="B24" s="4">
        <v>36688896</v>
      </c>
      <c r="C24" s="4">
        <f t="shared" si="0"/>
        <v>35829</v>
      </c>
      <c r="D24" s="4">
        <v>35709</v>
      </c>
      <c r="E24" s="4">
        <f t="shared" si="3"/>
        <v>0.33492422339445699</v>
      </c>
      <c r="F24" s="4">
        <v>16.47</v>
      </c>
      <c r="G24" s="4">
        <v>4.8099999999999996</v>
      </c>
      <c r="H24" s="4">
        <v>78.58</v>
      </c>
      <c r="I24" s="4">
        <f t="shared" si="2"/>
        <v>21.42</v>
      </c>
    </row>
    <row r="25" spans="1:10" s="4" customFormat="1" ht="30" customHeight="1" x14ac:dyDescent="0.25">
      <c r="A25" s="18"/>
      <c r="B25" s="4">
        <v>36688896</v>
      </c>
      <c r="C25" s="4">
        <f t="shared" si="0"/>
        <v>35829</v>
      </c>
      <c r="D25" s="4">
        <v>35696</v>
      </c>
      <c r="E25" s="4">
        <f t="shared" si="3"/>
        <v>0.37120768092885653</v>
      </c>
      <c r="F25" s="4">
        <v>16.010000000000002</v>
      </c>
      <c r="G25" s="4">
        <v>5.3</v>
      </c>
      <c r="H25" s="4">
        <v>78.48</v>
      </c>
      <c r="I25" s="4">
        <f t="shared" si="2"/>
        <v>21.519999999999996</v>
      </c>
    </row>
    <row r="26" spans="1:10" s="4" customFormat="1" ht="30" customHeight="1" x14ac:dyDescent="0.25">
      <c r="A26" s="18"/>
      <c r="B26" s="4">
        <v>36688896</v>
      </c>
      <c r="C26" s="4">
        <f t="shared" si="0"/>
        <v>35829</v>
      </c>
      <c r="D26" s="4">
        <v>35674</v>
      </c>
      <c r="E26" s="4">
        <f t="shared" si="3"/>
        <v>0.43261045521784025</v>
      </c>
      <c r="F26" s="4">
        <v>16.21</v>
      </c>
      <c r="G26" s="4">
        <v>5.34</v>
      </c>
      <c r="H26" s="4">
        <v>78.31</v>
      </c>
      <c r="I26" s="4">
        <f t="shared" si="2"/>
        <v>21.689999999999998</v>
      </c>
      <c r="J26" s="4">
        <v>8731</v>
      </c>
    </row>
    <row r="27" spans="1:10" s="5" customFormat="1" ht="30" customHeight="1" x14ac:dyDescent="0.25">
      <c r="A27" s="19" t="s">
        <v>50</v>
      </c>
      <c r="B27" s="5">
        <v>44003328</v>
      </c>
      <c r="C27" s="5">
        <f t="shared" si="0"/>
        <v>42972</v>
      </c>
      <c r="D27" s="5">
        <v>42716</v>
      </c>
      <c r="E27" s="5">
        <f t="shared" si="3"/>
        <v>0.59573675881969657</v>
      </c>
      <c r="F27" s="5">
        <v>16.239999999999998</v>
      </c>
      <c r="G27" s="5">
        <v>5.41</v>
      </c>
      <c r="H27" s="5">
        <v>78.150000000000006</v>
      </c>
      <c r="I27" s="5">
        <f t="shared" si="2"/>
        <v>21.849999999999994</v>
      </c>
    </row>
    <row r="28" spans="1:10" s="5" customFormat="1" ht="30" customHeight="1" x14ac:dyDescent="0.25">
      <c r="A28" s="19"/>
      <c r="B28" s="5">
        <v>44003328</v>
      </c>
      <c r="C28" s="5">
        <f t="shared" si="0"/>
        <v>42972</v>
      </c>
      <c r="D28" s="5">
        <v>42746</v>
      </c>
      <c r="E28" s="5">
        <f t="shared" si="3"/>
        <v>0.52592385739551339</v>
      </c>
      <c r="F28" s="5">
        <v>16.63</v>
      </c>
      <c r="G28" s="5">
        <v>5.05</v>
      </c>
      <c r="H28" s="5">
        <v>78.14</v>
      </c>
      <c r="I28" s="5">
        <f t="shared" si="2"/>
        <v>21.86</v>
      </c>
    </row>
    <row r="29" spans="1:10" s="5" customFormat="1" ht="30" customHeight="1" x14ac:dyDescent="0.25">
      <c r="A29" s="19"/>
      <c r="B29" s="5">
        <v>44003328</v>
      </c>
      <c r="C29" s="5">
        <f t="shared" si="0"/>
        <v>42972</v>
      </c>
      <c r="D29" s="5">
        <v>42716</v>
      </c>
      <c r="E29" s="5">
        <f t="shared" si="3"/>
        <v>0.59573675881969657</v>
      </c>
      <c r="F29" s="5">
        <v>16.37</v>
      </c>
      <c r="G29" s="5">
        <v>5.19</v>
      </c>
      <c r="H29" s="5">
        <v>78.322999999999993</v>
      </c>
      <c r="I29" s="5">
        <f t="shared" si="2"/>
        <v>21.677000000000007</v>
      </c>
    </row>
    <row r="30" spans="1:10" s="5" customFormat="1" ht="30" customHeight="1" x14ac:dyDescent="0.25">
      <c r="A30" s="19"/>
      <c r="B30" s="5">
        <v>44003328</v>
      </c>
      <c r="C30" s="5">
        <f t="shared" si="0"/>
        <v>42972</v>
      </c>
      <c r="D30" s="5">
        <v>42748</v>
      </c>
      <c r="E30" s="5">
        <f t="shared" si="3"/>
        <v>0.52126966396723451</v>
      </c>
      <c r="F30" s="5">
        <v>16.61</v>
      </c>
      <c r="G30" s="5">
        <v>5.31</v>
      </c>
      <c r="H30" s="5">
        <v>77.98</v>
      </c>
      <c r="I30" s="5">
        <f t="shared" si="2"/>
        <v>22.019999999999996</v>
      </c>
    </row>
    <row r="31" spans="1:10" s="5" customFormat="1" ht="30" customHeight="1" x14ac:dyDescent="0.25">
      <c r="A31" s="19"/>
      <c r="B31" s="5">
        <v>44003328</v>
      </c>
      <c r="C31" s="5">
        <f t="shared" si="0"/>
        <v>42972</v>
      </c>
      <c r="D31" s="5">
        <v>42763</v>
      </c>
      <c r="E31" s="5">
        <f t="shared" si="3"/>
        <v>0.48636321325514287</v>
      </c>
      <c r="F31" s="5">
        <v>16.41</v>
      </c>
      <c r="G31" s="5">
        <v>5.34</v>
      </c>
      <c r="H31" s="5">
        <v>78.099999999999994</v>
      </c>
      <c r="I31" s="5">
        <f t="shared" si="2"/>
        <v>21.900000000000006</v>
      </c>
      <c r="J31" s="5">
        <v>15259</v>
      </c>
    </row>
    <row r="32" spans="1:10" s="4" customFormat="1" ht="30" customHeight="1" x14ac:dyDescent="0.25">
      <c r="A32" s="18" t="s">
        <v>51</v>
      </c>
      <c r="B32" s="4">
        <v>51357696</v>
      </c>
      <c r="C32" s="4">
        <f t="shared" si="0"/>
        <v>50154</v>
      </c>
      <c r="D32" s="4">
        <v>49713</v>
      </c>
      <c r="E32" s="4">
        <f t="shared" si="3"/>
        <v>0.87929178131355423</v>
      </c>
      <c r="F32" s="4">
        <v>16.89</v>
      </c>
      <c r="G32" s="4">
        <v>5.43</v>
      </c>
      <c r="H32" s="4">
        <v>77.83</v>
      </c>
      <c r="I32" s="4">
        <f t="shared" si="2"/>
        <v>22.17</v>
      </c>
    </row>
    <row r="33" spans="1:10" s="4" customFormat="1" ht="30" customHeight="1" x14ac:dyDescent="0.25">
      <c r="A33" s="18"/>
      <c r="B33" s="4">
        <v>51357696</v>
      </c>
      <c r="C33" s="4">
        <f t="shared" si="0"/>
        <v>50154</v>
      </c>
      <c r="D33" s="4">
        <v>49742</v>
      </c>
      <c r="E33" s="4">
        <f t="shared" si="3"/>
        <v>0.82146987279180117</v>
      </c>
      <c r="F33" s="4">
        <v>16.66</v>
      </c>
      <c r="G33" s="4">
        <v>5.45</v>
      </c>
      <c r="H33" s="4">
        <v>77.66</v>
      </c>
      <c r="I33" s="4">
        <f t="shared" si="2"/>
        <v>22.340000000000003</v>
      </c>
    </row>
    <row r="34" spans="1:10" s="4" customFormat="1" ht="30" customHeight="1" x14ac:dyDescent="0.25">
      <c r="A34" s="18"/>
      <c r="B34" s="4">
        <v>51357696</v>
      </c>
      <c r="C34" s="4">
        <f t="shared" si="0"/>
        <v>50154</v>
      </c>
      <c r="D34" s="4">
        <v>49771</v>
      </c>
      <c r="E34" s="4">
        <f t="shared" si="3"/>
        <v>0.76364796427004833</v>
      </c>
      <c r="F34" s="4">
        <v>16.86</v>
      </c>
      <c r="G34" s="4">
        <v>5.22</v>
      </c>
      <c r="H34" s="4">
        <v>77.709999999999994</v>
      </c>
      <c r="I34" s="4">
        <f t="shared" si="2"/>
        <v>22.290000000000006</v>
      </c>
    </row>
    <row r="35" spans="1:10" s="4" customFormat="1" ht="30" customHeight="1" x14ac:dyDescent="0.25">
      <c r="A35" s="18"/>
      <c r="B35" s="4">
        <v>51357696</v>
      </c>
      <c r="C35" s="4">
        <f t="shared" si="0"/>
        <v>50154</v>
      </c>
      <c r="D35" s="4">
        <v>49737</v>
      </c>
      <c r="E35" s="4">
        <f t="shared" si="3"/>
        <v>0.8314391673645174</v>
      </c>
      <c r="F35" s="4">
        <v>17.09</v>
      </c>
      <c r="G35" s="4">
        <v>5.36</v>
      </c>
      <c r="H35" s="4">
        <v>77.290000000000006</v>
      </c>
      <c r="I35" s="4">
        <f t="shared" si="2"/>
        <v>22.709999999999994</v>
      </c>
    </row>
    <row r="36" spans="1:10" s="4" customFormat="1" ht="30" customHeight="1" x14ac:dyDescent="0.25">
      <c r="A36" s="18"/>
      <c r="B36" s="4">
        <v>51357696</v>
      </c>
      <c r="C36" s="4">
        <f t="shared" si="0"/>
        <v>50154</v>
      </c>
      <c r="D36" s="4">
        <v>49760</v>
      </c>
      <c r="E36" s="4">
        <f t="shared" si="3"/>
        <v>0.78558041233002351</v>
      </c>
      <c r="F36" s="4">
        <v>16.760000000000002</v>
      </c>
      <c r="G36" s="4">
        <v>5.33</v>
      </c>
      <c r="H36" s="4">
        <v>77.75</v>
      </c>
      <c r="I36" s="4">
        <f t="shared" si="2"/>
        <v>22.25</v>
      </c>
      <c r="J36" s="4">
        <v>22957</v>
      </c>
    </row>
    <row r="37" spans="1:10" s="5" customFormat="1" ht="30" customHeight="1" x14ac:dyDescent="0.25">
      <c r="A37" s="19" t="s">
        <v>52</v>
      </c>
      <c r="B37" s="5">
        <v>58671104</v>
      </c>
      <c r="C37" s="5">
        <f t="shared" si="0"/>
        <v>57296</v>
      </c>
      <c r="D37" s="5">
        <v>56723</v>
      </c>
      <c r="E37" s="5">
        <f t="shared" si="3"/>
        <v>1.0000698129014243</v>
      </c>
      <c r="F37" s="5">
        <v>17.600000000000001</v>
      </c>
      <c r="G37" s="5">
        <v>5.61</v>
      </c>
      <c r="H37" s="5">
        <v>76.61</v>
      </c>
      <c r="I37" s="5">
        <f t="shared" si="2"/>
        <v>23.39</v>
      </c>
    </row>
    <row r="38" spans="1:10" s="5" customFormat="1" ht="30" customHeight="1" x14ac:dyDescent="0.25">
      <c r="A38" s="19"/>
      <c r="B38" s="5">
        <v>58671104</v>
      </c>
      <c r="C38" s="5">
        <f t="shared" si="0"/>
        <v>57296</v>
      </c>
      <c r="D38" s="5">
        <v>56805</v>
      </c>
      <c r="E38" s="5">
        <f t="shared" si="3"/>
        <v>0.8569533649818486</v>
      </c>
      <c r="F38" s="5">
        <v>17.3</v>
      </c>
      <c r="G38" s="5">
        <v>5.33</v>
      </c>
      <c r="H38" s="5">
        <v>77.150000000000006</v>
      </c>
      <c r="I38" s="5">
        <f t="shared" si="2"/>
        <v>22.849999999999994</v>
      </c>
    </row>
    <row r="39" spans="1:10" s="5" customFormat="1" ht="30" customHeight="1" x14ac:dyDescent="0.25">
      <c r="A39" s="19"/>
      <c r="B39" s="5">
        <v>58671104</v>
      </c>
      <c r="C39" s="5">
        <f t="shared" si="0"/>
        <v>57296</v>
      </c>
      <c r="D39" s="5">
        <v>56813</v>
      </c>
      <c r="E39" s="5">
        <f t="shared" si="3"/>
        <v>0.84299078469701194</v>
      </c>
      <c r="F39" s="5">
        <v>17.48</v>
      </c>
      <c r="G39" s="5">
        <v>5.21</v>
      </c>
      <c r="H39" s="5">
        <v>77.05</v>
      </c>
      <c r="I39" s="5">
        <f t="shared" si="2"/>
        <v>22.950000000000003</v>
      </c>
    </row>
    <row r="40" spans="1:10" s="5" customFormat="1" ht="30" customHeight="1" x14ac:dyDescent="0.25">
      <c r="A40" s="19"/>
      <c r="B40" s="5">
        <v>58671104</v>
      </c>
      <c r="C40" s="5">
        <f t="shared" si="0"/>
        <v>57296</v>
      </c>
      <c r="D40" s="5">
        <v>56801</v>
      </c>
      <c r="E40" s="5">
        <f t="shared" si="3"/>
        <v>0.86393465512426704</v>
      </c>
      <c r="F40" s="5">
        <v>17.3</v>
      </c>
      <c r="G40" s="5">
        <v>5.52</v>
      </c>
      <c r="H40" s="5">
        <v>76.989999999999995</v>
      </c>
      <c r="I40" s="5">
        <f t="shared" si="2"/>
        <v>23.010000000000005</v>
      </c>
    </row>
    <row r="41" spans="1:10" s="5" customFormat="1" ht="30" customHeight="1" x14ac:dyDescent="0.25">
      <c r="A41" s="19"/>
      <c r="B41" s="5">
        <v>58671104</v>
      </c>
      <c r="C41" s="5">
        <f t="shared" si="0"/>
        <v>57296</v>
      </c>
      <c r="D41" s="5">
        <v>56792</v>
      </c>
      <c r="E41" s="5">
        <f t="shared" si="3"/>
        <v>0.87964255794470825</v>
      </c>
      <c r="F41" s="5">
        <v>17.62</v>
      </c>
      <c r="G41" s="5">
        <v>5.37</v>
      </c>
      <c r="H41" s="5">
        <v>76.75</v>
      </c>
      <c r="I41" s="5">
        <f t="shared" si="2"/>
        <v>23.25</v>
      </c>
      <c r="J41" s="5">
        <v>30728</v>
      </c>
    </row>
    <row r="42" spans="1:10" s="4" customFormat="1" ht="30" customHeight="1" x14ac:dyDescent="0.25">
      <c r="A42" s="18" t="s">
        <v>53</v>
      </c>
      <c r="B42" s="4">
        <v>65617920</v>
      </c>
      <c r="C42" s="4">
        <f t="shared" si="0"/>
        <v>64080</v>
      </c>
      <c r="D42" s="4">
        <v>63297</v>
      </c>
      <c r="E42" s="4">
        <f t="shared" si="3"/>
        <v>1.2219101123595504</v>
      </c>
      <c r="F42" s="4">
        <v>17.920000000000002</v>
      </c>
      <c r="G42" s="4">
        <v>5.2</v>
      </c>
      <c r="H42" s="4">
        <v>76.650000000000006</v>
      </c>
      <c r="I42" s="4">
        <f t="shared" si="2"/>
        <v>23.349999999999994</v>
      </c>
    </row>
    <row r="43" spans="1:10" s="4" customFormat="1" ht="30" customHeight="1" x14ac:dyDescent="0.25">
      <c r="A43" s="18"/>
      <c r="B43" s="4">
        <v>65618944</v>
      </c>
      <c r="C43" s="4">
        <f t="shared" si="0"/>
        <v>64081</v>
      </c>
      <c r="D43" s="4">
        <v>63277</v>
      </c>
      <c r="E43" s="4">
        <f t="shared" si="3"/>
        <v>1.2546620683197829</v>
      </c>
      <c r="F43" s="4">
        <v>18.22</v>
      </c>
      <c r="G43" s="4">
        <v>5.41</v>
      </c>
      <c r="H43" s="4">
        <v>76.14</v>
      </c>
      <c r="I43" s="4">
        <f t="shared" si="2"/>
        <v>23.86</v>
      </c>
    </row>
    <row r="44" spans="1:10" s="4" customFormat="1" ht="30" customHeight="1" x14ac:dyDescent="0.25">
      <c r="A44" s="18"/>
      <c r="B44" s="4">
        <v>65628160</v>
      </c>
      <c r="C44" s="4">
        <f t="shared" si="0"/>
        <v>64090</v>
      </c>
      <c r="D44" s="4">
        <v>63216</v>
      </c>
      <c r="E44" s="4">
        <f t="shared" si="3"/>
        <v>1.3637072866281792</v>
      </c>
      <c r="F44" s="4">
        <v>17.84</v>
      </c>
      <c r="G44" s="4">
        <v>5.27</v>
      </c>
      <c r="H44" s="4">
        <v>76.760000000000005</v>
      </c>
      <c r="I44" s="4">
        <f t="shared" si="2"/>
        <v>23.239999999999995</v>
      </c>
    </row>
    <row r="45" spans="1:10" s="4" customFormat="1" ht="30" customHeight="1" x14ac:dyDescent="0.25">
      <c r="A45" s="18"/>
      <c r="B45" s="4">
        <v>65488896</v>
      </c>
      <c r="C45" s="4">
        <f t="shared" si="0"/>
        <v>63954</v>
      </c>
      <c r="D45" s="4">
        <v>63121</v>
      </c>
      <c r="E45" s="4">
        <f t="shared" si="3"/>
        <v>1.3024986709197237</v>
      </c>
      <c r="F45" s="4">
        <v>18.64</v>
      </c>
      <c r="G45" s="4">
        <v>5.19</v>
      </c>
      <c r="H45" s="4">
        <v>76</v>
      </c>
      <c r="I45" s="4">
        <f t="shared" si="2"/>
        <v>24</v>
      </c>
    </row>
    <row r="46" spans="1:10" s="4" customFormat="1" ht="30" customHeight="1" x14ac:dyDescent="0.25">
      <c r="A46" s="18"/>
      <c r="B46" s="4">
        <v>65403904</v>
      </c>
      <c r="C46" s="4">
        <f t="shared" si="0"/>
        <v>63871</v>
      </c>
      <c r="D46" s="4">
        <v>63124</v>
      </c>
      <c r="E46" s="4">
        <f t="shared" si="3"/>
        <v>1.1695448638662305</v>
      </c>
      <c r="F46" s="4">
        <v>17.78</v>
      </c>
      <c r="G46" s="4">
        <v>5.38</v>
      </c>
      <c r="H46" s="4">
        <v>76.650000000000006</v>
      </c>
      <c r="I46" s="4">
        <f t="shared" si="2"/>
        <v>23.349999999999994</v>
      </c>
      <c r="J46" s="4">
        <v>36994</v>
      </c>
    </row>
    <row r="47" spans="1:10" ht="30" customHeight="1" x14ac:dyDescent="0.25">
      <c r="A47" s="20" t="s">
        <v>54</v>
      </c>
      <c r="C47">
        <f t="shared" si="0"/>
        <v>0</v>
      </c>
      <c r="E47" t="e">
        <f t="shared" si="3"/>
        <v>#DIV/0!</v>
      </c>
      <c r="I47">
        <f t="shared" si="2"/>
        <v>100</v>
      </c>
    </row>
    <row r="48" spans="1:10" ht="30" customHeight="1" x14ac:dyDescent="0.25">
      <c r="A48" s="20"/>
      <c r="C48">
        <f t="shared" si="0"/>
        <v>0</v>
      </c>
      <c r="E48" t="e">
        <f t="shared" si="3"/>
        <v>#DIV/0!</v>
      </c>
      <c r="I48">
        <f t="shared" si="2"/>
        <v>100</v>
      </c>
    </row>
    <row r="49" spans="1:9" ht="30" customHeight="1" x14ac:dyDescent="0.25">
      <c r="A49" s="20"/>
      <c r="C49">
        <f t="shared" si="0"/>
        <v>0</v>
      </c>
      <c r="E49" t="e">
        <f t="shared" si="3"/>
        <v>#DIV/0!</v>
      </c>
      <c r="I49">
        <f t="shared" si="2"/>
        <v>100</v>
      </c>
    </row>
    <row r="50" spans="1:9" ht="30" customHeight="1" x14ac:dyDescent="0.25">
      <c r="A50" s="20"/>
      <c r="C50">
        <f t="shared" si="0"/>
        <v>0</v>
      </c>
      <c r="E50" t="e">
        <f t="shared" si="3"/>
        <v>#DIV/0!</v>
      </c>
      <c r="I50">
        <f t="shared" si="2"/>
        <v>100</v>
      </c>
    </row>
    <row r="51" spans="1:9" ht="30" customHeight="1" x14ac:dyDescent="0.25">
      <c r="A51" s="20"/>
      <c r="C51">
        <f t="shared" si="0"/>
        <v>0</v>
      </c>
      <c r="E51" t="e">
        <f t="shared" si="3"/>
        <v>#DIV/0!</v>
      </c>
      <c r="I51">
        <f t="shared" si="2"/>
        <v>100</v>
      </c>
    </row>
    <row r="52" spans="1:9" ht="30" customHeight="1" x14ac:dyDescent="0.25">
      <c r="A52" s="20" t="s">
        <v>55</v>
      </c>
      <c r="I52">
        <f t="shared" si="2"/>
        <v>100</v>
      </c>
    </row>
    <row r="53" spans="1:9" ht="30" customHeight="1" x14ac:dyDescent="0.25">
      <c r="A53" s="20"/>
      <c r="I53">
        <f t="shared" si="2"/>
        <v>100</v>
      </c>
    </row>
    <row r="54" spans="1:9" ht="30" customHeight="1" x14ac:dyDescent="0.25">
      <c r="A54" s="20"/>
      <c r="I54">
        <f t="shared" si="2"/>
        <v>100</v>
      </c>
    </row>
    <row r="55" spans="1:9" ht="30" customHeight="1" x14ac:dyDescent="0.25">
      <c r="A55" s="20"/>
      <c r="I55">
        <f t="shared" si="2"/>
        <v>100</v>
      </c>
    </row>
    <row r="56" spans="1:9" ht="30" customHeight="1" x14ac:dyDescent="0.25">
      <c r="A56" s="20"/>
      <c r="I56">
        <f t="shared" si="2"/>
        <v>100</v>
      </c>
    </row>
    <row r="57" spans="1:9" ht="30" customHeight="1" x14ac:dyDescent="0.25">
      <c r="A57" s="20" t="s">
        <v>56</v>
      </c>
    </row>
    <row r="58" spans="1:9" ht="30" customHeight="1" x14ac:dyDescent="0.25">
      <c r="A58" s="20"/>
    </row>
    <row r="59" spans="1:9" ht="30" customHeight="1" x14ac:dyDescent="0.25">
      <c r="A59" s="20"/>
    </row>
    <row r="60" spans="1:9" ht="30" customHeight="1" x14ac:dyDescent="0.25">
      <c r="A60" s="20"/>
    </row>
    <row r="61" spans="1:9" ht="30" customHeight="1" x14ac:dyDescent="0.25">
      <c r="A61" s="20"/>
    </row>
    <row r="62" spans="1:9" ht="30" customHeight="1" x14ac:dyDescent="0.25"/>
    <row r="63" spans="1:9" ht="30" customHeight="1" x14ac:dyDescent="0.25"/>
    <row r="64" spans="1:9" ht="30" customHeight="1" x14ac:dyDescent="0.25"/>
    <row r="65" customFormat="1" ht="30" customHeight="1" x14ac:dyDescent="0.25"/>
    <row r="66" customFormat="1" ht="30" customHeight="1" x14ac:dyDescent="0.25"/>
    <row r="67" customFormat="1" ht="30" customHeight="1" x14ac:dyDescent="0.25"/>
    <row r="68" customFormat="1" ht="30" customHeight="1" x14ac:dyDescent="0.25"/>
    <row r="69" customFormat="1" ht="30" customHeight="1" x14ac:dyDescent="0.25"/>
    <row r="70" customFormat="1" ht="30" customHeight="1" x14ac:dyDescent="0.25"/>
    <row r="71" customFormat="1" ht="30" customHeight="1" x14ac:dyDescent="0.25"/>
    <row r="72" customFormat="1" ht="30" customHeight="1" x14ac:dyDescent="0.25"/>
    <row r="73" customFormat="1" ht="30" customHeight="1" x14ac:dyDescent="0.25"/>
    <row r="74" customFormat="1" ht="30" customHeight="1" x14ac:dyDescent="0.25"/>
    <row r="75" customFormat="1" ht="30" customHeight="1" x14ac:dyDescent="0.25"/>
    <row r="76" customFormat="1" ht="30" customHeight="1" x14ac:dyDescent="0.25"/>
    <row r="77" customFormat="1" ht="30" customHeight="1" x14ac:dyDescent="0.25"/>
    <row r="78" customFormat="1" ht="30" customHeight="1" x14ac:dyDescent="0.25"/>
    <row r="79" customFormat="1" ht="30" customHeight="1" x14ac:dyDescent="0.25"/>
    <row r="80" customFormat="1" ht="30" customHeight="1" x14ac:dyDescent="0.25"/>
    <row r="81" customFormat="1" ht="30" customHeight="1" x14ac:dyDescent="0.25"/>
    <row r="82" customFormat="1" ht="30" customHeight="1" x14ac:dyDescent="0.25"/>
    <row r="83" customFormat="1" ht="30" customHeight="1" x14ac:dyDescent="0.25"/>
    <row r="84" customFormat="1" ht="30" customHeight="1" x14ac:dyDescent="0.25"/>
    <row r="85" customFormat="1" ht="30" customHeight="1" x14ac:dyDescent="0.25"/>
    <row r="86" customFormat="1" ht="30" customHeight="1" x14ac:dyDescent="0.25"/>
    <row r="87" customFormat="1" ht="30" customHeight="1" x14ac:dyDescent="0.25"/>
    <row r="88" customFormat="1" ht="30" customHeight="1" x14ac:dyDescent="0.25"/>
    <row r="89" customFormat="1" ht="30" customHeight="1" x14ac:dyDescent="0.25"/>
    <row r="90" customFormat="1" ht="30" customHeight="1" x14ac:dyDescent="0.25"/>
    <row r="91" customFormat="1" ht="30" customHeight="1" x14ac:dyDescent="0.25"/>
    <row r="92" customFormat="1" ht="30" customHeight="1" x14ac:dyDescent="0.25"/>
    <row r="93" customFormat="1" ht="30" customHeight="1" x14ac:dyDescent="0.25"/>
    <row r="94" customFormat="1" ht="30" customHeight="1" x14ac:dyDescent="0.25"/>
    <row r="95" customFormat="1" ht="30" customHeight="1" x14ac:dyDescent="0.25"/>
    <row r="96" customFormat="1" ht="30" customHeight="1" x14ac:dyDescent="0.25"/>
    <row r="97" customFormat="1" ht="30" customHeight="1" x14ac:dyDescent="0.25"/>
    <row r="98" customFormat="1" ht="30" customHeight="1" x14ac:dyDescent="0.25"/>
    <row r="99" customFormat="1" ht="30" customHeight="1" x14ac:dyDescent="0.25"/>
    <row r="100" customFormat="1" ht="30" customHeight="1" x14ac:dyDescent="0.25"/>
    <row r="101" customFormat="1" ht="30" customHeight="1" x14ac:dyDescent="0.25"/>
  </sheetData>
  <mergeCells count="12">
    <mergeCell ref="A57:A61"/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DBCF-1608-4425-93B1-8BFE577DB5AA}">
  <dimension ref="A1:K101"/>
  <sheetViews>
    <sheetView topLeftCell="B31" zoomScale="85" zoomScaleNormal="85" workbookViewId="0">
      <selection activeCell="I26" sqref="I26"/>
    </sheetView>
  </sheetViews>
  <sheetFormatPr defaultRowHeight="16.5" x14ac:dyDescent="0.25"/>
  <cols>
    <col min="1" max="13" width="25.625" customWidth="1"/>
    <col min="14" max="15" width="20.625" customWidth="1"/>
  </cols>
  <sheetData>
    <row r="1" spans="1:11" s="7" customFormat="1" ht="30" customHeight="1" x14ac:dyDescent="0.25">
      <c r="A1" s="7" t="s">
        <v>34</v>
      </c>
      <c r="B1" s="7" t="s">
        <v>35</v>
      </c>
      <c r="C1" s="7" t="s">
        <v>36</v>
      </c>
      <c r="D1" s="7" t="s">
        <v>37</v>
      </c>
      <c r="E1" s="7" t="s">
        <v>39</v>
      </c>
      <c r="F1" s="7" t="s">
        <v>44</v>
      </c>
      <c r="G1" s="7" t="s">
        <v>45</v>
      </c>
      <c r="H1" s="7" t="s">
        <v>40</v>
      </c>
      <c r="I1" s="7" t="s">
        <v>41</v>
      </c>
      <c r="J1" s="7" t="s">
        <v>57</v>
      </c>
    </row>
    <row r="2" spans="1:11" s="4" customFormat="1" ht="30" customHeight="1" x14ac:dyDescent="0.25">
      <c r="A2" s="18" t="s">
        <v>38</v>
      </c>
      <c r="B2" s="4">
        <v>7353344</v>
      </c>
      <c r="C2" s="4">
        <f>B2/1024</f>
        <v>7181</v>
      </c>
      <c r="D2" s="4">
        <v>7161</v>
      </c>
      <c r="E2" s="4">
        <f>(C2-D2)/C2 *100</f>
        <v>0.27851274195794462</v>
      </c>
      <c r="F2" s="4">
        <v>7.05</v>
      </c>
      <c r="G2" s="4">
        <v>4.0199999999999996</v>
      </c>
      <c r="H2" s="4">
        <v>88.85</v>
      </c>
      <c r="I2" s="4">
        <f>100-H2</f>
        <v>11.150000000000006</v>
      </c>
      <c r="J2" s="4">
        <v>26</v>
      </c>
    </row>
    <row r="3" spans="1:11" s="4" customFormat="1" ht="30" customHeight="1" x14ac:dyDescent="0.25">
      <c r="A3" s="18"/>
      <c r="B3" s="4">
        <v>7353344</v>
      </c>
      <c r="C3" s="4">
        <f t="shared" ref="C3:C51" si="0">B3/1024</f>
        <v>7181</v>
      </c>
      <c r="D3" s="4">
        <v>7120</v>
      </c>
      <c r="E3" s="4">
        <f t="shared" ref="E3:E51" si="1">(C3-D3)/C3 *100</f>
        <v>0.84946386297173104</v>
      </c>
      <c r="F3" s="4">
        <v>6.67</v>
      </c>
      <c r="G3" s="4">
        <v>4.3899999999999997</v>
      </c>
      <c r="H3" s="4">
        <v>88.82</v>
      </c>
      <c r="I3" s="4">
        <f t="shared" ref="I3:I46" si="2">100-H3</f>
        <v>11.180000000000007</v>
      </c>
      <c r="J3" s="4">
        <v>34</v>
      </c>
    </row>
    <row r="4" spans="1:11" s="4" customFormat="1" ht="30" customHeight="1" x14ac:dyDescent="0.25">
      <c r="A4" s="18"/>
      <c r="B4" s="4">
        <v>7353344</v>
      </c>
      <c r="C4" s="4">
        <f t="shared" si="0"/>
        <v>7181</v>
      </c>
      <c r="D4" s="4">
        <v>7170</v>
      </c>
      <c r="E4" s="4">
        <f t="shared" si="1"/>
        <v>0.15318200807686952</v>
      </c>
      <c r="F4" s="4">
        <v>7.1</v>
      </c>
      <c r="G4" s="4">
        <v>4.09</v>
      </c>
      <c r="H4" s="4">
        <v>88.77</v>
      </c>
      <c r="I4" s="4">
        <f t="shared" si="2"/>
        <v>11.230000000000004</v>
      </c>
      <c r="J4" s="4">
        <v>26</v>
      </c>
    </row>
    <row r="5" spans="1:11" s="4" customFormat="1" ht="30" customHeight="1" x14ac:dyDescent="0.25">
      <c r="A5" s="18"/>
      <c r="B5" s="4">
        <v>7353344</v>
      </c>
      <c r="C5" s="4">
        <f t="shared" si="0"/>
        <v>7181</v>
      </c>
      <c r="D5" s="4">
        <v>7143</v>
      </c>
      <c r="E5" s="4">
        <f t="shared" si="1"/>
        <v>0.52917420972009477</v>
      </c>
      <c r="F5" s="4">
        <v>7.14</v>
      </c>
      <c r="G5" s="4">
        <v>4.41</v>
      </c>
      <c r="H5" s="4">
        <v>88.34</v>
      </c>
      <c r="I5" s="4">
        <f t="shared" si="2"/>
        <v>11.659999999999997</v>
      </c>
      <c r="J5" s="4">
        <v>27</v>
      </c>
    </row>
    <row r="6" spans="1:11" s="4" customFormat="1" ht="30" customHeight="1" x14ac:dyDescent="0.25">
      <c r="A6" s="18"/>
      <c r="B6" s="4">
        <v>7353344</v>
      </c>
      <c r="C6" s="4">
        <f t="shared" si="0"/>
        <v>7181</v>
      </c>
      <c r="D6" s="4">
        <v>7136</v>
      </c>
      <c r="E6" s="4">
        <f t="shared" si="1"/>
        <v>0.62665366940537537</v>
      </c>
      <c r="F6" s="4">
        <v>7.15</v>
      </c>
      <c r="G6" s="4">
        <v>4.2300000000000004</v>
      </c>
      <c r="H6" s="4">
        <v>88.48</v>
      </c>
      <c r="I6" s="4">
        <f t="shared" si="2"/>
        <v>11.519999999999996</v>
      </c>
      <c r="J6" s="4">
        <v>36</v>
      </c>
      <c r="K6" s="4">
        <f>(E2+E3+E4+E5+E6)/5</f>
        <v>0.48739729842640306</v>
      </c>
    </row>
    <row r="7" spans="1:11" s="5" customFormat="1" ht="30" customHeight="1" x14ac:dyDescent="0.25">
      <c r="A7" s="19" t="s">
        <v>43</v>
      </c>
      <c r="B7" s="5">
        <v>14667776</v>
      </c>
      <c r="C7" s="5">
        <f t="shared" si="0"/>
        <v>14324</v>
      </c>
      <c r="D7" s="5">
        <v>14223</v>
      </c>
      <c r="E7" s="5">
        <f t="shared" si="1"/>
        <v>0.70511030438425015</v>
      </c>
      <c r="F7" s="5">
        <v>10.85</v>
      </c>
      <c r="G7" s="5">
        <v>4.9000000000000004</v>
      </c>
      <c r="H7" s="5">
        <v>84.09</v>
      </c>
      <c r="I7" s="5">
        <f t="shared" si="2"/>
        <v>15.909999999999997</v>
      </c>
      <c r="J7" s="5">
        <v>53</v>
      </c>
    </row>
    <row r="8" spans="1:11" s="5" customFormat="1" ht="30" customHeight="1" x14ac:dyDescent="0.25">
      <c r="A8" s="19"/>
      <c r="B8" s="5">
        <v>14667776</v>
      </c>
      <c r="C8" s="5">
        <f t="shared" si="0"/>
        <v>14324</v>
      </c>
      <c r="D8" s="5">
        <v>14250</v>
      </c>
      <c r="E8" s="5">
        <f t="shared" si="1"/>
        <v>0.51661547053895562</v>
      </c>
      <c r="F8" s="5">
        <v>11.19</v>
      </c>
      <c r="G8" s="5">
        <v>5.0599999999999996</v>
      </c>
      <c r="H8" s="5">
        <v>83.61</v>
      </c>
      <c r="I8" s="5">
        <f t="shared" si="2"/>
        <v>16.39</v>
      </c>
      <c r="J8" s="5">
        <v>83</v>
      </c>
    </row>
    <row r="9" spans="1:11" s="5" customFormat="1" ht="30" customHeight="1" x14ac:dyDescent="0.25">
      <c r="A9" s="19"/>
      <c r="B9" s="5">
        <v>14667776</v>
      </c>
      <c r="C9" s="5">
        <f t="shared" si="0"/>
        <v>14324</v>
      </c>
      <c r="D9" s="5">
        <v>14257</v>
      </c>
      <c r="E9" s="5">
        <f t="shared" si="1"/>
        <v>0.46774643954202738</v>
      </c>
      <c r="F9" s="5">
        <v>11.36</v>
      </c>
      <c r="G9" s="5">
        <v>4.95</v>
      </c>
      <c r="H9" s="5">
        <v>83.46</v>
      </c>
      <c r="I9" s="5">
        <f t="shared" si="2"/>
        <v>16.540000000000006</v>
      </c>
      <c r="J9" s="5">
        <v>74</v>
      </c>
    </row>
    <row r="10" spans="1:11" s="5" customFormat="1" ht="30" customHeight="1" x14ac:dyDescent="0.25">
      <c r="A10" s="19"/>
      <c r="B10" s="5">
        <v>14667776</v>
      </c>
      <c r="C10" s="5">
        <f t="shared" si="0"/>
        <v>14324</v>
      </c>
      <c r="D10" s="5">
        <v>14230</v>
      </c>
      <c r="E10" s="5">
        <f t="shared" si="1"/>
        <v>0.65624127338732197</v>
      </c>
      <c r="F10" s="5">
        <v>11.83</v>
      </c>
      <c r="G10" s="5">
        <v>4.3899999999999997</v>
      </c>
      <c r="H10" s="5">
        <v>83.58</v>
      </c>
      <c r="I10" s="5">
        <f t="shared" si="2"/>
        <v>16.420000000000002</v>
      </c>
      <c r="J10" s="5">
        <v>50</v>
      </c>
    </row>
    <row r="11" spans="1:11" s="5" customFormat="1" ht="30" customHeight="1" x14ac:dyDescent="0.25">
      <c r="A11" s="19"/>
      <c r="B11" s="5">
        <v>14667776</v>
      </c>
      <c r="C11" s="5">
        <f t="shared" si="0"/>
        <v>14324</v>
      </c>
      <c r="D11" s="5">
        <v>14243</v>
      </c>
      <c r="E11" s="5">
        <f t="shared" si="1"/>
        <v>0.56548450153588392</v>
      </c>
      <c r="F11" s="5">
        <v>11.28</v>
      </c>
      <c r="G11" s="5">
        <v>5.04</v>
      </c>
      <c r="H11" s="5">
        <v>83.44</v>
      </c>
      <c r="I11" s="5">
        <f t="shared" si="2"/>
        <v>16.560000000000002</v>
      </c>
      <c r="J11" s="5">
        <v>77</v>
      </c>
      <c r="K11" s="5">
        <f t="shared" ref="K11:K46" si="3">(E7+E8+E9+E10+E11)/5</f>
        <v>0.58223959787768786</v>
      </c>
    </row>
    <row r="12" spans="1:11" s="4" customFormat="1" ht="30" customHeight="1" x14ac:dyDescent="0.25">
      <c r="A12" s="18" t="s">
        <v>47</v>
      </c>
      <c r="B12" s="4">
        <v>22021120</v>
      </c>
      <c r="C12" s="4">
        <f t="shared" si="0"/>
        <v>21505</v>
      </c>
      <c r="D12" s="4">
        <v>21391</v>
      </c>
      <c r="E12" s="4">
        <f t="shared" si="1"/>
        <v>0.53010927691234599</v>
      </c>
      <c r="F12" s="4">
        <v>15.06</v>
      </c>
      <c r="G12" s="4">
        <v>5.1100000000000003</v>
      </c>
      <c r="H12" s="4">
        <v>79.61</v>
      </c>
      <c r="I12" s="4">
        <f t="shared" si="2"/>
        <v>20.39</v>
      </c>
      <c r="J12" s="4">
        <v>93</v>
      </c>
    </row>
    <row r="13" spans="1:11" s="4" customFormat="1" ht="30" customHeight="1" x14ac:dyDescent="0.25">
      <c r="A13" s="18"/>
      <c r="B13" s="4">
        <v>22021120</v>
      </c>
      <c r="C13" s="4">
        <f t="shared" si="0"/>
        <v>21505</v>
      </c>
      <c r="D13" s="4">
        <v>21365</v>
      </c>
      <c r="E13" s="4">
        <f t="shared" si="1"/>
        <v>0.65101139269937225</v>
      </c>
      <c r="F13" s="4">
        <v>15.19</v>
      </c>
      <c r="G13" s="4">
        <v>5.08</v>
      </c>
      <c r="H13" s="4">
        <v>79.44</v>
      </c>
      <c r="I13" s="4">
        <f t="shared" si="2"/>
        <v>20.560000000000002</v>
      </c>
      <c r="J13" s="4">
        <v>87</v>
      </c>
    </row>
    <row r="14" spans="1:11" s="4" customFormat="1" ht="30" customHeight="1" x14ac:dyDescent="0.25">
      <c r="A14" s="18"/>
      <c r="B14" s="4">
        <v>22021120</v>
      </c>
      <c r="C14" s="4">
        <f t="shared" si="0"/>
        <v>21505</v>
      </c>
      <c r="D14" s="4">
        <v>21358</v>
      </c>
      <c r="E14" s="4">
        <f t="shared" si="1"/>
        <v>0.68356196233434086</v>
      </c>
      <c r="F14" s="4">
        <v>14.1</v>
      </c>
      <c r="G14" s="4">
        <v>5.21</v>
      </c>
      <c r="H14" s="4">
        <v>80.430000000000007</v>
      </c>
      <c r="I14" s="4">
        <f t="shared" si="2"/>
        <v>19.569999999999993</v>
      </c>
      <c r="J14" s="4">
        <v>92</v>
      </c>
    </row>
    <row r="15" spans="1:11" s="4" customFormat="1" ht="30" customHeight="1" x14ac:dyDescent="0.25">
      <c r="A15" s="18"/>
      <c r="B15" s="4">
        <v>22021120</v>
      </c>
      <c r="C15" s="4">
        <f t="shared" si="0"/>
        <v>21505</v>
      </c>
      <c r="D15" s="4">
        <v>21352</v>
      </c>
      <c r="E15" s="4">
        <f t="shared" si="1"/>
        <v>0.71146245059288538</v>
      </c>
      <c r="F15" s="4">
        <v>15.08</v>
      </c>
      <c r="G15" s="4">
        <v>5.15</v>
      </c>
      <c r="H15" s="4">
        <v>78.94</v>
      </c>
      <c r="I15" s="4">
        <f t="shared" si="2"/>
        <v>21.060000000000002</v>
      </c>
      <c r="J15" s="4">
        <v>97</v>
      </c>
    </row>
    <row r="16" spans="1:11" s="4" customFormat="1" ht="30" customHeight="1" x14ac:dyDescent="0.25">
      <c r="A16" s="18"/>
      <c r="B16" s="4">
        <v>22021120</v>
      </c>
      <c r="C16" s="4">
        <f t="shared" si="0"/>
        <v>21505</v>
      </c>
      <c r="D16" s="4">
        <v>21427</v>
      </c>
      <c r="E16" s="4">
        <f t="shared" si="1"/>
        <v>0.36270634736107882</v>
      </c>
      <c r="F16" s="4">
        <v>15.19</v>
      </c>
      <c r="G16" s="4">
        <v>5.29</v>
      </c>
      <c r="H16" s="4">
        <v>79.23</v>
      </c>
      <c r="I16" s="4">
        <f t="shared" si="2"/>
        <v>20.769999999999996</v>
      </c>
      <c r="J16" s="4">
        <v>85</v>
      </c>
      <c r="K16" s="4">
        <f t="shared" si="3"/>
        <v>0.58777028598000469</v>
      </c>
    </row>
    <row r="17" spans="1:11" s="5" customFormat="1" ht="30" customHeight="1" x14ac:dyDescent="0.25">
      <c r="A17" s="19" t="s">
        <v>48</v>
      </c>
      <c r="B17" s="5">
        <v>29335552</v>
      </c>
      <c r="C17" s="5">
        <f t="shared" si="0"/>
        <v>28648</v>
      </c>
      <c r="D17" s="5">
        <v>28526</v>
      </c>
      <c r="E17" s="5">
        <f t="shared" si="1"/>
        <v>0.42585869868751747</v>
      </c>
      <c r="F17" s="5">
        <v>19.73</v>
      </c>
      <c r="G17" s="5">
        <v>5.58</v>
      </c>
      <c r="H17" s="5">
        <v>74.41</v>
      </c>
      <c r="I17" s="5">
        <f t="shared" si="2"/>
        <v>25.590000000000003</v>
      </c>
      <c r="J17" s="5">
        <v>145</v>
      </c>
    </row>
    <row r="18" spans="1:11" s="5" customFormat="1" ht="30" customHeight="1" x14ac:dyDescent="0.25">
      <c r="A18" s="19"/>
      <c r="B18" s="5">
        <v>29335552</v>
      </c>
      <c r="C18" s="5">
        <f t="shared" si="0"/>
        <v>28648</v>
      </c>
      <c r="D18" s="5">
        <v>28525</v>
      </c>
      <c r="E18" s="5">
        <f t="shared" si="1"/>
        <v>0.42934934375872663</v>
      </c>
      <c r="F18" s="5">
        <v>19</v>
      </c>
      <c r="G18" s="5">
        <v>5.75</v>
      </c>
      <c r="H18" s="5">
        <v>74.930000000000007</v>
      </c>
      <c r="I18" s="5">
        <f t="shared" si="2"/>
        <v>25.069999999999993</v>
      </c>
      <c r="J18" s="5">
        <v>114</v>
      </c>
    </row>
    <row r="19" spans="1:11" s="5" customFormat="1" ht="30" customHeight="1" x14ac:dyDescent="0.25">
      <c r="A19" s="19"/>
      <c r="B19" s="5">
        <v>29335552</v>
      </c>
      <c r="C19" s="5">
        <f t="shared" si="0"/>
        <v>28648</v>
      </c>
      <c r="D19" s="5">
        <v>28460</v>
      </c>
      <c r="E19" s="5">
        <f t="shared" si="1"/>
        <v>0.65624127338732197</v>
      </c>
      <c r="F19" s="5">
        <v>18.72</v>
      </c>
      <c r="G19" s="5">
        <v>5.84</v>
      </c>
      <c r="H19" s="5">
        <v>75.180000000000007</v>
      </c>
      <c r="I19" s="5">
        <f t="shared" si="2"/>
        <v>24.819999999999993</v>
      </c>
      <c r="J19" s="5">
        <v>112</v>
      </c>
    </row>
    <row r="20" spans="1:11" s="5" customFormat="1" ht="30" customHeight="1" x14ac:dyDescent="0.25">
      <c r="A20" s="19"/>
      <c r="B20" s="5">
        <v>29335552</v>
      </c>
      <c r="C20" s="5">
        <f t="shared" si="0"/>
        <v>28648</v>
      </c>
      <c r="D20" s="5">
        <v>28539</v>
      </c>
      <c r="E20" s="5">
        <f t="shared" si="1"/>
        <v>0.38048031276179839</v>
      </c>
      <c r="F20" s="5">
        <v>18.82</v>
      </c>
      <c r="G20" s="5">
        <v>5.68</v>
      </c>
      <c r="H20" s="5">
        <v>75.17</v>
      </c>
      <c r="I20" s="5">
        <f t="shared" si="2"/>
        <v>24.83</v>
      </c>
      <c r="J20" s="5">
        <v>108</v>
      </c>
    </row>
    <row r="21" spans="1:11" s="5" customFormat="1" ht="30" customHeight="1" x14ac:dyDescent="0.25">
      <c r="A21" s="19"/>
      <c r="B21" s="5">
        <v>29335552</v>
      </c>
      <c r="C21" s="5">
        <f t="shared" si="0"/>
        <v>28648</v>
      </c>
      <c r="D21" s="5">
        <v>28544</v>
      </c>
      <c r="E21" s="5">
        <f t="shared" si="1"/>
        <v>0.36302708740575257</v>
      </c>
      <c r="F21" s="5">
        <v>18.68</v>
      </c>
      <c r="G21" s="5">
        <v>5.51</v>
      </c>
      <c r="H21" s="5">
        <v>75.39</v>
      </c>
      <c r="I21" s="5">
        <f t="shared" si="2"/>
        <v>24.61</v>
      </c>
      <c r="J21" s="5">
        <v>151</v>
      </c>
      <c r="K21" s="5">
        <f t="shared" si="3"/>
        <v>0.45099134320022338</v>
      </c>
    </row>
    <row r="22" spans="1:11" s="4" customFormat="1" ht="30" customHeight="1" x14ac:dyDescent="0.25">
      <c r="A22" s="18" t="s">
        <v>49</v>
      </c>
      <c r="B22" s="4">
        <v>36688896</v>
      </c>
      <c r="C22" s="4">
        <f t="shared" si="0"/>
        <v>35829</v>
      </c>
      <c r="D22" s="4">
        <v>35574</v>
      </c>
      <c r="E22" s="4">
        <f t="shared" si="1"/>
        <v>0.71171397471322118</v>
      </c>
      <c r="F22" s="4">
        <v>23.44</v>
      </c>
      <c r="G22" s="4">
        <v>6.24</v>
      </c>
      <c r="H22" s="4">
        <v>69.959999999999994</v>
      </c>
      <c r="I22" s="4">
        <f t="shared" si="2"/>
        <v>30.040000000000006</v>
      </c>
      <c r="J22" s="4">
        <v>165</v>
      </c>
    </row>
    <row r="23" spans="1:11" s="4" customFormat="1" ht="30" customHeight="1" x14ac:dyDescent="0.25">
      <c r="A23" s="18"/>
      <c r="B23" s="4">
        <v>36688896</v>
      </c>
      <c r="C23" s="4">
        <f t="shared" si="0"/>
        <v>35829</v>
      </c>
      <c r="D23" s="4">
        <v>35676</v>
      </c>
      <c r="E23" s="4">
        <f t="shared" si="1"/>
        <v>0.42702838482793265</v>
      </c>
      <c r="F23" s="4">
        <v>23.75</v>
      </c>
      <c r="G23" s="4">
        <v>6.29</v>
      </c>
      <c r="H23" s="4">
        <v>69.64</v>
      </c>
      <c r="I23" s="4">
        <f t="shared" si="2"/>
        <v>30.36</v>
      </c>
      <c r="J23" s="4">
        <v>140</v>
      </c>
    </row>
    <row r="24" spans="1:11" s="4" customFormat="1" ht="30" customHeight="1" x14ac:dyDescent="0.25">
      <c r="A24" s="18"/>
      <c r="B24" s="4">
        <v>36688896</v>
      </c>
      <c r="C24" s="4">
        <f t="shared" si="0"/>
        <v>35829</v>
      </c>
      <c r="D24" s="4">
        <v>35650</v>
      </c>
      <c r="E24" s="4">
        <f t="shared" si="1"/>
        <v>0.49959529989673174</v>
      </c>
      <c r="F24" s="4">
        <v>23.01</v>
      </c>
      <c r="G24" s="4">
        <v>6.11</v>
      </c>
      <c r="H24" s="4">
        <v>70.45</v>
      </c>
      <c r="I24" s="4">
        <f t="shared" si="2"/>
        <v>29.549999999999997</v>
      </c>
      <c r="J24" s="4">
        <v>134</v>
      </c>
    </row>
    <row r="25" spans="1:11" s="4" customFormat="1" ht="30" customHeight="1" x14ac:dyDescent="0.25">
      <c r="A25" s="18"/>
      <c r="B25" s="4">
        <v>36688896</v>
      </c>
      <c r="C25" s="4">
        <f t="shared" si="0"/>
        <v>35829</v>
      </c>
      <c r="D25" s="4">
        <v>35676</v>
      </c>
      <c r="E25" s="4">
        <f t="shared" si="1"/>
        <v>0.42702838482793265</v>
      </c>
      <c r="F25" s="4">
        <v>23.32</v>
      </c>
      <c r="G25" s="4">
        <v>5.89</v>
      </c>
      <c r="H25" s="4">
        <v>70.41</v>
      </c>
      <c r="I25" s="4">
        <f t="shared" si="2"/>
        <v>29.590000000000003</v>
      </c>
      <c r="J25" s="4">
        <v>150</v>
      </c>
    </row>
    <row r="26" spans="1:11" s="4" customFormat="1" ht="30" customHeight="1" x14ac:dyDescent="0.25">
      <c r="A26" s="18"/>
      <c r="B26" s="4">
        <v>36688896</v>
      </c>
      <c r="C26" s="4">
        <f t="shared" si="0"/>
        <v>35829</v>
      </c>
      <c r="D26" s="4">
        <v>35672</v>
      </c>
      <c r="E26" s="4">
        <f t="shared" si="1"/>
        <v>0.43819252560774785</v>
      </c>
      <c r="F26" s="4">
        <v>22.9</v>
      </c>
      <c r="G26" s="4">
        <v>6.2</v>
      </c>
      <c r="H26" s="4">
        <v>70.5</v>
      </c>
      <c r="I26" s="4">
        <f t="shared" si="2"/>
        <v>29.5</v>
      </c>
      <c r="J26" s="4">
        <v>141</v>
      </c>
      <c r="K26" s="4">
        <f t="shared" si="3"/>
        <v>0.50071171397471326</v>
      </c>
    </row>
    <row r="27" spans="1:11" s="5" customFormat="1" ht="30" customHeight="1" x14ac:dyDescent="0.25">
      <c r="A27" s="19" t="s">
        <v>50</v>
      </c>
      <c r="B27" s="5">
        <v>44003328</v>
      </c>
      <c r="C27" s="5">
        <f t="shared" si="0"/>
        <v>42972</v>
      </c>
      <c r="D27" s="5">
        <v>42707</v>
      </c>
      <c r="E27" s="5">
        <f t="shared" si="1"/>
        <v>0.61668062924695155</v>
      </c>
      <c r="F27" s="5">
        <v>28.54</v>
      </c>
      <c r="G27" s="5">
        <v>6.76</v>
      </c>
      <c r="H27" s="5">
        <v>64.28</v>
      </c>
      <c r="I27" s="5">
        <f t="shared" si="2"/>
        <v>35.72</v>
      </c>
      <c r="J27" s="5">
        <v>179</v>
      </c>
    </row>
    <row r="28" spans="1:11" s="5" customFormat="1" ht="30" customHeight="1" x14ac:dyDescent="0.25">
      <c r="A28" s="19"/>
      <c r="B28" s="5">
        <v>44003328</v>
      </c>
      <c r="C28" s="5">
        <f t="shared" si="0"/>
        <v>42972</v>
      </c>
      <c r="D28" s="5">
        <v>42738</v>
      </c>
      <c r="E28" s="5">
        <f t="shared" si="1"/>
        <v>0.54454063110862883</v>
      </c>
      <c r="F28" s="5">
        <v>28.54</v>
      </c>
      <c r="G28" s="5">
        <v>6.56</v>
      </c>
      <c r="H28" s="5">
        <v>64.5</v>
      </c>
      <c r="I28" s="5">
        <f t="shared" si="2"/>
        <v>35.5</v>
      </c>
      <c r="J28" s="5">
        <v>182</v>
      </c>
    </row>
    <row r="29" spans="1:11" s="5" customFormat="1" ht="30" customHeight="1" x14ac:dyDescent="0.25">
      <c r="A29" s="19"/>
      <c r="B29" s="5">
        <v>44003328</v>
      </c>
      <c r="C29" s="5">
        <f t="shared" si="0"/>
        <v>42972</v>
      </c>
      <c r="D29" s="5">
        <v>42761</v>
      </c>
      <c r="E29" s="5">
        <f t="shared" si="1"/>
        <v>0.49101740668342175</v>
      </c>
      <c r="F29" s="5">
        <v>28.36</v>
      </c>
      <c r="G29" s="5">
        <v>6.63</v>
      </c>
      <c r="H29" s="5">
        <v>64.64</v>
      </c>
      <c r="I29" s="5">
        <f t="shared" si="2"/>
        <v>35.36</v>
      </c>
      <c r="J29" s="5">
        <v>198</v>
      </c>
    </row>
    <row r="30" spans="1:11" s="5" customFormat="1" ht="30" customHeight="1" x14ac:dyDescent="0.25">
      <c r="A30" s="19"/>
      <c r="B30" s="5">
        <v>44003328</v>
      </c>
      <c r="C30" s="5">
        <f t="shared" si="0"/>
        <v>42972</v>
      </c>
      <c r="D30" s="5">
        <v>42711</v>
      </c>
      <c r="E30" s="5">
        <f t="shared" si="1"/>
        <v>0.60737224239039378</v>
      </c>
      <c r="F30" s="5">
        <v>28.94</v>
      </c>
      <c r="G30" s="5">
        <v>6.76</v>
      </c>
      <c r="H30" s="5">
        <v>63.94</v>
      </c>
      <c r="I30" s="5">
        <f t="shared" si="2"/>
        <v>36.06</v>
      </c>
      <c r="J30" s="5">
        <v>216</v>
      </c>
    </row>
    <row r="31" spans="1:11" s="5" customFormat="1" ht="30" customHeight="1" x14ac:dyDescent="0.25">
      <c r="A31" s="19"/>
      <c r="B31" s="5">
        <v>44003328</v>
      </c>
      <c r="C31" s="5">
        <f t="shared" si="0"/>
        <v>42972</v>
      </c>
      <c r="D31" s="5">
        <v>42738</v>
      </c>
      <c r="E31" s="5">
        <f t="shared" si="1"/>
        <v>0.54454063110862883</v>
      </c>
      <c r="F31" s="5">
        <v>27.99</v>
      </c>
      <c r="G31" s="5">
        <v>6.75</v>
      </c>
      <c r="H31" s="5">
        <v>64.790000000000006</v>
      </c>
      <c r="I31" s="5">
        <f t="shared" si="2"/>
        <v>35.209999999999994</v>
      </c>
      <c r="J31" s="5">
        <v>169</v>
      </c>
      <c r="K31" s="5">
        <f t="shared" si="3"/>
        <v>0.56083030810760504</v>
      </c>
    </row>
    <row r="32" spans="1:11" s="4" customFormat="1" ht="30" customHeight="1" x14ac:dyDescent="0.25">
      <c r="A32" s="18" t="s">
        <v>51</v>
      </c>
      <c r="B32" s="4">
        <v>51357696</v>
      </c>
      <c r="C32" s="4">
        <f t="shared" si="0"/>
        <v>50154</v>
      </c>
      <c r="D32" s="4">
        <v>49376</v>
      </c>
      <c r="E32" s="4">
        <f t="shared" si="1"/>
        <v>1.551222235514615</v>
      </c>
      <c r="F32" s="4">
        <v>31.42</v>
      </c>
      <c r="G32" s="4">
        <v>7.03</v>
      </c>
      <c r="H32" s="4">
        <v>61.12</v>
      </c>
      <c r="I32" s="4">
        <f t="shared" si="2"/>
        <v>38.880000000000003</v>
      </c>
      <c r="J32" s="4">
        <v>2867</v>
      </c>
    </row>
    <row r="33" spans="1:11" s="4" customFormat="1" ht="30" customHeight="1" x14ac:dyDescent="0.25">
      <c r="A33" s="18"/>
      <c r="B33" s="4">
        <v>51357696</v>
      </c>
      <c r="C33" s="4">
        <f t="shared" si="0"/>
        <v>50154</v>
      </c>
      <c r="D33" s="4">
        <v>49300</v>
      </c>
      <c r="E33" s="4">
        <f t="shared" si="1"/>
        <v>1.7027555130198986</v>
      </c>
      <c r="F33" s="4">
        <v>31.08</v>
      </c>
      <c r="G33" s="4">
        <v>6.79</v>
      </c>
      <c r="H33" s="4">
        <v>61.6</v>
      </c>
      <c r="I33" s="4">
        <f t="shared" si="2"/>
        <v>38.4</v>
      </c>
      <c r="J33" s="4">
        <v>2783</v>
      </c>
    </row>
    <row r="34" spans="1:11" s="4" customFormat="1" ht="30" customHeight="1" x14ac:dyDescent="0.25">
      <c r="A34" s="18"/>
      <c r="B34" s="4">
        <v>51357696</v>
      </c>
      <c r="C34" s="4">
        <f t="shared" si="0"/>
        <v>50154</v>
      </c>
      <c r="D34" s="4">
        <v>49398</v>
      </c>
      <c r="E34" s="4">
        <f t="shared" si="1"/>
        <v>1.5073573393946644</v>
      </c>
      <c r="F34" s="4">
        <v>31.45</v>
      </c>
      <c r="G34" s="4">
        <v>6.58</v>
      </c>
      <c r="H34" s="4">
        <v>61.38</v>
      </c>
      <c r="I34" s="4">
        <f t="shared" si="2"/>
        <v>38.619999999999997</v>
      </c>
      <c r="J34" s="4">
        <v>2914</v>
      </c>
    </row>
    <row r="35" spans="1:11" s="4" customFormat="1" ht="30" customHeight="1" x14ac:dyDescent="0.25">
      <c r="A35" s="18"/>
      <c r="B35" s="4">
        <v>51357696</v>
      </c>
      <c r="C35" s="4">
        <f t="shared" si="0"/>
        <v>50154</v>
      </c>
      <c r="D35" s="4">
        <v>49531</v>
      </c>
      <c r="E35" s="4">
        <f t="shared" si="1"/>
        <v>1.2421741037604179</v>
      </c>
      <c r="F35" s="4">
        <v>31.02</v>
      </c>
      <c r="G35" s="4">
        <v>7.12</v>
      </c>
      <c r="H35" s="4">
        <v>61.42</v>
      </c>
      <c r="I35" s="4">
        <f t="shared" si="2"/>
        <v>38.58</v>
      </c>
      <c r="J35" s="4">
        <v>3151</v>
      </c>
    </row>
    <row r="36" spans="1:11" s="4" customFormat="1" ht="30" customHeight="1" x14ac:dyDescent="0.25">
      <c r="A36" s="18"/>
      <c r="B36" s="4">
        <v>51357696</v>
      </c>
      <c r="C36" s="4">
        <f t="shared" si="0"/>
        <v>50154</v>
      </c>
      <c r="D36" s="4">
        <v>49414</v>
      </c>
      <c r="E36" s="4">
        <f t="shared" si="1"/>
        <v>1.4754555967619731</v>
      </c>
      <c r="F36" s="4">
        <v>31.27</v>
      </c>
      <c r="G36" s="4">
        <v>7.07</v>
      </c>
      <c r="H36" s="4">
        <v>61.09</v>
      </c>
      <c r="I36" s="4">
        <f t="shared" si="2"/>
        <v>38.909999999999997</v>
      </c>
      <c r="J36" s="4">
        <v>2909</v>
      </c>
      <c r="K36" s="4">
        <f t="shared" si="3"/>
        <v>1.4957929576903137</v>
      </c>
    </row>
    <row r="37" spans="1:11" s="5" customFormat="1" ht="30" customHeight="1" x14ac:dyDescent="0.25">
      <c r="A37" s="19" t="s">
        <v>52</v>
      </c>
      <c r="B37" s="5">
        <v>58671104</v>
      </c>
      <c r="C37" s="5">
        <f t="shared" si="0"/>
        <v>57296</v>
      </c>
      <c r="D37" s="5">
        <v>56185</v>
      </c>
      <c r="E37" s="5">
        <f t="shared" si="1"/>
        <v>1.939053337056688</v>
      </c>
      <c r="F37" s="5">
        <v>32.61</v>
      </c>
      <c r="G37" s="5">
        <v>6.76</v>
      </c>
      <c r="H37" s="5">
        <v>60.11</v>
      </c>
      <c r="I37" s="5">
        <f t="shared" si="2"/>
        <v>39.89</v>
      </c>
      <c r="J37" s="5">
        <v>9633</v>
      </c>
    </row>
    <row r="38" spans="1:11" s="5" customFormat="1" ht="30" customHeight="1" x14ac:dyDescent="0.25">
      <c r="A38" s="19"/>
      <c r="B38" s="5">
        <v>58671104</v>
      </c>
      <c r="C38" s="5">
        <f t="shared" si="0"/>
        <v>57296</v>
      </c>
      <c r="D38" s="5">
        <v>56303</v>
      </c>
      <c r="E38" s="5">
        <f t="shared" si="1"/>
        <v>1.7331052778553477</v>
      </c>
      <c r="F38" s="5">
        <v>32.4</v>
      </c>
      <c r="G38" s="5">
        <v>6.62</v>
      </c>
      <c r="H38" s="5">
        <v>60.38</v>
      </c>
      <c r="I38" s="5">
        <f t="shared" si="2"/>
        <v>39.619999999999997</v>
      </c>
      <c r="J38" s="5">
        <v>10060</v>
      </c>
    </row>
    <row r="39" spans="1:11" s="5" customFormat="1" ht="30" customHeight="1" x14ac:dyDescent="0.25">
      <c r="A39" s="19"/>
      <c r="B39" s="5">
        <v>58671104</v>
      </c>
      <c r="C39" s="5">
        <f t="shared" si="0"/>
        <v>57296</v>
      </c>
      <c r="D39" s="5">
        <v>56193</v>
      </c>
      <c r="E39" s="5">
        <f t="shared" si="1"/>
        <v>1.9250907567718516</v>
      </c>
      <c r="F39" s="5">
        <v>31.91</v>
      </c>
      <c r="G39" s="5">
        <v>7.2</v>
      </c>
      <c r="H39" s="5">
        <v>60.39</v>
      </c>
      <c r="I39" s="5">
        <f t="shared" si="2"/>
        <v>39.61</v>
      </c>
      <c r="J39" s="5">
        <v>10417</v>
      </c>
    </row>
    <row r="40" spans="1:11" s="5" customFormat="1" ht="30" customHeight="1" x14ac:dyDescent="0.25">
      <c r="A40" s="19"/>
      <c r="B40" s="5">
        <v>58671104</v>
      </c>
      <c r="C40" s="5">
        <f t="shared" si="0"/>
        <v>57296</v>
      </c>
      <c r="D40" s="5">
        <v>56307</v>
      </c>
      <c r="E40" s="5">
        <f t="shared" si="1"/>
        <v>1.7261239877129293</v>
      </c>
      <c r="F40" s="5">
        <v>31.76</v>
      </c>
      <c r="G40" s="5">
        <v>7.24</v>
      </c>
      <c r="H40" s="5">
        <v>60.51</v>
      </c>
      <c r="I40" s="5">
        <f t="shared" si="2"/>
        <v>39.49</v>
      </c>
      <c r="J40" s="5">
        <v>10214</v>
      </c>
    </row>
    <row r="41" spans="1:11" s="5" customFormat="1" ht="30" customHeight="1" x14ac:dyDescent="0.25">
      <c r="A41" s="19"/>
      <c r="B41" s="5">
        <v>58671104</v>
      </c>
      <c r="C41" s="5">
        <f t="shared" si="0"/>
        <v>57296</v>
      </c>
      <c r="D41" s="5">
        <v>56191</v>
      </c>
      <c r="E41" s="5">
        <f t="shared" si="1"/>
        <v>1.9285814018430607</v>
      </c>
      <c r="F41" s="5">
        <v>32.19</v>
      </c>
      <c r="G41" s="5">
        <v>6.82</v>
      </c>
      <c r="H41" s="5">
        <v>60.57</v>
      </c>
      <c r="I41" s="5">
        <f t="shared" si="2"/>
        <v>39.43</v>
      </c>
      <c r="J41" s="5">
        <v>9926</v>
      </c>
      <c r="K41" s="5">
        <f t="shared" si="3"/>
        <v>1.8503909522479756</v>
      </c>
    </row>
    <row r="42" spans="1:11" s="4" customFormat="1" ht="30" customHeight="1" x14ac:dyDescent="0.25">
      <c r="A42" s="18" t="s">
        <v>53</v>
      </c>
      <c r="B42" s="4">
        <v>65421312</v>
      </c>
      <c r="C42" s="4">
        <f t="shared" si="0"/>
        <v>63888</v>
      </c>
      <c r="D42" s="4">
        <v>62477</v>
      </c>
      <c r="E42" s="4">
        <f t="shared" si="1"/>
        <v>2.2085524668169296</v>
      </c>
      <c r="F42" s="4">
        <v>32.61</v>
      </c>
      <c r="G42" s="4">
        <v>6.73</v>
      </c>
      <c r="H42" s="4">
        <v>60.18</v>
      </c>
      <c r="I42" s="4">
        <f t="shared" si="2"/>
        <v>39.82</v>
      </c>
      <c r="J42" s="4">
        <v>16831</v>
      </c>
    </row>
    <row r="43" spans="1:11" s="4" customFormat="1" ht="30" customHeight="1" x14ac:dyDescent="0.25">
      <c r="A43" s="18"/>
      <c r="B43" s="4">
        <v>65267712</v>
      </c>
      <c r="C43" s="4">
        <f t="shared" si="0"/>
        <v>63738</v>
      </c>
      <c r="D43" s="4">
        <v>62226</v>
      </c>
      <c r="E43" s="4">
        <f t="shared" si="1"/>
        <v>2.372211239762779</v>
      </c>
      <c r="F43" s="4">
        <v>32.270000000000003</v>
      </c>
      <c r="G43" s="4">
        <v>7.05</v>
      </c>
      <c r="H43" s="4">
        <v>60.12</v>
      </c>
      <c r="I43" s="4">
        <f t="shared" si="2"/>
        <v>39.880000000000003</v>
      </c>
      <c r="J43" s="4">
        <v>16164</v>
      </c>
    </row>
    <row r="44" spans="1:11" s="4" customFormat="1" ht="30" customHeight="1" x14ac:dyDescent="0.25">
      <c r="A44" s="18"/>
      <c r="B44" s="4">
        <v>65410048</v>
      </c>
      <c r="C44" s="4">
        <f t="shared" si="0"/>
        <v>63877</v>
      </c>
      <c r="D44" s="4">
        <v>62418</v>
      </c>
      <c r="E44" s="4">
        <f t="shared" si="1"/>
        <v>2.2840772108896785</v>
      </c>
      <c r="F44" s="4">
        <v>33.049999999999997</v>
      </c>
      <c r="G44" s="4">
        <v>7.19</v>
      </c>
      <c r="H44" s="4">
        <v>59.3</v>
      </c>
      <c r="I44" s="4">
        <f t="shared" si="2"/>
        <v>40.700000000000003</v>
      </c>
      <c r="J44" s="4">
        <v>16370</v>
      </c>
    </row>
    <row r="45" spans="1:11" s="4" customFormat="1" ht="30" customHeight="1" x14ac:dyDescent="0.25">
      <c r="A45" s="18"/>
      <c r="B45" s="4">
        <v>65446912</v>
      </c>
      <c r="C45" s="4">
        <f t="shared" si="0"/>
        <v>63913</v>
      </c>
      <c r="D45" s="4">
        <v>62537</v>
      </c>
      <c r="E45" s="4">
        <f t="shared" si="1"/>
        <v>2.1529266346439693</v>
      </c>
      <c r="F45" s="4">
        <v>32.99</v>
      </c>
      <c r="G45" s="4">
        <v>7.2</v>
      </c>
      <c r="H45" s="4">
        <v>59.34</v>
      </c>
      <c r="I45" s="4">
        <f t="shared" si="2"/>
        <v>40.659999999999997</v>
      </c>
      <c r="J45" s="4">
        <v>15900</v>
      </c>
    </row>
    <row r="46" spans="1:11" s="4" customFormat="1" ht="30" customHeight="1" x14ac:dyDescent="0.25">
      <c r="A46" s="18"/>
      <c r="B46" s="4">
        <v>65336320</v>
      </c>
      <c r="C46" s="4">
        <f t="shared" si="0"/>
        <v>63805</v>
      </c>
      <c r="D46" s="4">
        <v>62456</v>
      </c>
      <c r="E46" s="4">
        <f t="shared" si="1"/>
        <v>2.1142543687798763</v>
      </c>
      <c r="F46" s="4">
        <v>33.29</v>
      </c>
      <c r="G46" s="4">
        <v>7.14</v>
      </c>
      <c r="H46" s="4">
        <v>59.15</v>
      </c>
      <c r="I46" s="4">
        <f t="shared" si="2"/>
        <v>40.85</v>
      </c>
      <c r="J46" s="4">
        <v>16421</v>
      </c>
      <c r="K46" s="4">
        <f t="shared" si="3"/>
        <v>2.2264043841786463</v>
      </c>
    </row>
    <row r="47" spans="1:11" ht="30" customHeight="1" x14ac:dyDescent="0.25">
      <c r="A47" s="20" t="s">
        <v>54</v>
      </c>
      <c r="C47" s="4">
        <f t="shared" si="0"/>
        <v>0</v>
      </c>
      <c r="E47" s="4" t="e">
        <f t="shared" si="1"/>
        <v>#DIV/0!</v>
      </c>
      <c r="I47">
        <f t="shared" ref="I47:I56" si="4">100-H47</f>
        <v>100</v>
      </c>
    </row>
    <row r="48" spans="1:11" ht="30" customHeight="1" x14ac:dyDescent="0.25">
      <c r="A48" s="20"/>
      <c r="C48" s="4">
        <f t="shared" si="0"/>
        <v>0</v>
      </c>
      <c r="E48" s="4" t="e">
        <f t="shared" si="1"/>
        <v>#DIV/0!</v>
      </c>
      <c r="I48">
        <f t="shared" si="4"/>
        <v>100</v>
      </c>
    </row>
    <row r="49" spans="1:9" ht="30" customHeight="1" x14ac:dyDescent="0.25">
      <c r="A49" s="20"/>
      <c r="C49" s="4">
        <f t="shared" si="0"/>
        <v>0</v>
      </c>
      <c r="E49" s="4" t="e">
        <f t="shared" si="1"/>
        <v>#DIV/0!</v>
      </c>
      <c r="I49">
        <f t="shared" si="4"/>
        <v>100</v>
      </c>
    </row>
    <row r="50" spans="1:9" ht="30" customHeight="1" x14ac:dyDescent="0.25">
      <c r="A50" s="20"/>
      <c r="C50" s="4">
        <f t="shared" si="0"/>
        <v>0</v>
      </c>
      <c r="E50" s="4" t="e">
        <f t="shared" si="1"/>
        <v>#DIV/0!</v>
      </c>
      <c r="I50">
        <f t="shared" si="4"/>
        <v>100</v>
      </c>
    </row>
    <row r="51" spans="1:9" ht="30" customHeight="1" x14ac:dyDescent="0.25">
      <c r="A51" s="20"/>
      <c r="C51" s="4">
        <f t="shared" si="0"/>
        <v>0</v>
      </c>
      <c r="E51" s="4" t="e">
        <f t="shared" si="1"/>
        <v>#DIV/0!</v>
      </c>
      <c r="I51">
        <f t="shared" si="4"/>
        <v>100</v>
      </c>
    </row>
    <row r="52" spans="1:9" ht="30" customHeight="1" x14ac:dyDescent="0.25">
      <c r="A52" s="20" t="s">
        <v>55</v>
      </c>
      <c r="I52">
        <f t="shared" si="4"/>
        <v>100</v>
      </c>
    </row>
    <row r="53" spans="1:9" ht="30" customHeight="1" x14ac:dyDescent="0.25">
      <c r="A53" s="20"/>
      <c r="I53">
        <f t="shared" si="4"/>
        <v>100</v>
      </c>
    </row>
    <row r="54" spans="1:9" ht="30" customHeight="1" x14ac:dyDescent="0.25">
      <c r="A54" s="20"/>
      <c r="I54">
        <f t="shared" si="4"/>
        <v>100</v>
      </c>
    </row>
    <row r="55" spans="1:9" ht="30" customHeight="1" x14ac:dyDescent="0.25">
      <c r="A55" s="20"/>
      <c r="I55">
        <f t="shared" si="4"/>
        <v>100</v>
      </c>
    </row>
    <row r="56" spans="1:9" ht="30" customHeight="1" x14ac:dyDescent="0.25">
      <c r="A56" s="20"/>
      <c r="I56">
        <f t="shared" si="4"/>
        <v>100</v>
      </c>
    </row>
    <row r="57" spans="1:9" ht="30" customHeight="1" x14ac:dyDescent="0.25">
      <c r="A57" s="20" t="s">
        <v>56</v>
      </c>
    </row>
    <row r="58" spans="1:9" ht="30" customHeight="1" x14ac:dyDescent="0.25">
      <c r="A58" s="20"/>
    </row>
    <row r="59" spans="1:9" ht="30" customHeight="1" x14ac:dyDescent="0.25">
      <c r="A59" s="20"/>
    </row>
    <row r="60" spans="1:9" ht="30" customHeight="1" x14ac:dyDescent="0.25">
      <c r="A60" s="20"/>
    </row>
    <row r="61" spans="1:9" ht="30" customHeight="1" x14ac:dyDescent="0.25">
      <c r="A61" s="20"/>
    </row>
    <row r="62" spans="1:9" ht="30" customHeight="1" x14ac:dyDescent="0.25"/>
    <row r="63" spans="1:9" ht="30" customHeight="1" x14ac:dyDescent="0.25"/>
    <row r="64" spans="1:9" ht="30" customHeight="1" x14ac:dyDescent="0.25"/>
    <row r="65" customFormat="1" ht="30" customHeight="1" x14ac:dyDescent="0.25"/>
    <row r="66" customFormat="1" ht="30" customHeight="1" x14ac:dyDescent="0.25"/>
    <row r="67" customFormat="1" ht="30" customHeight="1" x14ac:dyDescent="0.25"/>
    <row r="68" customFormat="1" ht="30" customHeight="1" x14ac:dyDescent="0.25"/>
    <row r="69" customFormat="1" ht="30" customHeight="1" x14ac:dyDescent="0.25"/>
    <row r="70" customFormat="1" ht="30" customHeight="1" x14ac:dyDescent="0.25"/>
    <row r="71" customFormat="1" ht="30" customHeight="1" x14ac:dyDescent="0.25"/>
    <row r="72" customFormat="1" ht="30" customHeight="1" x14ac:dyDescent="0.25"/>
    <row r="73" customFormat="1" ht="30" customHeight="1" x14ac:dyDescent="0.25"/>
    <row r="74" customFormat="1" ht="30" customHeight="1" x14ac:dyDescent="0.25"/>
    <row r="75" customFormat="1" ht="30" customHeight="1" x14ac:dyDescent="0.25"/>
    <row r="76" customFormat="1" ht="30" customHeight="1" x14ac:dyDescent="0.25"/>
    <row r="77" customFormat="1" ht="30" customHeight="1" x14ac:dyDescent="0.25"/>
    <row r="78" customFormat="1" ht="30" customHeight="1" x14ac:dyDescent="0.25"/>
    <row r="79" customFormat="1" ht="30" customHeight="1" x14ac:dyDescent="0.25"/>
    <row r="80" customFormat="1" ht="30" customHeight="1" x14ac:dyDescent="0.25"/>
    <row r="81" customFormat="1" ht="30" customHeight="1" x14ac:dyDescent="0.25"/>
    <row r="82" customFormat="1" ht="30" customHeight="1" x14ac:dyDescent="0.25"/>
    <row r="83" customFormat="1" ht="30" customHeight="1" x14ac:dyDescent="0.25"/>
    <row r="84" customFormat="1" ht="30" customHeight="1" x14ac:dyDescent="0.25"/>
    <row r="85" customFormat="1" ht="30" customHeight="1" x14ac:dyDescent="0.25"/>
    <row r="86" customFormat="1" ht="30" customHeight="1" x14ac:dyDescent="0.25"/>
    <row r="87" customFormat="1" ht="30" customHeight="1" x14ac:dyDescent="0.25"/>
    <row r="88" customFormat="1" ht="30" customHeight="1" x14ac:dyDescent="0.25"/>
    <row r="89" customFormat="1" ht="30" customHeight="1" x14ac:dyDescent="0.25"/>
    <row r="90" customFormat="1" ht="30" customHeight="1" x14ac:dyDescent="0.25"/>
    <row r="91" customFormat="1" ht="30" customHeight="1" x14ac:dyDescent="0.25"/>
    <row r="92" customFormat="1" ht="30" customHeight="1" x14ac:dyDescent="0.25"/>
    <row r="93" customFormat="1" ht="30" customHeight="1" x14ac:dyDescent="0.25"/>
    <row r="94" customFormat="1" ht="30" customHeight="1" x14ac:dyDescent="0.25"/>
    <row r="95" customFormat="1" ht="30" customHeight="1" x14ac:dyDescent="0.25"/>
    <row r="96" customFormat="1" ht="30" customHeight="1" x14ac:dyDescent="0.25"/>
    <row r="97" customFormat="1" ht="30" customHeight="1" x14ac:dyDescent="0.25"/>
    <row r="98" customFormat="1" ht="30" customHeight="1" x14ac:dyDescent="0.25"/>
    <row r="99" customFormat="1" ht="30" customHeight="1" x14ac:dyDescent="0.25"/>
    <row r="100" customFormat="1" ht="30" customHeight="1" x14ac:dyDescent="0.25"/>
    <row r="101" customFormat="1" ht="30" customHeight="1" x14ac:dyDescent="0.25"/>
  </sheetData>
  <mergeCells count="12">
    <mergeCell ref="A57:A61"/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user_plane</vt:lpstr>
      <vt:lpstr>data_plane</vt:lpstr>
      <vt:lpstr>merge</vt:lpstr>
      <vt:lpstr>user_plane2</vt:lpstr>
      <vt:lpstr>sampling rate = 1000</vt:lpstr>
      <vt:lpstr>multiprocess</vt:lpstr>
      <vt:lpstr>1-process</vt:lpstr>
      <vt:lpstr>2-process</vt:lpstr>
      <vt:lpstr>3-process</vt:lpstr>
      <vt:lpstr>1-process (2)</vt:lpstr>
      <vt:lpstr>2-process (2)</vt:lpstr>
      <vt:lpstr>3-process (2)</vt:lpstr>
      <vt:lpstr>工作表6</vt:lpstr>
      <vt:lpstr>工作表6 (2)</vt:lpstr>
      <vt:lpstr>2-process queue size(800)</vt:lpstr>
      <vt:lpstr>2-process queue size(80)</vt:lpstr>
      <vt:lpstr>3-process queue size(800)</vt:lpstr>
      <vt:lpstr>3-process queue size(80)</vt:lpstr>
      <vt:lpstr>工作表6 (3)</vt:lpstr>
      <vt:lpstr>工作表6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惟昱 陳</dc:creator>
  <cp:lastModifiedBy>惟昱 陳</cp:lastModifiedBy>
  <dcterms:created xsi:type="dcterms:W3CDTF">2025-06-15T08:59:36Z</dcterms:created>
  <dcterms:modified xsi:type="dcterms:W3CDTF">2025-09-01T07:19:03Z</dcterms:modified>
</cp:coreProperties>
</file>