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EXCEL\DONE EXCEL\"/>
    </mc:Choice>
  </mc:AlternateContent>
  <xr:revisionPtr revIDLastSave="0" documentId="13_ncr:1_{BB12A22E-D003-47EA-B046-9DD147AF5FD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VLookup" sheetId="3" r:id="rId1"/>
    <sheet name="HLookup" sheetId="2" r:id="rId2"/>
    <sheet name="VLookup---" sheetId="4" r:id="rId3"/>
    <sheet name="XLookup" sheetId="5" r:id="rId4"/>
    <sheet name="Data Valid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5" l="1"/>
  <c r="F13" i="2"/>
  <c r="E13" i="2"/>
  <c r="D13" i="2"/>
  <c r="C13" i="2"/>
  <c r="I5" i="3"/>
  <c r="H5" i="6"/>
  <c r="H7" i="6"/>
  <c r="G4" i="6"/>
  <c r="H4" i="6" s="1"/>
  <c r="G5" i="6"/>
  <c r="G6" i="6"/>
  <c r="H6" i="6" s="1"/>
  <c r="G7" i="6"/>
  <c r="G3" i="6"/>
  <c r="H3" i="6" s="1"/>
  <c r="J11" i="5"/>
  <c r="I8" i="5"/>
  <c r="J6" i="5"/>
  <c r="F11" i="2"/>
  <c r="E11" i="2"/>
  <c r="D11" i="2"/>
  <c r="C11" i="2"/>
  <c r="J31" i="3"/>
  <c r="K31" i="3"/>
  <c r="K33" i="3"/>
  <c r="K32" i="3"/>
  <c r="I4" i="3"/>
  <c r="C10" i="4"/>
  <c r="B10" i="4"/>
  <c r="I3" i="3"/>
</calcChain>
</file>

<file path=xl/sharedStrings.xml><?xml version="1.0" encoding="utf-8"?>
<sst xmlns="http://schemas.openxmlformats.org/spreadsheetml/2006/main" count="162" uniqueCount="85">
  <si>
    <t>Salesperson</t>
  </si>
  <si>
    <t>ID Number</t>
  </si>
  <si>
    <t>Date</t>
  </si>
  <si>
    <t>Sale Amount</t>
  </si>
  <si>
    <t>Commission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</si>
  <si>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</si>
  <si>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</si>
  <si>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</si>
  <si>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</si>
  <si>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</si>
  <si>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</si>
  <si>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</si>
  <si>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</si>
  <si>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</si>
  <si>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Steven Michael</t>
  </si>
  <si>
    <t>Lucia Mckay</t>
  </si>
  <si>
    <t>Josue Roach</t>
  </si>
  <si>
    <t>Franklin Wright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</si>
  <si>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</si>
  <si>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</si>
  <si>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</si>
  <si>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</si>
  <si>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</si>
  <si>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</si>
  <si>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</si>
  <si>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</si>
  <si>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</si>
  <si>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 xml:space="preserve"> </t>
  </si>
  <si>
    <t xml:space="preserve">data validation </t>
  </si>
  <si>
    <t xml:space="preserve">vlookup </t>
  </si>
  <si>
    <t>vertical lookup</t>
  </si>
  <si>
    <t>formulas</t>
  </si>
  <si>
    <t xml:space="preserve">right </t>
  </si>
  <si>
    <t xml:space="preserve">dynamic in nature </t>
  </si>
  <si>
    <t>button</t>
  </si>
  <si>
    <t>employee data</t>
  </si>
  <si>
    <t>Employee ID</t>
  </si>
  <si>
    <t>Name</t>
  </si>
  <si>
    <t>Department</t>
  </si>
  <si>
    <t>Salary</t>
  </si>
  <si>
    <t>Joining Date</t>
  </si>
  <si>
    <t>John Smith</t>
  </si>
  <si>
    <t>Sales</t>
  </si>
  <si>
    <t>1. Use VLOOKUP to retrieve the name of the employee based on their Employee ID.(1001)</t>
  </si>
  <si>
    <t>Mary Johnson</t>
  </si>
  <si>
    <t>HR</t>
  </si>
  <si>
    <t>2. Find the salary of  an employee using VLOOKUP based on their Employee ID.(1002)</t>
  </si>
  <si>
    <t>David Lee</t>
  </si>
  <si>
    <t>Finance</t>
  </si>
  <si>
    <t>3. Find the department of an employee using VLOOKUP based on their Employee ID.(1002)</t>
  </si>
  <si>
    <t>Lisa Brown</t>
  </si>
  <si>
    <t>Marketing</t>
  </si>
  <si>
    <t>4. Determine the join date of an employee using VLOOKUP based on their Employee ID.(1001)</t>
  </si>
  <si>
    <t>Sales Data:</t>
  </si>
  <si>
    <t>Month</t>
  </si>
  <si>
    <t>Sales Amount</t>
  </si>
  <si>
    <t>Jan</t>
  </si>
  <si>
    <t>Feb</t>
  </si>
  <si>
    <t>Mar</t>
  </si>
  <si>
    <t>Sr.No</t>
  </si>
  <si>
    <t>Product</t>
  </si>
  <si>
    <t>Sopa</t>
  </si>
  <si>
    <t>Powder</t>
  </si>
  <si>
    <t>Neema</t>
  </si>
  <si>
    <t>Pen</t>
  </si>
  <si>
    <t>Pencil</t>
  </si>
  <si>
    <t>Amount</t>
  </si>
  <si>
    <t>Salary/ Dep, Joininng date</t>
  </si>
  <si>
    <t>sales amount</t>
  </si>
  <si>
    <t>date</t>
  </si>
  <si>
    <t xml:space="preserve"> id Number</t>
  </si>
  <si>
    <t>Student</t>
  </si>
  <si>
    <t>Seena</t>
  </si>
  <si>
    <t>Reena</t>
  </si>
  <si>
    <t>Heema</t>
  </si>
  <si>
    <t>Heena</t>
  </si>
  <si>
    <t>Meena</t>
  </si>
  <si>
    <t>Maths</t>
  </si>
  <si>
    <t>Science</t>
  </si>
  <si>
    <t>Engalish</t>
  </si>
  <si>
    <t>Economics</t>
  </si>
  <si>
    <t>History</t>
  </si>
  <si>
    <t xml:space="preserve">Total </t>
  </si>
  <si>
    <t>Precentage</t>
  </si>
  <si>
    <t>Shortcut key of Data Validation ALT+D+L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</si>
</sst>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0" xfId="0" applyAlignment="1">
      <alignment horizontal="left"/>
    </xf>
    <xf numFmtId="0" fontId="1" fillId="2" borderId="1" xfId="1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2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5" borderId="0" xfId="3" applyFill="1" applyAlignment="1">
      <alignment horizontal="center"/>
    </xf>
  </cellXfs>
  <cellStyles count="4">
    <cellStyle name="60% - Accent5" xfId="3" builtinId="48"/>
    <cellStyle name="Accent4" xfId="2" builtinId="41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4B6E-C066-4707-B94D-CCB2A118B351}">
  <dimension ref="A1:K44"/>
  <sheetViews>
    <sheetView topLeftCell="A2" workbookViewId="0">
      <selection activeCell="I6" sqref="I6"/>
    </sheetView>
  </sheetViews>
  <sheetFormatPr defaultRowHeight="15" x14ac:dyDescent="0.25"/>
  <cols>
    <col min="2" max="2" width="16.42578125" bestFit="1" customWidth="1"/>
    <col min="3" max="4" width="13.28515625" style="3" bestFit="1" customWidth="1"/>
    <col min="5" max="5" width="12.28515625" style="3" bestFit="1" customWidth="1"/>
    <col min="6" max="6" width="12" style="3" bestFit="1" customWidth="1"/>
    <col min="7" max="7" width="17" customWidth="1"/>
    <col min="8" max="8" width="86" bestFit="1" customWidth="1"/>
    <col min="9" max="9" width="11.85546875" bestFit="1" customWidth="1"/>
    <col min="10" max="10" width="10.7109375" bestFit="1" customWidth="1"/>
    <col min="11" max="11" width="14.7109375" bestFit="1" customWidth="1"/>
  </cols>
  <sheetData>
    <row r="1" spans="1:11" x14ac:dyDescent="0.25">
      <c r="A1" t="s">
        <v>27</v>
      </c>
    </row>
    <row r="2" spans="1:11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t="s">
        <v>0</v>
      </c>
      <c r="I2" t="s">
        <v>4</v>
      </c>
    </row>
    <row r="3" spans="1:11" x14ac:dyDescent="0.25">
      <c r="B3" s="1" t="s">
        <v>5</v>
      </c>
      <c r="C3" s="5">
        <v>124300</v>
      </c>
      <c r="D3" s="6">
        <v>44754</v>
      </c>
      <c r="E3" s="5">
        <v>5436.33</v>
      </c>
      <c r="F3" s="5">
        <v>1087.2660000000001</v>
      </c>
      <c r="H3" t="s">
        <v>25</v>
      </c>
      <c r="I3">
        <f>VLOOKUP(H3,B3:F24,5,FALSE)</f>
        <v>1330</v>
      </c>
      <c r="K3" t="s">
        <v>28</v>
      </c>
    </row>
    <row r="4" spans="1:11" x14ac:dyDescent="0.25">
      <c r="B4" s="1" t="s">
        <v>6</v>
      </c>
      <c r="C4" s="5">
        <v>149160</v>
      </c>
      <c r="D4" s="6">
        <v>44751</v>
      </c>
      <c r="E4" s="5">
        <v>6197.4161999999997</v>
      </c>
      <c r="F4" s="5">
        <v>1239.48324</v>
      </c>
      <c r="H4" t="s">
        <v>5</v>
      </c>
      <c r="I4">
        <f>VLOOKUP(H4,B3:F24,2,0)</f>
        <v>124300</v>
      </c>
    </row>
    <row r="5" spans="1:11" x14ac:dyDescent="0.25">
      <c r="B5" s="1" t="s">
        <v>7</v>
      </c>
      <c r="C5" s="5">
        <v>152143.20000000001</v>
      </c>
      <c r="D5" s="6">
        <v>44753</v>
      </c>
      <c r="E5" s="5">
        <v>7065.0544679999994</v>
      </c>
      <c r="F5" s="5">
        <v>1413.0108935999999</v>
      </c>
      <c r="H5" t="s">
        <v>9</v>
      </c>
      <c r="I5">
        <f>VLOOKUP(H5,B3:F24,5,0)</f>
        <v>1836.3489573225595</v>
      </c>
    </row>
    <row r="6" spans="1:11" x14ac:dyDescent="0.25">
      <c r="B6" s="1" t="s">
        <v>8</v>
      </c>
      <c r="C6" s="5">
        <v>121714.56000000001</v>
      </c>
      <c r="D6" s="6">
        <v>44748</v>
      </c>
      <c r="E6" s="5">
        <v>8054.1620935199981</v>
      </c>
      <c r="F6" s="5">
        <v>1610.8324187039998</v>
      </c>
    </row>
    <row r="7" spans="1:11" x14ac:dyDescent="0.25">
      <c r="B7" s="1" t="s">
        <v>9</v>
      </c>
      <c r="C7" s="5">
        <v>109543.10400000001</v>
      </c>
      <c r="D7" s="6">
        <v>44752</v>
      </c>
      <c r="E7" s="5">
        <v>9181.7447866127968</v>
      </c>
      <c r="F7" s="5">
        <v>1836.3489573225595</v>
      </c>
    </row>
    <row r="8" spans="1:11" x14ac:dyDescent="0.25">
      <c r="B8" s="1" t="s">
        <v>10</v>
      </c>
      <c r="C8" s="5">
        <v>120497.41440000002</v>
      </c>
      <c r="D8" s="6">
        <v>44755</v>
      </c>
      <c r="E8" s="5">
        <v>10467.189056738587</v>
      </c>
      <c r="F8" s="5">
        <v>2093.4378113477173</v>
      </c>
    </row>
    <row r="9" spans="1:11" x14ac:dyDescent="0.25">
      <c r="B9" s="1" t="s">
        <v>11</v>
      </c>
      <c r="C9" s="5">
        <v>122907.36268800002</v>
      </c>
      <c r="D9" s="6">
        <v>44757</v>
      </c>
      <c r="E9" s="5">
        <v>2446.3485000000001</v>
      </c>
      <c r="F9" s="5">
        <v>489.26970000000006</v>
      </c>
    </row>
    <row r="10" spans="1:11" x14ac:dyDescent="0.25">
      <c r="B10" s="1" t="s">
        <v>12</v>
      </c>
      <c r="C10" s="5">
        <v>98325.890150400024</v>
      </c>
      <c r="D10" s="6">
        <v>44754</v>
      </c>
      <c r="E10" s="5">
        <v>2690.9833500000004</v>
      </c>
      <c r="F10" s="5">
        <v>538.19667000000015</v>
      </c>
    </row>
    <row r="11" spans="1:11" x14ac:dyDescent="0.25">
      <c r="B11" s="1" t="s">
        <v>13</v>
      </c>
      <c r="C11" s="5">
        <v>88493.30113536003</v>
      </c>
      <c r="D11" s="6">
        <v>44756</v>
      </c>
      <c r="E11" s="5">
        <v>2960.0816850000001</v>
      </c>
      <c r="F11" s="5">
        <v>592.01633700000002</v>
      </c>
    </row>
    <row r="12" spans="1:11" x14ac:dyDescent="0.25">
      <c r="B12" s="1" t="s">
        <v>14</v>
      </c>
      <c r="C12" s="5">
        <v>97342.631248896039</v>
      </c>
      <c r="D12" s="6">
        <v>44751</v>
      </c>
      <c r="E12" s="5">
        <v>3256.0898535000001</v>
      </c>
      <c r="F12" s="5">
        <v>651.21797070000002</v>
      </c>
      <c r="H12" t="s">
        <v>29</v>
      </c>
    </row>
    <row r="13" spans="1:11" x14ac:dyDescent="0.25">
      <c r="B13" s="1" t="s">
        <v>15</v>
      </c>
      <c r="C13" s="5">
        <v>99289.483873873964</v>
      </c>
      <c r="D13" s="6">
        <v>44755</v>
      </c>
      <c r="E13" s="5">
        <v>3581.6988388500008</v>
      </c>
      <c r="F13" s="5">
        <v>716.33976777000021</v>
      </c>
      <c r="H13" t="s">
        <v>30</v>
      </c>
    </row>
    <row r="14" spans="1:11" x14ac:dyDescent="0.25">
      <c r="B14" s="1" t="s">
        <v>16</v>
      </c>
      <c r="C14" s="5">
        <v>79431.587099099183</v>
      </c>
      <c r="D14" s="6">
        <v>44758</v>
      </c>
      <c r="E14" s="5">
        <v>3939.8687227350015</v>
      </c>
      <c r="F14" s="5">
        <v>787.97374454700036</v>
      </c>
      <c r="H14" t="s">
        <v>31</v>
      </c>
    </row>
    <row r="15" spans="1:11" x14ac:dyDescent="0.25">
      <c r="B15" s="1" t="s">
        <v>17</v>
      </c>
      <c r="C15" s="5">
        <v>71488.42838918927</v>
      </c>
      <c r="D15" s="6">
        <v>44760</v>
      </c>
      <c r="E15" s="5">
        <v>4333.855595008502</v>
      </c>
      <c r="F15" s="5">
        <v>866.77111900170041</v>
      </c>
      <c r="H15" t="s">
        <v>32</v>
      </c>
    </row>
    <row r="16" spans="1:11" x14ac:dyDescent="0.25">
      <c r="B16" s="1" t="s">
        <v>18</v>
      </c>
      <c r="C16" s="5">
        <v>78637.271228108206</v>
      </c>
      <c r="D16" s="6">
        <v>44757</v>
      </c>
      <c r="E16" s="5">
        <v>4767.2411545093528</v>
      </c>
      <c r="F16" s="5">
        <v>953.4482309018706</v>
      </c>
      <c r="H16" t="s">
        <v>28</v>
      </c>
    </row>
    <row r="17" spans="2:11" x14ac:dyDescent="0.25">
      <c r="B17" s="1" t="s">
        <v>19</v>
      </c>
      <c r="C17" s="5">
        <v>80210.016652670369</v>
      </c>
      <c r="D17" s="6">
        <v>44759</v>
      </c>
      <c r="E17" s="5">
        <v>5243.9652699602884</v>
      </c>
      <c r="F17" s="5">
        <v>1048.7930539920578</v>
      </c>
      <c r="H17" t="s">
        <v>33</v>
      </c>
    </row>
    <row r="18" spans="2:11" x14ac:dyDescent="0.25">
      <c r="B18" s="1" t="s">
        <v>20</v>
      </c>
      <c r="C18" s="5">
        <v>64168.013322136299</v>
      </c>
      <c r="D18" s="6">
        <v>44754</v>
      </c>
      <c r="E18" s="5">
        <v>5768.3617969563174</v>
      </c>
      <c r="F18" s="5">
        <v>1153.6723593912636</v>
      </c>
      <c r="H18" t="s">
        <v>34</v>
      </c>
    </row>
    <row r="19" spans="2:11" x14ac:dyDescent="0.25">
      <c r="B19" s="1" t="s">
        <v>21</v>
      </c>
      <c r="C19" s="5">
        <v>57751.211989922667</v>
      </c>
      <c r="D19" s="6">
        <v>44758</v>
      </c>
      <c r="E19" s="5">
        <v>5191.525617260686</v>
      </c>
      <c r="F19" s="5">
        <v>1038.3051234521372</v>
      </c>
    </row>
    <row r="20" spans="2:11" x14ac:dyDescent="0.25">
      <c r="B20" s="1" t="s">
        <v>22</v>
      </c>
      <c r="C20" s="5">
        <v>63526.333188914941</v>
      </c>
      <c r="D20" s="6">
        <v>44761</v>
      </c>
      <c r="E20" s="5">
        <v>6748.9833024388909</v>
      </c>
      <c r="F20" s="5">
        <v>1349.7966604877784</v>
      </c>
    </row>
    <row r="21" spans="2:11" x14ac:dyDescent="0.25">
      <c r="B21" s="1" t="s">
        <v>23</v>
      </c>
      <c r="C21" s="5">
        <v>64796.85985269324</v>
      </c>
      <c r="D21" s="6">
        <v>44763</v>
      </c>
      <c r="E21" s="5">
        <v>8773.6782931705584</v>
      </c>
      <c r="F21" s="5">
        <v>1754.7356586341118</v>
      </c>
    </row>
    <row r="22" spans="2:11" x14ac:dyDescent="0.25">
      <c r="B22" s="1" t="s">
        <v>24</v>
      </c>
      <c r="C22" s="5">
        <v>51837.487882154594</v>
      </c>
      <c r="D22" s="6">
        <v>44760</v>
      </c>
      <c r="E22" s="5">
        <v>11405.781781121728</v>
      </c>
      <c r="F22" s="5">
        <v>2281.1563562243459</v>
      </c>
    </row>
    <row r="23" spans="2:11" x14ac:dyDescent="0.25">
      <c r="B23" s="1" t="s">
        <v>25</v>
      </c>
      <c r="C23" s="5">
        <v>46653.739093939133</v>
      </c>
      <c r="D23" s="6">
        <v>44762</v>
      </c>
      <c r="E23" s="5">
        <v>6650</v>
      </c>
      <c r="F23" s="5">
        <v>1330</v>
      </c>
    </row>
    <row r="24" spans="2:11" x14ac:dyDescent="0.25">
      <c r="B24" s="1" t="s">
        <v>26</v>
      </c>
      <c r="C24" s="5">
        <v>51319.113003333048</v>
      </c>
      <c r="D24" s="6">
        <v>44757</v>
      </c>
      <c r="E24" s="5">
        <v>7341</v>
      </c>
      <c r="F24" s="5">
        <v>1468.2</v>
      </c>
    </row>
    <row r="29" spans="2:11" x14ac:dyDescent="0.25">
      <c r="B29" t="s">
        <v>35</v>
      </c>
    </row>
    <row r="30" spans="2:11" x14ac:dyDescent="0.25">
      <c r="B30" s="9" t="s">
        <v>36</v>
      </c>
      <c r="C30" s="9" t="s">
        <v>37</v>
      </c>
      <c r="D30" s="9" t="s">
        <v>38</v>
      </c>
      <c r="E30" s="9" t="s">
        <v>39</v>
      </c>
      <c r="F30" s="9" t="s">
        <v>40</v>
      </c>
      <c r="I30" s="9" t="s">
        <v>36</v>
      </c>
      <c r="J30" s="9" t="s">
        <v>37</v>
      </c>
      <c r="K30" s="9" t="s">
        <v>67</v>
      </c>
    </row>
    <row r="31" spans="2:11" x14ac:dyDescent="0.25">
      <c r="B31" s="7">
        <v>1001</v>
      </c>
      <c r="C31" s="7" t="s">
        <v>41</v>
      </c>
      <c r="D31" s="7" t="s">
        <v>42</v>
      </c>
      <c r="E31" s="7">
        <v>50000</v>
      </c>
      <c r="F31" s="8">
        <v>43600</v>
      </c>
      <c r="H31" t="s">
        <v>43</v>
      </c>
      <c r="I31" s="1">
        <v>1004</v>
      </c>
      <c r="J31" s="1" t="str">
        <f>VLOOKUP(I31,B31:F34,2,FALSE)</f>
        <v>Lisa Brown</v>
      </c>
      <c r="K31" s="8">
        <f>VLOOKUP(I31,B31:F34,5,0)</f>
        <v>42952</v>
      </c>
    </row>
    <row r="32" spans="2:11" x14ac:dyDescent="0.25">
      <c r="B32" s="7">
        <v>1002</v>
      </c>
      <c r="C32" s="7" t="s">
        <v>44</v>
      </c>
      <c r="D32" s="7" t="s">
        <v>45</v>
      </c>
      <c r="E32" s="7">
        <v>60000</v>
      </c>
      <c r="F32" s="8">
        <v>43393</v>
      </c>
      <c r="H32" t="s">
        <v>46</v>
      </c>
      <c r="I32" s="1">
        <v>1001</v>
      </c>
      <c r="J32" s="1"/>
      <c r="K32" s="7">
        <f>VLOOKUP(I32,B31:F34,4,0)</f>
        <v>50000</v>
      </c>
    </row>
    <row r="33" spans="2:11" x14ac:dyDescent="0.25">
      <c r="B33" s="7">
        <v>1003</v>
      </c>
      <c r="C33" s="7" t="s">
        <v>47</v>
      </c>
      <c r="D33" s="7" t="s">
        <v>48</v>
      </c>
      <c r="E33" s="7">
        <v>70000</v>
      </c>
      <c r="F33" s="8">
        <v>43871</v>
      </c>
      <c r="H33" t="s">
        <v>49</v>
      </c>
      <c r="I33" s="1">
        <v>1003</v>
      </c>
      <c r="J33" s="1"/>
      <c r="K33" s="7" t="str">
        <f>VLOOKUP(I33,B31:D34,3,0)</f>
        <v>Finance</v>
      </c>
    </row>
    <row r="34" spans="2:11" x14ac:dyDescent="0.25">
      <c r="B34" s="7">
        <v>1004</v>
      </c>
      <c r="C34" s="7" t="s">
        <v>50</v>
      </c>
      <c r="D34" s="7" t="s">
        <v>51</v>
      </c>
      <c r="E34" s="7">
        <v>55000</v>
      </c>
      <c r="F34" s="8">
        <v>42952</v>
      </c>
      <c r="H34" t="s">
        <v>52</v>
      </c>
    </row>
    <row r="36" spans="2:11" x14ac:dyDescent="0.25">
      <c r="B36" t="s">
        <v>53</v>
      </c>
    </row>
    <row r="38" spans="2:11" x14ac:dyDescent="0.25">
      <c r="B38" s="11" t="s">
        <v>36</v>
      </c>
      <c r="C38" s="11" t="s">
        <v>54</v>
      </c>
      <c r="D38" s="11" t="s">
        <v>55</v>
      </c>
    </row>
    <row r="39" spans="2:11" x14ac:dyDescent="0.25">
      <c r="B39" s="11">
        <v>1001</v>
      </c>
      <c r="C39" s="11" t="s">
        <v>56</v>
      </c>
      <c r="D39" s="11">
        <v>20000</v>
      </c>
      <c r="G39">
        <v>1</v>
      </c>
    </row>
    <row r="40" spans="2:11" x14ac:dyDescent="0.25">
      <c r="B40" s="11">
        <v>1001</v>
      </c>
      <c r="C40" s="11" t="s">
        <v>57</v>
      </c>
      <c r="D40" s="11">
        <v>25000</v>
      </c>
      <c r="G40">
        <v>2</v>
      </c>
    </row>
    <row r="41" spans="2:11" x14ac:dyDescent="0.25">
      <c r="B41" s="11">
        <v>1001</v>
      </c>
      <c r="C41" s="11" t="s">
        <v>58</v>
      </c>
      <c r="D41" s="11">
        <v>22000</v>
      </c>
      <c r="G41">
        <v>3</v>
      </c>
    </row>
    <row r="42" spans="2:11" x14ac:dyDescent="0.25">
      <c r="B42" s="11">
        <v>1002</v>
      </c>
      <c r="C42" s="11" t="s">
        <v>56</v>
      </c>
      <c r="D42" s="11">
        <v>18000</v>
      </c>
      <c r="G42">
        <v>4</v>
      </c>
    </row>
    <row r="43" spans="2:11" x14ac:dyDescent="0.25">
      <c r="B43" s="11">
        <v>1002</v>
      </c>
      <c r="C43" s="11" t="s">
        <v>57</v>
      </c>
      <c r="D43" s="11">
        <v>22000</v>
      </c>
    </row>
    <row r="44" spans="2:11" x14ac:dyDescent="0.25">
      <c r="B44" s="11">
        <v>1002</v>
      </c>
      <c r="C44" s="11" t="s">
        <v>58</v>
      </c>
      <c r="D44" s="11">
        <v>21000</v>
      </c>
    </row>
  </sheetData>
  <dataValidations count="2">
    <dataValidation type="list" allowBlank="1" showInputMessage="1" showErrorMessage="1" sqref="H3:H4 H5" xr:uid="{320266A5-C480-4FC8-8A32-3D13F885F954}">
      <formula1>$B$3:$B$24</formula1>
    </dataValidation>
    <dataValidation type="list" allowBlank="1" showInputMessage="1" showErrorMessage="1" sqref="I31:I33" xr:uid="{807C7E77-D7DF-4C77-87CB-9CC5DC69866B}">
      <formula1>$B$31:$B$34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0577-2AB4-40CE-BFA3-AC206FC7F96A}">
  <dimension ref="B4:X13"/>
  <sheetViews>
    <sheetView zoomScale="111" workbookViewId="0">
      <selection activeCell="C16" sqref="C16"/>
    </sheetView>
  </sheetViews>
  <sheetFormatPr defaultRowHeight="15" x14ac:dyDescent="0.25"/>
  <cols>
    <col min="2" max="2" width="13.85546875" bestFit="1" customWidth="1"/>
    <col min="3" max="3" width="14" bestFit="1" customWidth="1"/>
    <col min="4" max="4" width="11.140625" bestFit="1" customWidth="1"/>
    <col min="5" max="5" width="12.140625" bestFit="1" customWidth="1"/>
    <col min="6" max="6" width="16.5703125" bestFit="1" customWidth="1"/>
    <col min="7" max="7" width="12.140625" bestFit="1" customWidth="1"/>
    <col min="8" max="9" width="13.28515625" bestFit="1" customWidth="1"/>
    <col min="10" max="10" width="15.85546875" bestFit="1" customWidth="1"/>
    <col min="11" max="11" width="12.140625" bestFit="1" customWidth="1"/>
    <col min="12" max="12" width="14.85546875" bestFit="1" customWidth="1"/>
    <col min="13" max="14" width="12.140625" bestFit="1" customWidth="1"/>
    <col min="15" max="15" width="14.85546875" bestFit="1" customWidth="1"/>
    <col min="16" max="17" width="13.28515625" bestFit="1" customWidth="1"/>
    <col min="18" max="18" width="14.28515625" bestFit="1" customWidth="1"/>
    <col min="19" max="19" width="13.85546875" bestFit="1" customWidth="1"/>
    <col min="20" max="20" width="12.140625" bestFit="1" customWidth="1"/>
    <col min="21" max="21" width="13.28515625" bestFit="1" customWidth="1"/>
    <col min="22" max="22" width="15.42578125" bestFit="1" customWidth="1"/>
    <col min="23" max="23" width="15.85546875" bestFit="1" customWidth="1"/>
    <col min="24" max="24" width="10.42578125" bestFit="1" customWidth="1"/>
  </cols>
  <sheetData>
    <row r="4" spans="2:24" x14ac:dyDescent="0.25">
      <c r="B4" t="s">
        <v>0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2:24" x14ac:dyDescent="0.25">
      <c r="B5" t="s">
        <v>1</v>
      </c>
      <c r="C5">
        <v>124300</v>
      </c>
      <c r="D5">
        <v>149160</v>
      </c>
      <c r="E5">
        <v>152143.20000000001</v>
      </c>
      <c r="F5">
        <v>121714.56000000001</v>
      </c>
      <c r="G5">
        <v>109543.10400000001</v>
      </c>
      <c r="H5">
        <v>120497.41440000002</v>
      </c>
      <c r="I5">
        <v>122907.36268800002</v>
      </c>
      <c r="J5">
        <v>98325.890150400024</v>
      </c>
      <c r="K5">
        <v>88493.30113536003</v>
      </c>
      <c r="L5">
        <v>97342.631248896039</v>
      </c>
      <c r="M5">
        <v>99289.483873873964</v>
      </c>
      <c r="N5">
        <v>79431.587099099183</v>
      </c>
      <c r="O5">
        <v>71488.42838918927</v>
      </c>
      <c r="P5">
        <v>78637.271228108206</v>
      </c>
      <c r="Q5">
        <v>80210.016652670369</v>
      </c>
      <c r="R5">
        <v>64168.013322136299</v>
      </c>
      <c r="S5">
        <v>57751.211989922667</v>
      </c>
      <c r="T5">
        <v>63526.333188914941</v>
      </c>
      <c r="U5">
        <v>64796.85985269324</v>
      </c>
      <c r="V5">
        <v>51837.487882154594</v>
      </c>
      <c r="W5">
        <v>46653.739093939133</v>
      </c>
      <c r="X5">
        <v>51319.113003333048</v>
      </c>
    </row>
    <row r="6" spans="2:24" s="10" customFormat="1" x14ac:dyDescent="0.25">
      <c r="B6" s="10" t="s">
        <v>2</v>
      </c>
      <c r="C6" s="10">
        <v>44754</v>
      </c>
      <c r="D6" s="10">
        <v>44751</v>
      </c>
      <c r="E6" s="10">
        <v>44753</v>
      </c>
      <c r="F6" s="10">
        <v>44748</v>
      </c>
      <c r="G6" s="10">
        <v>44752</v>
      </c>
      <c r="H6" s="10">
        <v>44755</v>
      </c>
      <c r="I6" s="10">
        <v>44757</v>
      </c>
      <c r="J6" s="10">
        <v>44754</v>
      </c>
      <c r="K6" s="10">
        <v>44756</v>
      </c>
      <c r="L6" s="10">
        <v>44751</v>
      </c>
      <c r="M6" s="10">
        <v>44755</v>
      </c>
      <c r="N6" s="10">
        <v>44758</v>
      </c>
      <c r="O6" s="10">
        <v>44760</v>
      </c>
      <c r="P6" s="10">
        <v>44757</v>
      </c>
      <c r="Q6" s="10">
        <v>44759</v>
      </c>
      <c r="R6" s="10">
        <v>44754</v>
      </c>
      <c r="S6" s="10">
        <v>44758</v>
      </c>
      <c r="T6" s="10">
        <v>44761</v>
      </c>
      <c r="U6" s="10">
        <v>44763</v>
      </c>
      <c r="V6" s="10">
        <v>44760</v>
      </c>
      <c r="W6" s="10">
        <v>44762</v>
      </c>
      <c r="X6" s="10">
        <v>44757</v>
      </c>
    </row>
    <row r="7" spans="2:24" x14ac:dyDescent="0.25">
      <c r="B7" t="s">
        <v>3</v>
      </c>
      <c r="C7">
        <v>5436.33</v>
      </c>
      <c r="D7">
        <v>6197.4161999999997</v>
      </c>
      <c r="E7">
        <v>7065.0544679999994</v>
      </c>
      <c r="F7">
        <v>8054.1620935199981</v>
      </c>
      <c r="G7">
        <v>9181.7447866127968</v>
      </c>
      <c r="H7">
        <v>10467.189056738587</v>
      </c>
      <c r="I7">
        <v>2446.3485000000001</v>
      </c>
      <c r="J7">
        <v>2690.9833500000004</v>
      </c>
      <c r="K7">
        <v>2960.0816850000001</v>
      </c>
      <c r="L7">
        <v>3256.0898535000001</v>
      </c>
      <c r="M7">
        <v>3581.6988388500008</v>
      </c>
      <c r="N7">
        <v>3939.8687227350015</v>
      </c>
      <c r="O7">
        <v>4333.855595008502</v>
      </c>
      <c r="P7">
        <v>4767.2411545093528</v>
      </c>
      <c r="Q7">
        <v>5243.9652699602884</v>
      </c>
      <c r="R7">
        <v>5768.3617969563174</v>
      </c>
      <c r="S7">
        <v>5191.525617260686</v>
      </c>
      <c r="T7">
        <v>6748.9833024388909</v>
      </c>
      <c r="U7">
        <v>8773.6782931705584</v>
      </c>
      <c r="V7">
        <v>11405.781781121728</v>
      </c>
      <c r="W7">
        <v>6650</v>
      </c>
      <c r="X7">
        <v>7341</v>
      </c>
    </row>
    <row r="8" spans="2:24" x14ac:dyDescent="0.25">
      <c r="B8" t="s">
        <v>4</v>
      </c>
      <c r="C8">
        <v>1087.2660000000001</v>
      </c>
      <c r="D8">
        <v>1239.48324</v>
      </c>
      <c r="E8">
        <v>1413.0108935999999</v>
      </c>
      <c r="F8">
        <v>1610.8324187039998</v>
      </c>
      <c r="G8">
        <v>1836.3489573225595</v>
      </c>
      <c r="H8">
        <v>2093.4378113477173</v>
      </c>
      <c r="I8">
        <v>489.26970000000006</v>
      </c>
      <c r="J8">
        <v>538.19667000000015</v>
      </c>
      <c r="K8">
        <v>592.01633700000002</v>
      </c>
      <c r="L8">
        <v>651.21797070000002</v>
      </c>
      <c r="M8">
        <v>716.33976777000021</v>
      </c>
      <c r="N8">
        <v>787.97374454700036</v>
      </c>
      <c r="O8">
        <v>866.77111900170041</v>
      </c>
      <c r="P8">
        <v>953.4482309018706</v>
      </c>
      <c r="Q8">
        <v>1048.7930539920578</v>
      </c>
      <c r="R8">
        <v>1153.6723593912636</v>
      </c>
      <c r="S8">
        <v>1038.3051234521372</v>
      </c>
      <c r="T8">
        <v>1349.7966604877784</v>
      </c>
      <c r="U8">
        <v>1754.7356586341118</v>
      </c>
      <c r="V8">
        <v>2281.1563562243459</v>
      </c>
      <c r="W8">
        <v>1330</v>
      </c>
      <c r="X8">
        <v>1468.2</v>
      </c>
    </row>
    <row r="10" spans="2:24" x14ac:dyDescent="0.25">
      <c r="B10" t="s">
        <v>0</v>
      </c>
      <c r="C10" t="s">
        <v>4</v>
      </c>
      <c r="D10" t="s">
        <v>68</v>
      </c>
      <c r="E10" t="s">
        <v>69</v>
      </c>
      <c r="F10" t="s">
        <v>70</v>
      </c>
    </row>
    <row r="11" spans="2:24" x14ac:dyDescent="0.25">
      <c r="B11" t="s">
        <v>11</v>
      </c>
      <c r="C11">
        <f>HLOOKUP(B11,C4:X8,5,FALSE)</f>
        <v>489.26970000000006</v>
      </c>
      <c r="D11">
        <f>HLOOKUP(B11,C4:X8,4,0)</f>
        <v>2446.3485000000001</v>
      </c>
      <c r="E11" s="10">
        <f>HLOOKUP(B11,C4:X8,3,FALSE)</f>
        <v>44757</v>
      </c>
      <c r="F11">
        <f>HLOOKUP(B11,C4:X8,2,FALSE)</f>
        <v>122907.36268800002</v>
      </c>
    </row>
    <row r="13" spans="2:24" x14ac:dyDescent="0.25">
      <c r="B13" t="s">
        <v>14</v>
      </c>
      <c r="C13">
        <f>HLOOKUP(B13,C4:X8,5,0)</f>
        <v>651.21797070000002</v>
      </c>
      <c r="D13">
        <f>HLOOKUP(B13,C4:X8,4,0)</f>
        <v>3256.0898535000001</v>
      </c>
      <c r="E13" s="10">
        <f>HLOOKUP(B13,C4:X8,3,0)</f>
        <v>44751</v>
      </c>
      <c r="F13">
        <f>HLOOKUP(B13,C4:X8,2,0)</f>
        <v>97342.631248896039</v>
      </c>
    </row>
  </sheetData>
  <dataValidations count="1">
    <dataValidation type="list" allowBlank="1" showInputMessage="1" showErrorMessage="1" sqref="B11 B13" xr:uid="{0DF03890-F504-4602-AB3B-C5CD06314740}">
      <formula1>$C$4:$X$4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2BF6-C7E9-4872-A7CA-FDF4D43F548C}">
  <dimension ref="A2:C10"/>
  <sheetViews>
    <sheetView workbookViewId="0">
      <selection activeCell="C10" sqref="C10"/>
    </sheetView>
  </sheetViews>
  <sheetFormatPr defaultRowHeight="15" x14ac:dyDescent="0.25"/>
  <sheetData>
    <row r="2" spans="1:3" x14ac:dyDescent="0.25">
      <c r="A2" t="s">
        <v>59</v>
      </c>
      <c r="B2" t="s">
        <v>60</v>
      </c>
      <c r="C2" t="s">
        <v>66</v>
      </c>
    </row>
    <row r="3" spans="1:3" x14ac:dyDescent="0.25">
      <c r="A3">
        <v>1</v>
      </c>
      <c r="B3" t="s">
        <v>61</v>
      </c>
      <c r="C3">
        <v>500</v>
      </c>
    </row>
    <row r="4" spans="1:3" x14ac:dyDescent="0.25">
      <c r="A4">
        <v>2</v>
      </c>
      <c r="B4" t="s">
        <v>62</v>
      </c>
      <c r="C4">
        <v>400</v>
      </c>
    </row>
    <row r="5" spans="1:3" x14ac:dyDescent="0.25">
      <c r="A5">
        <v>3</v>
      </c>
      <c r="B5" t="s">
        <v>63</v>
      </c>
      <c r="C5">
        <v>700</v>
      </c>
    </row>
    <row r="6" spans="1:3" x14ac:dyDescent="0.25">
      <c r="A6">
        <v>4</v>
      </c>
      <c r="B6" t="s">
        <v>64</v>
      </c>
      <c r="C6">
        <v>600</v>
      </c>
    </row>
    <row r="7" spans="1:3" x14ac:dyDescent="0.25">
      <c r="A7">
        <v>5</v>
      </c>
      <c r="B7" t="s">
        <v>65</v>
      </c>
      <c r="C7">
        <v>100</v>
      </c>
    </row>
    <row r="9" spans="1:3" x14ac:dyDescent="0.25">
      <c r="B9" t="s">
        <v>60</v>
      </c>
      <c r="C9" t="s">
        <v>66</v>
      </c>
    </row>
    <row r="10" spans="1:3" x14ac:dyDescent="0.25">
      <c r="B10" t="str">
        <f>B6</f>
        <v>Pen</v>
      </c>
      <c r="C10">
        <f>VLOOKUP(B10,B3:C7,2,FALSE)</f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4B54-FFD0-4781-8D4A-532E8254EA32}">
  <dimension ref="C3:J25"/>
  <sheetViews>
    <sheetView tabSelected="1" topLeftCell="A2" workbookViewId="0">
      <selection activeCell="I17" sqref="I17"/>
    </sheetView>
  </sheetViews>
  <sheetFormatPr defaultRowHeight="15" x14ac:dyDescent="0.25"/>
  <cols>
    <col min="3" max="3" width="12" bestFit="1" customWidth="1"/>
    <col min="4" max="4" width="10.42578125" bestFit="1" customWidth="1"/>
    <col min="5" max="5" width="12.28515625" bestFit="1" customWidth="1"/>
    <col min="6" max="6" width="12" bestFit="1" customWidth="1"/>
    <col min="7" max="7" width="16.42578125" bestFit="1" customWidth="1"/>
    <col min="9" max="9" width="13.85546875" bestFit="1" customWidth="1"/>
    <col min="10" max="10" width="11.85546875" bestFit="1" customWidth="1"/>
  </cols>
  <sheetData>
    <row r="3" spans="3:10" x14ac:dyDescent="0.25">
      <c r="C3" s="4" t="s">
        <v>1</v>
      </c>
      <c r="D3" s="4" t="s">
        <v>2</v>
      </c>
      <c r="E3" s="4" t="s">
        <v>3</v>
      </c>
      <c r="F3" s="4" t="s">
        <v>4</v>
      </c>
      <c r="G3" s="2" t="s">
        <v>0</v>
      </c>
    </row>
    <row r="4" spans="3:10" x14ac:dyDescent="0.25">
      <c r="C4" s="5">
        <v>124300</v>
      </c>
      <c r="D4" s="6">
        <v>44754</v>
      </c>
      <c r="E4" s="5">
        <v>5436.33</v>
      </c>
      <c r="F4" s="5">
        <v>1087.2660000000001</v>
      </c>
      <c r="G4" s="1" t="s">
        <v>5</v>
      </c>
    </row>
    <row r="5" spans="3:10" x14ac:dyDescent="0.25">
      <c r="C5" s="5">
        <v>149160</v>
      </c>
      <c r="D5" s="6">
        <v>44751</v>
      </c>
      <c r="E5" s="5">
        <v>6197.4161999999997</v>
      </c>
      <c r="F5" s="5">
        <v>1239.48324</v>
      </c>
      <c r="G5" s="1" t="s">
        <v>6</v>
      </c>
      <c r="I5" s="2" t="s">
        <v>0</v>
      </c>
      <c r="J5" s="4" t="s">
        <v>4</v>
      </c>
    </row>
    <row r="6" spans="3:10" x14ac:dyDescent="0.25">
      <c r="C6" s="5">
        <v>152143.20000000001</v>
      </c>
      <c r="D6" s="6">
        <v>44753</v>
      </c>
      <c r="E6" s="5">
        <v>7065.0544679999994</v>
      </c>
      <c r="F6" s="5">
        <v>1413.0108935999999</v>
      </c>
      <c r="G6" s="1" t="s">
        <v>7</v>
      </c>
      <c r="I6" s="1" t="s">
        <v>22</v>
      </c>
      <c r="J6" s="1">
        <f>_xlfn.XLOOKUP(G4,G4:G25,E4:E25)</f>
        <v>5436.33</v>
      </c>
    </row>
    <row r="7" spans="3:10" x14ac:dyDescent="0.25">
      <c r="C7" s="5">
        <v>121714.56000000001</v>
      </c>
      <c r="D7" s="6">
        <v>44748</v>
      </c>
      <c r="E7" s="5">
        <v>8054.1620935199981</v>
      </c>
      <c r="F7" s="5">
        <v>1610.8324187039998</v>
      </c>
      <c r="G7" s="1" t="s">
        <v>8</v>
      </c>
    </row>
    <row r="8" spans="3:10" x14ac:dyDescent="0.25">
      <c r="C8" s="5">
        <v>109543.10400000001</v>
      </c>
      <c r="D8" s="6">
        <v>44752</v>
      </c>
      <c r="E8" s="5">
        <v>9181.7447866127968</v>
      </c>
      <c r="F8" s="5">
        <v>1836.3489573225595</v>
      </c>
      <c r="G8" s="1" t="s">
        <v>9</v>
      </c>
      <c r="I8" s="1">
        <f>_xlfn.XLOOKUP(G9,G4:G25,C4:C25)</f>
        <v>120497.41440000002</v>
      </c>
    </row>
    <row r="9" spans="3:10" x14ac:dyDescent="0.25">
      <c r="C9" s="5">
        <v>120497.41440000002</v>
      </c>
      <c r="D9" s="6">
        <v>44755</v>
      </c>
      <c r="E9" s="5">
        <v>10467.189056738587</v>
      </c>
      <c r="F9" s="5">
        <v>2093.4378113477173</v>
      </c>
      <c r="G9" s="1" t="s">
        <v>10</v>
      </c>
    </row>
    <row r="10" spans="3:10" x14ac:dyDescent="0.25">
      <c r="C10" s="5">
        <v>122907.36268800002</v>
      </c>
      <c r="D10" s="6">
        <v>44757</v>
      </c>
      <c r="E10" s="5">
        <v>2446.3485000000001</v>
      </c>
      <c r="F10" s="5">
        <v>489.26970000000006</v>
      </c>
      <c r="G10" s="1" t="s">
        <v>11</v>
      </c>
    </row>
    <row r="11" spans="3:10" x14ac:dyDescent="0.25">
      <c r="C11" s="5">
        <v>98325.890150400024</v>
      </c>
      <c r="D11" s="6">
        <v>44754</v>
      </c>
      <c r="E11" s="5">
        <v>2690.9833500000004</v>
      </c>
      <c r="F11" s="5">
        <v>538.19667000000015</v>
      </c>
      <c r="G11" s="1" t="s">
        <v>12</v>
      </c>
      <c r="I11" s="1" t="s">
        <v>20</v>
      </c>
      <c r="J11" s="1">
        <f>_xlfn.XLOOKUP(I11,G4:G25,E4:E25)</f>
        <v>5768.3617969563174</v>
      </c>
    </row>
    <row r="12" spans="3:10" x14ac:dyDescent="0.25">
      <c r="C12" s="5">
        <v>88493.30113536003</v>
      </c>
      <c r="D12" s="6">
        <v>44756</v>
      </c>
      <c r="E12" s="5">
        <v>2960.0816850000001</v>
      </c>
      <c r="F12" s="5">
        <v>592.01633700000002</v>
      </c>
      <c r="G12" s="1" t="s">
        <v>13</v>
      </c>
    </row>
    <row r="13" spans="3:10" x14ac:dyDescent="0.25">
      <c r="C13" s="5">
        <v>97342.631248896039</v>
      </c>
      <c r="D13" s="6">
        <v>44751</v>
      </c>
      <c r="E13" s="5">
        <v>3256.0898535000001</v>
      </c>
      <c r="F13" s="5">
        <v>651.21797070000002</v>
      </c>
      <c r="G13" s="1" t="s">
        <v>14</v>
      </c>
    </row>
    <row r="14" spans="3:10" x14ac:dyDescent="0.25">
      <c r="C14" s="5">
        <v>99289.483873873964</v>
      </c>
      <c r="D14" s="6">
        <v>44755</v>
      </c>
      <c r="E14" s="5">
        <v>3581.6988388500008</v>
      </c>
      <c r="F14" s="5">
        <v>716.33976777000021</v>
      </c>
      <c r="G14" s="1" t="s">
        <v>15</v>
      </c>
    </row>
    <row r="15" spans="3:10" x14ac:dyDescent="0.25">
      <c r="C15" s="5">
        <v>79431.587099099183</v>
      </c>
      <c r="D15" s="6">
        <v>44758</v>
      </c>
      <c r="E15" s="5">
        <v>3939.8687227350015</v>
      </c>
      <c r="F15" s="5">
        <v>787.97374454700036</v>
      </c>
      <c r="G15" s="1" t="s">
        <v>16</v>
      </c>
    </row>
    <row r="16" spans="3:10" x14ac:dyDescent="0.25">
      <c r="C16" s="5">
        <v>71488.42838918927</v>
      </c>
      <c r="D16" s="6">
        <v>44760</v>
      </c>
      <c r="E16" s="5">
        <v>4333.855595008502</v>
      </c>
      <c r="F16" s="5">
        <v>866.77111900170041</v>
      </c>
      <c r="G16" s="1" t="s">
        <v>17</v>
      </c>
      <c r="I16" t="s">
        <v>5</v>
      </c>
      <c r="J16">
        <f>_xlfn.XLOOKUP(I16,G4:G25,F4:F25)</f>
        <v>1087.2660000000001</v>
      </c>
    </row>
    <row r="17" spans="3:7" x14ac:dyDescent="0.25">
      <c r="C17" s="5">
        <v>78637.271228108206</v>
      </c>
      <c r="D17" s="6">
        <v>44757</v>
      </c>
      <c r="E17" s="5">
        <v>4767.2411545093528</v>
      </c>
      <c r="F17" s="5">
        <v>953.4482309018706</v>
      </c>
      <c r="G17" s="1" t="s">
        <v>18</v>
      </c>
    </row>
    <row r="18" spans="3:7" x14ac:dyDescent="0.25">
      <c r="C18" s="5">
        <v>80210.016652670369</v>
      </c>
      <c r="D18" s="6">
        <v>44759</v>
      </c>
      <c r="E18" s="5">
        <v>5243.9652699602884</v>
      </c>
      <c r="F18" s="5">
        <v>1048.7930539920578</v>
      </c>
      <c r="G18" s="1" t="s">
        <v>19</v>
      </c>
    </row>
    <row r="19" spans="3:7" x14ac:dyDescent="0.25">
      <c r="C19" s="5">
        <v>64168.013322136299</v>
      </c>
      <c r="D19" s="6">
        <v>44754</v>
      </c>
      <c r="E19" s="5">
        <v>5768.3617969563174</v>
      </c>
      <c r="F19" s="5">
        <v>1153.6723593912636</v>
      </c>
      <c r="G19" s="1" t="s">
        <v>20</v>
      </c>
    </row>
    <row r="20" spans="3:7" x14ac:dyDescent="0.25">
      <c r="C20" s="5">
        <v>57751.211989922667</v>
      </c>
      <c r="D20" s="6">
        <v>44758</v>
      </c>
      <c r="E20" s="5">
        <v>5191.525617260686</v>
      </c>
      <c r="F20" s="5">
        <v>1038.3051234521372</v>
      </c>
      <c r="G20" s="1" t="s">
        <v>21</v>
      </c>
    </row>
    <row r="21" spans="3:7" x14ac:dyDescent="0.25">
      <c r="C21" s="5">
        <v>63526.333188914941</v>
      </c>
      <c r="D21" s="6">
        <v>44761</v>
      </c>
      <c r="E21" s="5">
        <v>6748.9833024388909</v>
      </c>
      <c r="F21" s="5">
        <v>1349.7966604877784</v>
      </c>
      <c r="G21" s="1" t="s">
        <v>22</v>
      </c>
    </row>
    <row r="22" spans="3:7" x14ac:dyDescent="0.25">
      <c r="C22" s="5">
        <v>64796.85985269324</v>
      </c>
      <c r="D22" s="6">
        <v>44763</v>
      </c>
      <c r="E22" s="5">
        <v>8773.6782931705584</v>
      </c>
      <c r="F22" s="5">
        <v>1754.7356586341118</v>
      </c>
      <c r="G22" s="1" t="s">
        <v>23</v>
      </c>
    </row>
    <row r="23" spans="3:7" x14ac:dyDescent="0.25">
      <c r="C23" s="5">
        <v>51837.487882154594</v>
      </c>
      <c r="D23" s="6">
        <v>44760</v>
      </c>
      <c r="E23" s="5">
        <v>11405.781781121728</v>
      </c>
      <c r="F23" s="5">
        <v>2281.1563562243459</v>
      </c>
      <c r="G23" s="1" t="s">
        <v>24</v>
      </c>
    </row>
    <row r="24" spans="3:7" x14ac:dyDescent="0.25">
      <c r="C24" s="5">
        <v>46653.739093939133</v>
      </c>
      <c r="D24" s="6">
        <v>44762</v>
      </c>
      <c r="E24" s="5">
        <v>6650</v>
      </c>
      <c r="F24" s="5">
        <v>1330</v>
      </c>
      <c r="G24" s="1" t="s">
        <v>25</v>
      </c>
    </row>
    <row r="25" spans="3:7" x14ac:dyDescent="0.25">
      <c r="C25" s="5">
        <v>51319.113003333048</v>
      </c>
      <c r="D25" s="6">
        <v>44757</v>
      </c>
      <c r="E25" s="5">
        <v>7341</v>
      </c>
      <c r="F25" s="5">
        <v>1468.2</v>
      </c>
      <c r="G25" s="1" t="s">
        <v>26</v>
      </c>
    </row>
  </sheetData>
  <dataValidations count="1">
    <dataValidation type="list" allowBlank="1" showInputMessage="1" showErrorMessage="1" sqref="I6 I11 I16" xr:uid="{46EDA9D9-7C9C-48FC-BAE4-1D7646457828}">
      <formula1>$G$4:$G$25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3FA6-2255-4B9A-9A14-D3470F4C7EC4}">
  <dimension ref="A1:K7"/>
  <sheetViews>
    <sheetView workbookViewId="0">
      <selection activeCell="J13" sqref="J13"/>
    </sheetView>
  </sheetViews>
  <sheetFormatPr defaultRowHeight="15" x14ac:dyDescent="0.25"/>
  <cols>
    <col min="5" max="5" width="10.28515625" bestFit="1" customWidth="1"/>
    <col min="8" max="8" width="11" bestFit="1" customWidth="1"/>
  </cols>
  <sheetData>
    <row r="1" spans="1:11" x14ac:dyDescent="0.25">
      <c r="F1" s="13" t="s">
        <v>84</v>
      </c>
      <c r="G1" s="13"/>
      <c r="H1" s="13"/>
      <c r="I1" s="13"/>
      <c r="J1" s="13"/>
      <c r="K1" s="13"/>
    </row>
    <row r="2" spans="1:11" x14ac:dyDescent="0.25">
      <c r="A2" s="7" t="s">
        <v>71</v>
      </c>
      <c r="B2" s="7" t="s">
        <v>77</v>
      </c>
      <c r="C2" s="7" t="s">
        <v>78</v>
      </c>
      <c r="D2" s="7" t="s">
        <v>79</v>
      </c>
      <c r="E2" s="7" t="s">
        <v>80</v>
      </c>
      <c r="F2" s="7" t="s">
        <v>81</v>
      </c>
      <c r="G2" s="7" t="s">
        <v>82</v>
      </c>
      <c r="H2" s="7" t="s">
        <v>83</v>
      </c>
      <c r="J2">
        <v>500</v>
      </c>
    </row>
    <row r="3" spans="1:11" x14ac:dyDescent="0.25">
      <c r="A3" s="7" t="s">
        <v>72</v>
      </c>
      <c r="B3" s="7">
        <v>78</v>
      </c>
      <c r="C3" s="7">
        <v>78</v>
      </c>
      <c r="D3" s="7">
        <v>70</v>
      </c>
      <c r="E3" s="7">
        <v>80</v>
      </c>
      <c r="F3" s="7">
        <v>84</v>
      </c>
      <c r="G3" s="7">
        <f>SUM(B3:F3)</f>
        <v>390</v>
      </c>
      <c r="H3" s="12">
        <f>G3/$J$2</f>
        <v>0.78</v>
      </c>
    </row>
    <row r="4" spans="1:11" x14ac:dyDescent="0.25">
      <c r="A4" s="7" t="s">
        <v>73</v>
      </c>
      <c r="B4" s="7">
        <v>56</v>
      </c>
      <c r="C4" s="7">
        <v>85</v>
      </c>
      <c r="D4" s="7">
        <v>20</v>
      </c>
      <c r="E4" s="7">
        <v>81</v>
      </c>
      <c r="F4" s="7">
        <v>75</v>
      </c>
      <c r="G4" s="7">
        <f t="shared" ref="G4:G7" si="0">SUM(B4:F4)</f>
        <v>317</v>
      </c>
      <c r="H4" s="12">
        <f t="shared" ref="H4:H7" si="1">G4/$J$2</f>
        <v>0.63400000000000001</v>
      </c>
    </row>
    <row r="5" spans="1:11" x14ac:dyDescent="0.25">
      <c r="A5" s="7" t="s">
        <v>74</v>
      </c>
      <c r="B5" s="7">
        <v>65</v>
      </c>
      <c r="C5" s="7">
        <v>65</v>
      </c>
      <c r="D5" s="7">
        <v>80</v>
      </c>
      <c r="E5" s="7">
        <v>82</v>
      </c>
      <c r="F5" s="7">
        <v>86</v>
      </c>
      <c r="G5" s="7">
        <f t="shared" si="0"/>
        <v>378</v>
      </c>
      <c r="H5" s="12">
        <f t="shared" si="1"/>
        <v>0.75600000000000001</v>
      </c>
    </row>
    <row r="6" spans="1:11" x14ac:dyDescent="0.25">
      <c r="A6" s="7" t="s">
        <v>75</v>
      </c>
      <c r="B6" s="7">
        <v>99</v>
      </c>
      <c r="C6" s="7">
        <v>98</v>
      </c>
      <c r="D6" s="7">
        <v>90</v>
      </c>
      <c r="E6" s="7">
        <v>93</v>
      </c>
      <c r="F6" s="7">
        <v>87</v>
      </c>
      <c r="G6" s="7">
        <f t="shared" si="0"/>
        <v>467</v>
      </c>
      <c r="H6" s="12">
        <f t="shared" si="1"/>
        <v>0.93400000000000005</v>
      </c>
    </row>
    <row r="7" spans="1:11" x14ac:dyDescent="0.25">
      <c r="A7" s="7" t="s">
        <v>76</v>
      </c>
      <c r="B7" s="7">
        <v>99</v>
      </c>
      <c r="C7" s="7">
        <v>100</v>
      </c>
      <c r="D7" s="7">
        <v>78</v>
      </c>
      <c r="E7" s="7">
        <v>83</v>
      </c>
      <c r="F7" s="7">
        <v>78</v>
      </c>
      <c r="G7" s="7">
        <f t="shared" si="0"/>
        <v>438</v>
      </c>
      <c r="H7" s="12">
        <f t="shared" si="1"/>
        <v>0.876</v>
      </c>
    </row>
  </sheetData>
  <mergeCells count="1">
    <mergeCell ref="F1:K1"/>
  </mergeCells>
  <dataValidations disablePrompts="1" count="1">
    <dataValidation type="whole" allowBlank="1" showInputMessage="1" showErrorMessage="1" sqref="B3:F7" xr:uid="{B3AEA675-77C4-4628-A64D-36C68AE7262D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VLookup---</vt:lpstr>
      <vt:lpstr>XLookup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2015-06-05T18:17:20Z</dcterms:created>
  <dcterms:modified xsi:type="dcterms:W3CDTF">2025-03-06T06:02:49Z</dcterms:modified>
</cp:coreProperties>
</file>