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5"/>
  </bookViews>
  <sheets>
    <sheet name="Chart of Accounts" sheetId="1" r:id="rId1"/>
    <sheet name="Journal Entries" sheetId="2" r:id="rId2"/>
    <sheet name="Ledger" sheetId="3" r:id="rId3"/>
    <sheet name="Trial Balance" sheetId="4" r:id="rId4"/>
    <sheet name="Income Statement" sheetId="5" r:id="rId5"/>
    <sheet name="Balance Sheet" sheetId="6" r:id="rId6"/>
  </sheets>
  <definedNames>
    <definedName name="Slicer_Account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<sst xmlns="http://schemas.openxmlformats.org/spreadsheetml/2006/main" count="268" uniqueCount="80">
  <si>
    <t>Accounts</t>
  </si>
  <si>
    <t>Sub Accounts</t>
  </si>
  <si>
    <t>Financial Statement</t>
  </si>
  <si>
    <t>Individual Accounts</t>
  </si>
  <si>
    <t>Assets</t>
  </si>
  <si>
    <t>Current Assets</t>
  </si>
  <si>
    <t>Balance Sheet</t>
  </si>
  <si>
    <t>Cash</t>
  </si>
  <si>
    <t>Liabilities</t>
  </si>
  <si>
    <t>Fixed Assets</t>
  </si>
  <si>
    <t>Equity-Qwais</t>
  </si>
  <si>
    <t>Equity</t>
  </si>
  <si>
    <t>Current Liabilities</t>
  </si>
  <si>
    <t>Bank-1122</t>
  </si>
  <si>
    <t>Expenses</t>
  </si>
  <si>
    <t>Fixed Liabilities</t>
  </si>
  <si>
    <t>Inventory</t>
  </si>
  <si>
    <t>Revenue</t>
  </si>
  <si>
    <t>Mr Shubham</t>
  </si>
  <si>
    <t>Income Statement</t>
  </si>
  <si>
    <t>Sales</t>
  </si>
  <si>
    <t>Cost of Goods Sold</t>
  </si>
  <si>
    <t>Contra Revenue</t>
  </si>
  <si>
    <t>Mr Anand</t>
  </si>
  <si>
    <t>Eletricity</t>
  </si>
  <si>
    <t>Salary</t>
  </si>
  <si>
    <t>Taxes</t>
  </si>
  <si>
    <t>Govt</t>
  </si>
  <si>
    <t>Shop</t>
  </si>
  <si>
    <t>Date</t>
  </si>
  <si>
    <t>Description</t>
  </si>
  <si>
    <t>Account</t>
  </si>
  <si>
    <t>Debit</t>
  </si>
  <si>
    <t>Credit</t>
  </si>
  <si>
    <t>Comments</t>
  </si>
  <si>
    <t>* Establish a business by Owais, investing Rs. 1 million in cash on 1st Jan 2024</t>
  </si>
  <si>
    <t>Establishing a business</t>
  </si>
  <si>
    <t>Deposit into Bank</t>
  </si>
  <si>
    <t>Mr.Ozair went in bank to deposit</t>
  </si>
  <si>
    <t>* Deposit Rs.5 Lac into Bank on 2n jan</t>
  </si>
  <si>
    <t>Purchases Inventory</t>
  </si>
  <si>
    <t>* Purchases inventory  of Rs. 600000 on credit from Mr. Shubham</t>
  </si>
  <si>
    <t>* Purchased Inventory of Rs.200000 by paying through cheque from Mr Zubair</t>
  </si>
  <si>
    <t>Sold the Inventory</t>
  </si>
  <si>
    <t>* Sold Inventory for Rs.400000 on Cash on 10th Jan 2024</t>
  </si>
  <si>
    <t>Adjust Inventory against COGS</t>
  </si>
  <si>
    <t>Sold Inventory on Credit</t>
  </si>
  <si>
    <t>* Sold Inventory for Rs. 300000 on credit to Mr Anand 15th Jan 2024</t>
  </si>
  <si>
    <t>Paid Electricity Bill</t>
  </si>
  <si>
    <t>* Paid Electricity Bill of Rs. 15000</t>
  </si>
  <si>
    <t>Paid salaries</t>
  </si>
  <si>
    <t>Paid to Mr Shubham</t>
  </si>
  <si>
    <t>Received from Mr Anand</t>
  </si>
  <si>
    <t>Purchased a Shop</t>
  </si>
  <si>
    <t>Payable taxes to Govt</t>
  </si>
  <si>
    <t>Sum of Debit</t>
  </si>
  <si>
    <t>Sum of Credit</t>
  </si>
  <si>
    <t xml:space="preserve">Sum of Balance </t>
  </si>
  <si>
    <t>Grand Total</t>
  </si>
  <si>
    <t>Trial Balance</t>
  </si>
  <si>
    <t xml:space="preserve">Black Bulb Electricals </t>
  </si>
  <si>
    <t>For the Period 1st Jan 2024 to 31st March 2024</t>
  </si>
  <si>
    <t>Gross Profit</t>
  </si>
  <si>
    <t>Operating Expenses</t>
  </si>
  <si>
    <t>Total of Operating Expenses</t>
  </si>
  <si>
    <t>Operating Profit</t>
  </si>
  <si>
    <t>Taxes(15%)</t>
  </si>
  <si>
    <t>Net Profit</t>
  </si>
  <si>
    <t>Black Bulb Electricals</t>
  </si>
  <si>
    <t>Assets= Liabilities+Equity</t>
  </si>
  <si>
    <t>as on 30th March 2024</t>
  </si>
  <si>
    <t>Liabilities &amp; Equity</t>
  </si>
  <si>
    <t>Total of Fixed Assets</t>
  </si>
  <si>
    <t>Total of Current Liabilities</t>
  </si>
  <si>
    <t>Total of Liabilities</t>
  </si>
  <si>
    <t>Total of Current Assets</t>
  </si>
  <si>
    <t>Retained Earning</t>
  </si>
  <si>
    <t>Total of Equity</t>
  </si>
  <si>
    <t>Total of Assets</t>
  </si>
  <si>
    <t>Total of Liabilities+ Equity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</si>
</sst>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.0_ ;_ * \-#,##0.0_ ;_ * &quot;-&quot;??_ ;_ @_ "/>
    <numFmt numFmtId="181" formatCode="_ * #,##0_ ;_ * \-#,##0_ ;_ * &quot;-&quot;??_ ;_ @_ "/>
    <numFmt numFmtId="182" formatCode="dd/mmm/yy"/>
  </numFmts>
  <fonts count="40">
    <font>
      <sz val="11"/>
      <color theme="1"/>
      <name val="Calibri"/>
      <charset val="134"/>
      <scheme val="minor"/>
    </font>
    <font>
      <b/>
      <i/>
      <sz val="22"/>
      <color theme="1"/>
      <name val="Calibri"/>
      <charset val="134"/>
      <scheme val="minor"/>
    </font>
    <font>
      <b/>
      <i/>
      <sz val="16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u/>
      <sz val="14"/>
      <color theme="1"/>
      <name val="Calibri"/>
      <charset val="134"/>
      <scheme val="minor"/>
    </font>
    <font>
      <b/>
      <i/>
      <u/>
      <sz val="14"/>
      <color theme="1"/>
      <name val="Calibri"/>
      <charset val="134"/>
      <scheme val="minor"/>
    </font>
    <font>
      <b/>
      <i/>
      <u/>
      <sz val="12.5"/>
      <color theme="1"/>
      <name val="Calibri"/>
      <charset val="134"/>
      <scheme val="minor"/>
    </font>
    <font>
      <b/>
      <i/>
      <u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i/>
      <u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theme="5" tint="0.799981688894314"/>
      </top>
      <bottom style="thin">
        <color theme="5" tint="0.799981688894314"/>
      </bottom>
      <diagonal/>
    </border>
    <border>
      <left style="medium">
        <color auto="1"/>
      </left>
      <right/>
      <top style="thin">
        <color theme="5" tint="0.799981688894314"/>
      </top>
      <bottom style="thin">
        <color theme="5" tint="0.79998168889431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" borderId="1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21" applyNumberFormat="0" applyAlignment="0" applyProtection="0">
      <alignment vertical="center"/>
    </xf>
    <xf numFmtId="0" fontId="30" fillId="4" borderId="22" applyNumberFormat="0" applyAlignment="0" applyProtection="0">
      <alignment vertical="center"/>
    </xf>
    <xf numFmtId="0" fontId="31" fillId="4" borderId="21" applyNumberFormat="0" applyAlignment="0" applyProtection="0">
      <alignment vertical="center"/>
    </xf>
    <xf numFmtId="0" fontId="32" fillId="5" borderId="23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/>
    <xf numFmtId="0" fontId="4" fillId="0" borderId="4" xfId="0" applyFont="1" applyBorder="1"/>
    <xf numFmtId="0" fontId="5" fillId="0" borderId="0" xfId="0" applyFont="1"/>
    <xf numFmtId="0" fontId="5" fillId="0" borderId="5" xfId="0" applyFont="1" applyBorder="1"/>
    <xf numFmtId="0" fontId="6" fillId="0" borderId="0" xfId="0" applyFont="1" applyBorder="1"/>
    <xf numFmtId="0" fontId="0" fillId="0" borderId="4" xfId="0" applyBorder="1"/>
    <xf numFmtId="0" fontId="0" fillId="0" borderId="5" xfId="0" applyBorder="1"/>
    <xf numFmtId="0" fontId="7" fillId="0" borderId="0" xfId="0" applyFont="1" applyBorder="1" applyAlignment="1">
      <alignment horizontal="left" indent="1"/>
    </xf>
    <xf numFmtId="0" fontId="8" fillId="0" borderId="4" xfId="0" applyFont="1" applyBorder="1" applyAlignment="1">
      <alignment horizontal="left" indent="1"/>
    </xf>
    <xf numFmtId="0" fontId="9" fillId="0" borderId="0" xfId="0" applyFont="1"/>
    <xf numFmtId="0" fontId="9" fillId="0" borderId="5" xfId="0" applyFont="1" applyBorder="1"/>
    <xf numFmtId="0" fontId="8" fillId="0" borderId="0" xfId="0" applyFont="1" applyBorder="1" applyAlignment="1">
      <alignment horizontal="left" indent="2"/>
    </xf>
    <xf numFmtId="0" fontId="9" fillId="0" borderId="4" xfId="0" applyFont="1" applyBorder="1" applyAlignment="1">
      <alignment horizontal="left" indent="1"/>
    </xf>
    <xf numFmtId="0" fontId="0" fillId="0" borderId="0" xfId="0" applyBorder="1"/>
    <xf numFmtId="0" fontId="3" fillId="0" borderId="4" xfId="0" applyFont="1" applyBorder="1" applyAlignment="1">
      <alignment horizontal="left" indent="1"/>
    </xf>
    <xf numFmtId="0" fontId="9" fillId="0" borderId="0" xfId="0" applyFont="1"/>
    <xf numFmtId="0" fontId="10" fillId="0" borderId="6" xfId="0" applyFont="1" applyBorder="1"/>
    <xf numFmtId="0" fontId="10" fillId="0" borderId="0" xfId="0" applyFont="1"/>
    <xf numFmtId="0" fontId="10" fillId="0" borderId="5" xfId="0" applyNumberFormat="1" applyFont="1" applyBorder="1"/>
    <xf numFmtId="0" fontId="0" fillId="0" borderId="4" xfId="0" applyBorder="1" applyAlignment="1">
      <alignment horizontal="left" indent="1"/>
    </xf>
    <xf numFmtId="0" fontId="11" fillId="0" borderId="7" xfId="0" applyFont="1" applyBorder="1"/>
    <xf numFmtId="0" fontId="11" fillId="0" borderId="8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0" fillId="0" borderId="9" xfId="0" applyBorder="1"/>
    <xf numFmtId="0" fontId="0" fillId="0" borderId="5" xfId="0" applyBorder="1"/>
    <xf numFmtId="0" fontId="0" fillId="0" borderId="5" xfId="0" applyBorder="1"/>
    <xf numFmtId="0" fontId="3" fillId="0" borderId="7" xfId="0" applyFont="1" applyBorder="1"/>
    <xf numFmtId="0" fontId="3" fillId="0" borderId="0" xfId="0" applyFont="1"/>
    <xf numFmtId="0" fontId="3" fillId="0" borderId="4" xfId="0" applyFont="1" applyBorder="1" applyAlignment="1">
      <alignment horizontal="left"/>
    </xf>
    <xf numFmtId="0" fontId="10" fillId="0" borderId="10" xfId="0" applyFont="1" applyBorder="1"/>
    <xf numFmtId="0" fontId="3" fillId="0" borderId="0" xfId="0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2" xfId="0" applyBorder="1"/>
    <xf numFmtId="0" fontId="12" fillId="0" borderId="0" xfId="0" applyFont="1"/>
    <xf numFmtId="176" fontId="0" fillId="0" borderId="5" xfId="1" applyBorder="1"/>
    <xf numFmtId="180" fontId="0" fillId="0" borderId="5" xfId="1" applyNumberFormat="1" applyBorder="1"/>
    <xf numFmtId="0" fontId="10" fillId="0" borderId="13" xfId="0" applyNumberFormat="1" applyFont="1" applyBorder="1"/>
    <xf numFmtId="0" fontId="0" fillId="0" borderId="5" xfId="0" applyBorder="1"/>
    <xf numFmtId="181" fontId="10" fillId="0" borderId="3" xfId="0" applyNumberFormat="1" applyFont="1" applyBorder="1"/>
    <xf numFmtId="181" fontId="0" fillId="0" borderId="0" xfId="0" applyNumberFormat="1"/>
    <xf numFmtId="181" fontId="10" fillId="0" borderId="5" xfId="0" applyNumberFormat="1" applyFont="1" applyBorder="1"/>
    <xf numFmtId="0" fontId="0" fillId="0" borderId="14" xfId="0" applyBorder="1"/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/>
    <xf numFmtId="181" fontId="9" fillId="0" borderId="0" xfId="1" applyNumberFormat="1" applyFont="1"/>
    <xf numFmtId="0" fontId="11" fillId="0" borderId="0" xfId="0" applyFont="1" applyBorder="1"/>
    <xf numFmtId="0" fontId="0" fillId="0" borderId="0" xfId="0" applyBorder="1"/>
    <xf numFmtId="181" fontId="10" fillId="0" borderId="15" xfId="0" applyNumberFormat="1" applyFont="1" applyBorder="1"/>
    <xf numFmtId="0" fontId="14" fillId="0" borderId="0" xfId="0" applyFont="1"/>
    <xf numFmtId="0" fontId="0" fillId="0" borderId="15" xfId="0" applyBorder="1"/>
    <xf numFmtId="181" fontId="10" fillId="0" borderId="0" xfId="0" applyNumberFormat="1" applyFont="1"/>
    <xf numFmtId="0" fontId="15" fillId="0" borderId="0" xfId="0" applyFont="1"/>
    <xf numFmtId="181" fontId="16" fillId="0" borderId="0" xfId="0" applyNumberFormat="1" applyFont="1"/>
    <xf numFmtId="181" fontId="10" fillId="0" borderId="16" xfId="0" applyNumberFormat="1" applyFont="1" applyBorder="1"/>
    <xf numFmtId="0" fontId="13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3" fontId="0" fillId="0" borderId="0" xfId="0" applyNumberFormat="1"/>
    <xf numFmtId="178" fontId="0" fillId="0" borderId="0" xfId="0" applyNumberFormat="1"/>
    <xf numFmtId="0" fontId="18" fillId="0" borderId="0" xfId="0" applyFont="1"/>
    <xf numFmtId="182" fontId="0" fillId="0" borderId="0" xfId="0" applyNumberFormat="1"/>
    <xf numFmtId="181" fontId="0" fillId="0" borderId="0" xfId="1" applyNumberFormat="1"/>
    <xf numFmtId="0" fontId="19" fillId="0" borderId="0" xfId="0" applyFont="1" applyAlignment="1">
      <alignment horizontal="center"/>
    </xf>
    <xf numFmtId="181" fontId="19" fillId="0" borderId="0" xfId="1" applyNumberFormat="1" applyFont="1" applyAlignment="1">
      <alignment horizontal="center"/>
    </xf>
    <xf numFmtId="0" fontId="19" fillId="0" borderId="0" xfId="0" applyFont="1"/>
    <xf numFmtId="0" fontId="19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17" xfId="0" applyFont="1" applyFill="1" applyBorder="1"/>
    <xf numFmtId="0" fontId="0" fillId="0" borderId="0" xfId="0" applyFont="1"/>
    <xf numFmtId="0" fontId="0" fillId="0" borderId="17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numFmt numFmtId="181" formatCode="_ * #,##0_ ;_ * \-#,##0_ ;_ * &quot;-&quot;??_ ;_ @_ "/>
    </dxf>
    <dxf>
      <numFmt numFmtId="181" formatCode="_ * #,##0_ ;_ * \-#,##0_ ;_ * &quot;-&quot;??_ ;_ @_ "/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5"/>
        </top>
      </border>
    </dxf>
    <dxf>
      <font>
        <b val="1"/>
        <color theme="1"/>
      </font>
      <border>
        <bottom style="medium">
          <color theme="5"/>
        </bottom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 tint="0.399975585192419"/>
        </vertical>
        <horizontal style="thin">
          <color theme="5" tint="0.399975585192419"/>
        </horizontal>
      </border>
    </dxf>
    <dxf>
      <border>
        <top style="thin">
          <color theme="5"/>
        </top>
        <bottom style="thin">
          <color theme="5"/>
        </bottom>
      </border>
    </dxf>
    <dxf>
      <border>
        <top style="thin">
          <color theme="5"/>
        </top>
        <bottom style="thin">
          <color theme="5"/>
        </bottom>
      </border>
    </dxf>
    <dxf>
      <font>
        <b val="1"/>
      </font>
    </dxf>
    <dxf>
      <font>
        <b val="1"/>
      </font>
    </dxf>
    <dxf>
      <fill>
        <patternFill patternType="solid">
          <fgColor theme="5" tint="0.799981688894314"/>
          <bgColor theme="5" tint="0.799981688894314"/>
        </patternFill>
      </fill>
      <border>
        <left style="thin">
          <color theme="5" tint="0.599993896298105"/>
        </left>
        <right style="thin">
          <color theme="5" tint="0.599993896298105"/>
        </right>
        <top style="thin">
          <color theme="5" tint="0.599993896298105"/>
        </top>
        <bottom style="thin">
          <color theme="5" tint="0.599993896298105"/>
        </bottom>
        <vertical style="thin">
          <color theme="5" tint="0.599993896298105"/>
        </vertical>
        <horizontal style="thin">
          <color theme="5" tint="0.599993896298105"/>
        </horizontal>
      </border>
    </dxf>
    <dxf>
      <fill>
        <patternFill patternType="solid">
          <fgColor theme="5" tint="0.799981688894314"/>
          <bgColor theme="5" tint="0.799981688894314"/>
        </patternFill>
      </fill>
      <border>
        <top style="thin">
          <color theme="5" tint="0.599993896298105"/>
        </top>
        <bottom style="thin">
          <color theme="5" tint="0.599993896298105"/>
        </bottom>
      </border>
    </dxf>
    <dxf>
      <font>
        <b val="1"/>
      </font>
    </dxf>
    <dxf>
      <font>
        <b val="1"/>
        <color theme="1"/>
      </font>
      <border>
        <top style="thin">
          <color theme="5"/>
        </top>
        <bottom style="thin">
          <color theme="5"/>
        </bottom>
      </border>
    </dxf>
    <dxf>
      <font>
        <b val="1"/>
        <color theme="1"/>
      </font>
      <border>
        <top style="thin">
          <color theme="5"/>
        </top>
        <bottom style="thin">
          <color theme="5"/>
        </bottom>
      </border>
    </dxf>
    <dxf>
      <font>
        <color theme="1"/>
      </font>
      <border>
        <horizontal style="thin">
          <color theme="5" tint="0.799981688894314"/>
        </horizontal>
      </border>
    </dxf>
  </dxfs>
  <tableStyles count="2" defaultTableStyle="TableStyleMedium2" defaultPivotStyle="PivotStyleLight16">
    <tableStyle name="TableStylePreset2_Accent2" pivot="0" count="7" xr9:uid="{6F9CE706-7A4E-430F-806A-CA734EE9099A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1_Accent2" table="0" count="10" xr9:uid="{67B9EE98-4373-4B0B-80AB-ED322E7D958F}">
      <tableStyleElement type="wholeTable" dxfId="18"/>
      <tableStyleElement type="headerRow" dxfId="17"/>
      <tableStyleElement type="totalRow" dxfId="16"/>
      <tableStyleElement type="lastColumn" dxfId="15"/>
      <tableStyleElement type="firstRowStripe" dxfId="14"/>
      <tableStyleElement type="firstColumnStripe" dxfId="13"/>
      <tableStyleElement type="firstSubtotalColumn" dxfId="12"/>
      <tableStyleElement type="firstSubtotalRow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10160</xdr:colOff>
      <xdr:row>1</xdr:row>
      <xdr:rowOff>243840</xdr:rowOff>
    </xdr:from>
    <xdr:to>
      <xdr:col>10</xdr:col>
      <xdr:colOff>10160</xdr:colOff>
      <xdr:row>14</xdr:row>
      <xdr:rowOff>157480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Accou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4580" y="4267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5.784525463" refreshedBy="pbans" recordCount="28">
  <cacheSource type="worksheet">
    <worksheetSource name="Journal_Table"/>
  </cacheSource>
  <cacheFields count="7">
    <cacheField name="Date" numFmtId="182">
      <sharedItems containsSemiMixedTypes="0" containsString="0" containsNonDate="0" containsDate="1" minDate="2024-01-01T00:00:00" maxDate="2024-03-30T00:00:00" count="12">
        <d v="2024-01-01T00:00:00"/>
        <d v="2024-01-02T00:00:00"/>
        <d v="2024-01-03T00:00:00"/>
        <d v="2024-01-04T00:00:00"/>
        <d v="2024-01-10T00:00:00"/>
        <d v="2024-01-15T00:00:00"/>
        <d v="2024-01-18T00:00:00"/>
        <d v="2024-01-30T00:00:00"/>
        <d v="2024-02-02T00:00:00"/>
        <d v="2024-02-05T00:00:00"/>
        <d v="2024-02-10T00:00:00"/>
        <d v="2024-03-30T00:00:00"/>
      </sharedItems>
    </cacheField>
    <cacheField name="Description" numFmtId="0">
      <sharedItems containsBlank="1" count="13">
        <s v="Establishing a business"/>
        <s v="Deposit into Bank"/>
        <s v="Purchases Inventory"/>
        <s v="Sold the Inventory"/>
        <s v="Adjust Inventory against COGS"/>
        <s v="Sold Inventory on Credit"/>
        <s v="Paid Electricity Bill"/>
        <s v="Paid salaries"/>
        <s v="Paid to Mr Shubham"/>
        <s v="Received from Mr Anand"/>
        <s v="Purchased a Shop"/>
        <s v="Payable taxes to Govt"/>
        <m u="1"/>
      </sharedItems>
    </cacheField>
    <cacheField name="Account" numFmtId="0">
      <sharedItems containsBlank="1" count="14">
        <s v="Cash"/>
        <s v="Equity-Qwais"/>
        <s v="Bank-1122"/>
        <s v="Inventory"/>
        <s v="Mr Shubham"/>
        <s v="Sales"/>
        <s v="Cost of Goods Sold"/>
        <s v="Mr Anand"/>
        <s v="Eletricity"/>
        <s v="Salary"/>
        <s v="Shop"/>
        <s v="Taxes"/>
        <s v="Govt"/>
        <m u="1"/>
      </sharedItems>
    </cacheField>
    <cacheField name="Debit" numFmtId="181">
      <sharedItems containsString="0" containsBlank="1" containsNumber="1" containsInteger="1" minValue="15000" maxValue="1000000" count="11">
        <n v="1000000"/>
        <m/>
        <n v="500000"/>
        <n v="600000"/>
        <n v="200000"/>
        <n v="400000"/>
        <n v="300000"/>
        <n v="150000"/>
        <n v="15000"/>
        <n v="100000"/>
        <n v="20250"/>
      </sharedItems>
    </cacheField>
    <cacheField name="Credit" numFmtId="181">
      <sharedItems containsString="0" containsBlank="1" containsNumber="1" containsInteger="1" minValue="15000" maxValue="1000000" count="11">
        <m/>
        <n v="1000000"/>
        <n v="500000"/>
        <n v="600000"/>
        <n v="200000"/>
        <n v="400000"/>
        <n v="300000"/>
        <n v="150000"/>
        <n v="15000"/>
        <n v="100000"/>
        <n v="20250"/>
      </sharedItems>
    </cacheField>
    <cacheField name="Comments" numFmtId="0">
      <sharedItems containsBlank="1" count="2">
        <m/>
        <s v="Mr.Ozair went in bank to deposit"/>
      </sharedItems>
    </cacheField>
    <cacheField name="Balance " numFmtId="0" formula="Debit-Credit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</r>
  <r>
    <x v="0"/>
    <x v="0"/>
    <x v="1"/>
    <x v="1"/>
    <x v="1"/>
    <x v="0"/>
  </r>
  <r>
    <x v="1"/>
    <x v="1"/>
    <x v="2"/>
    <x v="2"/>
    <x v="0"/>
    <x v="1"/>
  </r>
  <r>
    <x v="1"/>
    <x v="1"/>
    <x v="0"/>
    <x v="1"/>
    <x v="2"/>
    <x v="1"/>
  </r>
  <r>
    <x v="2"/>
    <x v="2"/>
    <x v="3"/>
    <x v="3"/>
    <x v="0"/>
    <x v="0"/>
  </r>
  <r>
    <x v="2"/>
    <x v="2"/>
    <x v="4"/>
    <x v="1"/>
    <x v="3"/>
    <x v="0"/>
  </r>
  <r>
    <x v="3"/>
    <x v="2"/>
    <x v="3"/>
    <x v="4"/>
    <x v="0"/>
    <x v="0"/>
  </r>
  <r>
    <x v="3"/>
    <x v="2"/>
    <x v="2"/>
    <x v="1"/>
    <x v="4"/>
    <x v="0"/>
  </r>
  <r>
    <x v="4"/>
    <x v="3"/>
    <x v="0"/>
    <x v="5"/>
    <x v="0"/>
    <x v="0"/>
  </r>
  <r>
    <x v="4"/>
    <x v="3"/>
    <x v="5"/>
    <x v="1"/>
    <x v="5"/>
    <x v="0"/>
  </r>
  <r>
    <x v="4"/>
    <x v="4"/>
    <x v="6"/>
    <x v="6"/>
    <x v="0"/>
    <x v="0"/>
  </r>
  <r>
    <x v="4"/>
    <x v="4"/>
    <x v="3"/>
    <x v="1"/>
    <x v="6"/>
    <x v="0"/>
  </r>
  <r>
    <x v="5"/>
    <x v="5"/>
    <x v="7"/>
    <x v="6"/>
    <x v="0"/>
    <x v="0"/>
  </r>
  <r>
    <x v="5"/>
    <x v="5"/>
    <x v="5"/>
    <x v="1"/>
    <x v="6"/>
    <x v="0"/>
  </r>
  <r>
    <x v="5"/>
    <x v="4"/>
    <x v="6"/>
    <x v="7"/>
    <x v="0"/>
    <x v="0"/>
  </r>
  <r>
    <x v="5"/>
    <x v="4"/>
    <x v="3"/>
    <x v="1"/>
    <x v="7"/>
    <x v="0"/>
  </r>
  <r>
    <x v="6"/>
    <x v="6"/>
    <x v="8"/>
    <x v="8"/>
    <x v="0"/>
    <x v="0"/>
  </r>
  <r>
    <x v="6"/>
    <x v="6"/>
    <x v="2"/>
    <x v="1"/>
    <x v="8"/>
    <x v="0"/>
  </r>
  <r>
    <x v="7"/>
    <x v="7"/>
    <x v="9"/>
    <x v="9"/>
    <x v="0"/>
    <x v="0"/>
  </r>
  <r>
    <x v="7"/>
    <x v="7"/>
    <x v="0"/>
    <x v="1"/>
    <x v="9"/>
    <x v="0"/>
  </r>
  <r>
    <x v="8"/>
    <x v="8"/>
    <x v="4"/>
    <x v="9"/>
    <x v="0"/>
    <x v="0"/>
  </r>
  <r>
    <x v="8"/>
    <x v="8"/>
    <x v="0"/>
    <x v="1"/>
    <x v="9"/>
    <x v="0"/>
  </r>
  <r>
    <x v="9"/>
    <x v="9"/>
    <x v="2"/>
    <x v="7"/>
    <x v="0"/>
    <x v="0"/>
  </r>
  <r>
    <x v="9"/>
    <x v="9"/>
    <x v="7"/>
    <x v="1"/>
    <x v="7"/>
    <x v="0"/>
  </r>
  <r>
    <x v="10"/>
    <x v="10"/>
    <x v="10"/>
    <x v="9"/>
    <x v="0"/>
    <x v="0"/>
  </r>
  <r>
    <x v="10"/>
    <x v="10"/>
    <x v="0"/>
    <x v="1"/>
    <x v="9"/>
    <x v="0"/>
  </r>
  <r>
    <x v="11"/>
    <x v="11"/>
    <x v="11"/>
    <x v="10"/>
    <x v="0"/>
    <x v="0"/>
  </r>
  <r>
    <x v="11"/>
    <x v="11"/>
    <x v="12"/>
    <x v="1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compact="0" indent="0" compactData="0" showDrill="1" multipleFieldFilters="0">
  <location ref="A3:F32" firstHeaderRow="0" firstDataRow="1" firstDataCol="3"/>
  <pivotFields count="7">
    <pivotField axis="axisRow" compact="0" defaultSubtotal="0" outline="0" numFmtId="182" showAll="0">
      <items count="12">
        <item x="0"/>
        <item x="1"/>
        <item x="2"/>
        <item x="3"/>
        <item x="4"/>
        <item x="5"/>
        <item x="6"/>
        <item x="7"/>
        <item x="8"/>
        <item x="9"/>
        <item x="11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defaultSubtotal="0" outline="0" showAll="0">
      <items count="13">
        <item x="4"/>
        <item x="1"/>
        <item x="0"/>
        <item x="6"/>
        <item x="7"/>
        <item x="8"/>
        <item x="2"/>
        <item x="9"/>
        <item x="5"/>
        <item x="3"/>
        <item m="1" x="12"/>
        <item x="11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defaultSubtotal="0" outline="0" showAll="0">
      <items count="14">
        <item x="2"/>
        <item x="0"/>
        <item x="6"/>
        <item x="8"/>
        <item x="1"/>
        <item x="3"/>
        <item x="7"/>
        <item x="4"/>
        <item x="9"/>
        <item x="5"/>
        <item m="1" x="13"/>
        <item x="11"/>
        <item x="12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efaultSubtotal="0" outline="0" showAll="0">
      <items count="11">
        <item x="8"/>
        <item x="9"/>
        <item x="7"/>
        <item x="4"/>
        <item x="6"/>
        <item x="5"/>
        <item x="2"/>
        <item x="3"/>
        <item x="0"/>
        <item x="1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efaultSubtotal="0" outline="0" showAll="0">
      <items count="11">
        <item x="8"/>
        <item x="9"/>
        <item x="7"/>
        <item x="4"/>
        <item x="6"/>
        <item x="5"/>
        <item x="2"/>
        <item x="3"/>
        <item x="1"/>
        <item x="0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dragToCol="0" dragToPage="0" dragToRow="0" compact="0" outline="0" subtotalTop="0" showAll="0"/>
  </pivotFields>
  <rowFields count="3">
    <field x="0"/>
    <field x="1"/>
    <field x="2"/>
  </rowFields>
  <rowItems count="29">
    <i>
      <x/>
      <x v="2"/>
      <x v="1"/>
    </i>
    <i r="2">
      <x v="4"/>
    </i>
    <i>
      <x v="1"/>
      <x v="1"/>
      <x/>
    </i>
    <i r="2">
      <x v="1"/>
    </i>
    <i>
      <x v="2"/>
      <x v="6"/>
      <x v="5"/>
    </i>
    <i r="2">
      <x v="7"/>
    </i>
    <i>
      <x v="3"/>
      <x v="6"/>
      <x/>
    </i>
    <i r="2">
      <x v="5"/>
    </i>
    <i>
      <x v="4"/>
      <x/>
      <x v="2"/>
    </i>
    <i r="2">
      <x v="5"/>
    </i>
    <i r="1">
      <x v="9"/>
      <x v="1"/>
    </i>
    <i r="2">
      <x v="9"/>
    </i>
    <i>
      <x v="5"/>
      <x/>
      <x v="2"/>
    </i>
    <i r="2">
      <x v="5"/>
    </i>
    <i r="1">
      <x v="8"/>
      <x v="6"/>
    </i>
    <i r="2">
      <x v="9"/>
    </i>
    <i>
      <x v="6"/>
      <x v="3"/>
      <x/>
    </i>
    <i r="2">
      <x v="3"/>
    </i>
    <i>
      <x v="7"/>
      <x v="4"/>
      <x v="1"/>
    </i>
    <i r="2">
      <x v="8"/>
    </i>
    <i>
      <x v="8"/>
      <x v="5"/>
      <x v="1"/>
    </i>
    <i r="2">
      <x v="7"/>
    </i>
    <i>
      <x v="9"/>
      <x v="7"/>
      <x/>
    </i>
    <i r="2">
      <x v="6"/>
    </i>
    <i>
      <x v="10"/>
      <x v="11"/>
      <x v="11"/>
    </i>
    <i r="2">
      <x v="12"/>
    </i>
    <i>
      <x v="11"/>
      <x v="12"/>
      <x v="1"/>
    </i>
    <i r="2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bit" fld="3" baseField="0" baseItem="0" numFmtId="3"/>
    <dataField name="Sum of Credit" fld="4" baseField="0" baseItem="0" numFmtId="3"/>
    <dataField name="Sum of Balance " fld="6" baseField="0" baseItem="0" numFmtId="178"/>
  </dataFields>
  <pivotTableStyleInfo name="PivotStylePreset1_Accent2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compact="0" indent="0" compactData="0" showDrill="1" multipleFieldFilters="0">
  <location ref="A3:D17" firstHeaderRow="0" firstDataRow="1" firstDataCol="1"/>
  <pivotFields count="7">
    <pivotField compact="0" defaultSubtotal="0" outline="0" numFmtId="182" showAll="0">
      <items count="12">
        <item x="0"/>
        <item x="1"/>
        <item x="2"/>
        <item x="3"/>
        <item x="4"/>
        <item x="5"/>
        <item x="6"/>
        <item x="7"/>
        <item x="8"/>
        <item x="9"/>
        <item x="11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13">
        <item x="4"/>
        <item x="1"/>
        <item x="0"/>
        <item x="6"/>
        <item x="7"/>
        <item x="8"/>
        <item x="2"/>
        <item x="9"/>
        <item x="5"/>
        <item x="3"/>
        <item m="1" x="12"/>
        <item x="11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defaultSubtotal="0" outline="0" showAll="0">
      <items count="14">
        <item x="2"/>
        <item x="0"/>
        <item x="6"/>
        <item x="8"/>
        <item x="1"/>
        <item x="3"/>
        <item x="7"/>
        <item x="4"/>
        <item x="9"/>
        <item x="5"/>
        <item m="1" x="13"/>
        <item x="11"/>
        <item x="12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efaultSubtotal="0" outline="0" showAll="0">
      <items count="11">
        <item x="8"/>
        <item x="9"/>
        <item x="7"/>
        <item x="4"/>
        <item x="6"/>
        <item x="5"/>
        <item x="2"/>
        <item x="3"/>
        <item x="0"/>
        <item x="1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efaultSubtotal="0" outline="0" showAll="0">
      <items count="11">
        <item x="8"/>
        <item x="9"/>
        <item x="7"/>
        <item x="4"/>
        <item x="6"/>
        <item x="5"/>
        <item x="2"/>
        <item x="3"/>
        <item x="1"/>
        <item x="0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dragToCol="0" dragToPage="0" dragToRow="0" compact="0" outline="0" subtotalTop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bit" fld="3" baseField="0" baseItem="0" numFmtId="3"/>
    <dataField name="Sum of Credit" fld="4" baseField="0" baseItem="0" numFmtId="3"/>
    <dataField name="Sum of Balance " fld="6" baseField="0" baseItem="0" numFmtId="178"/>
  </dataFields>
  <pivotTableStyleInfo name="PivotStylePreset1_Accent2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count" sourceName="Account">
  <pivotTables>
    <pivotTable tabId="3" name="PivotTable1"/>
    <pivotTable tabId="4" name="PivotTable1"/>
  </pivotTables>
  <data>
    <tabular pivotCacheId="1">
      <items count="14">
        <i x="2" s="1"/>
        <i x="0" s="1"/>
        <i x="6" s="1"/>
        <i x="8" s="1"/>
        <i x="1" s="1"/>
        <i x="12" s="1"/>
        <i x="3" s="1"/>
        <i x="7" s="1"/>
        <i x="4" s="1"/>
        <i x="9" s="1"/>
        <i x="5" s="1"/>
        <i x="10" s="1"/>
        <i x="11" s="1"/>
        <i x="13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ccount" cache="Slicer_Account" caption="Account" rowHeight="225425"/>
</slicers>
</file>

<file path=xl/tables/table1.xml><?xml version="1.0" encoding="utf-8"?>
<table xmlns="http://schemas.openxmlformats.org/spreadsheetml/2006/main" id="1" name="Journal_Table" displayName="Journal_Table" ref="A1:F29" totalsRowShown="0">
  <autoFilter xmlns:etc="http://www.wps.cn/officeDocument/2017/etCustomData" ref="A1:F29" etc:filterBottomFollowUsedRange="0"/>
  <tableColumns count="6">
    <tableColumn id="1" name="Date"/>
    <tableColumn id="2" name="Description"/>
    <tableColumn id="3" name="Account"/>
    <tableColumn id="4" name="Debit" dataDxfId="0"/>
    <tableColumn id="5" name="Credit" dataDxfId="1"/>
    <tableColumn id="6" name="Comments"/>
  </tableColumns>
  <tableStyleInfo name="TableStylePreset2_Accen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I14" sqref="I14"/>
    </sheetView>
  </sheetViews>
  <sheetFormatPr defaultColWidth="9" defaultRowHeight="14.4" outlineLevelCol="7"/>
  <cols>
    <col min="1" max="1" width="12.1111111111111" customWidth="1"/>
    <col min="3" max="4" width="19.1111111111111" customWidth="1"/>
    <col min="5" max="5" width="23.4444444444444" customWidth="1"/>
    <col min="6" max="7" width="23.8888888888889" customWidth="1"/>
    <col min="8" max="8" width="19.1111111111111" customWidth="1"/>
  </cols>
  <sheetData>
    <row r="1" ht="18" spans="1:8">
      <c r="A1" s="79" t="s">
        <v>0</v>
      </c>
      <c r="B1" s="80"/>
      <c r="C1" s="79" t="s">
        <v>0</v>
      </c>
      <c r="D1" s="79" t="s">
        <v>1</v>
      </c>
      <c r="E1" s="80" t="s">
        <v>2</v>
      </c>
      <c r="F1" s="79"/>
      <c r="G1" s="79" t="s">
        <v>3</v>
      </c>
      <c r="H1" s="79" t="s">
        <v>1</v>
      </c>
    </row>
    <row r="2" ht="15.6" spans="1:8">
      <c r="A2" s="81" t="s">
        <v>4</v>
      </c>
      <c r="C2" s="81" t="s">
        <v>4</v>
      </c>
      <c r="D2" s="81" t="s">
        <v>5</v>
      </c>
      <c r="E2" t="s">
        <v>6</v>
      </c>
      <c r="F2" s="82"/>
      <c r="G2" s="83" t="s">
        <v>7</v>
      </c>
      <c r="H2" s="81" t="s">
        <v>5</v>
      </c>
    </row>
    <row r="3" ht="15.6" spans="1:8">
      <c r="A3" s="81" t="s">
        <v>8</v>
      </c>
      <c r="C3" s="81" t="s">
        <v>4</v>
      </c>
      <c r="D3" s="81" t="s">
        <v>9</v>
      </c>
      <c r="E3" t="s">
        <v>6</v>
      </c>
      <c r="F3" s="84"/>
      <c r="G3" s="85" t="s">
        <v>10</v>
      </c>
      <c r="H3" s="81" t="s">
        <v>11</v>
      </c>
    </row>
    <row r="4" ht="15.6" spans="1:8">
      <c r="A4" s="81" t="s">
        <v>11</v>
      </c>
      <c r="C4" s="81" t="s">
        <v>8</v>
      </c>
      <c r="D4" s="81" t="s">
        <v>12</v>
      </c>
      <c r="E4" t="s">
        <v>6</v>
      </c>
      <c r="G4" t="s">
        <v>13</v>
      </c>
      <c r="H4" s="81" t="s">
        <v>5</v>
      </c>
    </row>
    <row r="5" ht="15.6" spans="1:8">
      <c r="A5" s="81" t="s">
        <v>14</v>
      </c>
      <c r="C5" s="81" t="s">
        <v>8</v>
      </c>
      <c r="D5" s="81" t="s">
        <v>15</v>
      </c>
      <c r="E5" t="s">
        <v>6</v>
      </c>
      <c r="G5" t="s">
        <v>16</v>
      </c>
      <c r="H5" s="81" t="s">
        <v>5</v>
      </c>
    </row>
    <row r="6" ht="15.6" spans="1:8">
      <c r="A6" s="81" t="s">
        <v>17</v>
      </c>
      <c r="C6" s="81" t="s">
        <v>11</v>
      </c>
      <c r="D6" s="81" t="s">
        <v>11</v>
      </c>
      <c r="E6" t="s">
        <v>6</v>
      </c>
      <c r="G6" t="s">
        <v>18</v>
      </c>
      <c r="H6" s="81" t="s">
        <v>12</v>
      </c>
    </row>
    <row r="7" ht="15.6" spans="1:8">
      <c r="A7" s="81"/>
      <c r="C7" s="81" t="s">
        <v>14</v>
      </c>
      <c r="D7" s="81" t="s">
        <v>14</v>
      </c>
      <c r="E7" t="s">
        <v>19</v>
      </c>
      <c r="G7" t="s">
        <v>20</v>
      </c>
      <c r="H7" s="81" t="s">
        <v>17</v>
      </c>
    </row>
    <row r="8" ht="15.6" spans="1:8">
      <c r="A8" s="81"/>
      <c r="C8" s="81" t="s">
        <v>17</v>
      </c>
      <c r="D8" s="81" t="s">
        <v>17</v>
      </c>
      <c r="E8" t="s">
        <v>19</v>
      </c>
      <c r="G8" t="s">
        <v>21</v>
      </c>
      <c r="H8" s="81" t="s">
        <v>14</v>
      </c>
    </row>
    <row r="9" ht="15.6" spans="3:8">
      <c r="C9" s="81" t="s">
        <v>17</v>
      </c>
      <c r="D9" t="s">
        <v>22</v>
      </c>
      <c r="E9" t="s">
        <v>19</v>
      </c>
      <c r="G9" t="s">
        <v>23</v>
      </c>
      <c r="H9" s="81" t="s">
        <v>5</v>
      </c>
    </row>
    <row r="10" ht="15.6" spans="7:8">
      <c r="G10" t="s">
        <v>24</v>
      </c>
      <c r="H10" s="81" t="s">
        <v>14</v>
      </c>
    </row>
    <row r="11" ht="15.6" spans="7:8">
      <c r="G11" t="s">
        <v>25</v>
      </c>
      <c r="H11" s="81" t="s">
        <v>14</v>
      </c>
    </row>
    <row r="12" ht="15.6" spans="7:8">
      <c r="G12" t="s">
        <v>26</v>
      </c>
      <c r="H12" s="81" t="s">
        <v>14</v>
      </c>
    </row>
    <row r="13" ht="15.6" spans="7:8">
      <c r="G13" t="s">
        <v>27</v>
      </c>
      <c r="H13" s="81" t="s">
        <v>12</v>
      </c>
    </row>
    <row r="14" spans="7:8">
      <c r="G14" t="s">
        <v>28</v>
      </c>
      <c r="H14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showGridLines="0" workbookViewId="0">
      <selection activeCell="B27" sqref="B27"/>
    </sheetView>
  </sheetViews>
  <sheetFormatPr defaultColWidth="8.88888888888889" defaultRowHeight="14.4"/>
  <cols>
    <col min="1" max="1" width="16.2222222222222" customWidth="1"/>
    <col min="2" max="2" width="28.1111111111111" customWidth="1"/>
    <col min="3" max="3" width="16.2222222222222" customWidth="1"/>
    <col min="4" max="5" width="16.2222222222222" style="76" customWidth="1"/>
    <col min="6" max="6" width="30.5555555555556" customWidth="1"/>
    <col min="9" max="9" width="70.6666666666667" customWidth="1"/>
  </cols>
  <sheetData>
    <row r="1" ht="18" spans="1:9">
      <c r="A1" s="77" t="s">
        <v>29</v>
      </c>
      <c r="B1" s="77" t="s">
        <v>30</v>
      </c>
      <c r="C1" s="77" t="s">
        <v>31</v>
      </c>
      <c r="D1" s="78" t="s">
        <v>32</v>
      </c>
      <c r="E1" s="78" t="s">
        <v>33</v>
      </c>
      <c r="F1" s="77" t="s">
        <v>34</v>
      </c>
      <c r="I1" t="s">
        <v>35</v>
      </c>
    </row>
    <row r="2" spans="1:4">
      <c r="A2" s="75">
        <v>45292</v>
      </c>
      <c r="B2" t="s">
        <v>36</v>
      </c>
      <c r="C2" t="s">
        <v>7</v>
      </c>
      <c r="D2" s="76">
        <v>1000000</v>
      </c>
    </row>
    <row r="3" spans="1:5">
      <c r="A3" s="75">
        <v>45292</v>
      </c>
      <c r="B3" t="s">
        <v>36</v>
      </c>
      <c r="C3" t="s">
        <v>10</v>
      </c>
      <c r="E3" s="76">
        <v>1000000</v>
      </c>
    </row>
    <row r="4" spans="1:9">
      <c r="A4" s="75">
        <v>45293</v>
      </c>
      <c r="B4" t="s">
        <v>37</v>
      </c>
      <c r="C4" t="s">
        <v>13</v>
      </c>
      <c r="D4" s="76">
        <v>500000</v>
      </c>
      <c r="F4" t="s">
        <v>38</v>
      </c>
      <c r="I4" t="s">
        <v>39</v>
      </c>
    </row>
    <row r="5" spans="1:6">
      <c r="A5" s="75">
        <v>45293</v>
      </c>
      <c r="B5" t="s">
        <v>37</v>
      </c>
      <c r="C5" t="s">
        <v>7</v>
      </c>
      <c r="E5" s="76">
        <v>500000</v>
      </c>
      <c r="F5" t="s">
        <v>38</v>
      </c>
    </row>
    <row r="6" spans="1:9">
      <c r="A6" s="75">
        <v>45294</v>
      </c>
      <c r="B6" t="s">
        <v>40</v>
      </c>
      <c r="C6" t="s">
        <v>16</v>
      </c>
      <c r="D6" s="76">
        <v>600000</v>
      </c>
      <c r="I6" t="s">
        <v>41</v>
      </c>
    </row>
    <row r="7" spans="1:5">
      <c r="A7" s="75">
        <v>45294</v>
      </c>
      <c r="B7" t="s">
        <v>40</v>
      </c>
      <c r="C7" t="s">
        <v>18</v>
      </c>
      <c r="E7" s="76">
        <v>600000</v>
      </c>
    </row>
    <row r="8" spans="1:9">
      <c r="A8" s="75">
        <v>45295</v>
      </c>
      <c r="B8" t="s">
        <v>40</v>
      </c>
      <c r="C8" t="s">
        <v>16</v>
      </c>
      <c r="D8" s="76">
        <v>200000</v>
      </c>
      <c r="I8" t="s">
        <v>42</v>
      </c>
    </row>
    <row r="9" spans="1:5">
      <c r="A9" s="75">
        <v>45295</v>
      </c>
      <c r="B9" t="s">
        <v>40</v>
      </c>
      <c r="C9" t="s">
        <v>13</v>
      </c>
      <c r="E9" s="76">
        <v>200000</v>
      </c>
    </row>
    <row r="10" spans="1:9">
      <c r="A10" s="75">
        <v>45301</v>
      </c>
      <c r="B10" t="s">
        <v>43</v>
      </c>
      <c r="C10" t="s">
        <v>7</v>
      </c>
      <c r="D10" s="76">
        <v>400000</v>
      </c>
      <c r="I10" t="s">
        <v>44</v>
      </c>
    </row>
    <row r="11" spans="1:5">
      <c r="A11" s="75">
        <v>45301</v>
      </c>
      <c r="B11" t="s">
        <v>43</v>
      </c>
      <c r="C11" t="s">
        <v>20</v>
      </c>
      <c r="E11" s="76">
        <v>400000</v>
      </c>
    </row>
    <row r="12" spans="1:4">
      <c r="A12" s="75">
        <v>45301</v>
      </c>
      <c r="B12" t="s">
        <v>45</v>
      </c>
      <c r="C12" t="s">
        <v>21</v>
      </c>
      <c r="D12" s="76">
        <v>300000</v>
      </c>
    </row>
    <row r="13" spans="1:5">
      <c r="A13" s="75">
        <v>45301</v>
      </c>
      <c r="B13" t="s">
        <v>45</v>
      </c>
      <c r="C13" t="s">
        <v>16</v>
      </c>
      <c r="E13" s="76">
        <v>300000</v>
      </c>
    </row>
    <row r="14" spans="1:9">
      <c r="A14" s="75">
        <v>45306</v>
      </c>
      <c r="B14" t="s">
        <v>46</v>
      </c>
      <c r="C14" t="s">
        <v>23</v>
      </c>
      <c r="D14" s="76">
        <v>300000</v>
      </c>
      <c r="I14" t="s">
        <v>47</v>
      </c>
    </row>
    <row r="15" spans="1:5">
      <c r="A15" s="75">
        <v>45306</v>
      </c>
      <c r="B15" t="s">
        <v>46</v>
      </c>
      <c r="C15" t="s">
        <v>20</v>
      </c>
      <c r="E15" s="76">
        <v>300000</v>
      </c>
    </row>
    <row r="16" spans="1:4">
      <c r="A16" s="75">
        <v>45306</v>
      </c>
      <c r="B16" t="s">
        <v>45</v>
      </c>
      <c r="C16" t="s">
        <v>21</v>
      </c>
      <c r="D16" s="76">
        <v>150000</v>
      </c>
    </row>
    <row r="17" spans="1:5">
      <c r="A17" s="75">
        <v>45306</v>
      </c>
      <c r="B17" t="s">
        <v>45</v>
      </c>
      <c r="C17" t="s">
        <v>16</v>
      </c>
      <c r="E17" s="76">
        <v>150000</v>
      </c>
    </row>
    <row r="18" spans="1:9">
      <c r="A18" s="75">
        <v>45309</v>
      </c>
      <c r="B18" t="s">
        <v>48</v>
      </c>
      <c r="C18" t="s">
        <v>24</v>
      </c>
      <c r="D18" s="76">
        <v>15000</v>
      </c>
      <c r="I18" t="s">
        <v>49</v>
      </c>
    </row>
    <row r="19" spans="1:5">
      <c r="A19" s="75">
        <v>45309</v>
      </c>
      <c r="B19" t="s">
        <v>48</v>
      </c>
      <c r="C19" t="s">
        <v>13</v>
      </c>
      <c r="E19" s="76">
        <v>15000</v>
      </c>
    </row>
    <row r="20" spans="1:4">
      <c r="A20" s="75">
        <v>45321</v>
      </c>
      <c r="B20" t="s">
        <v>50</v>
      </c>
      <c r="C20" t="s">
        <v>25</v>
      </c>
      <c r="D20" s="76">
        <v>100000</v>
      </c>
    </row>
    <row r="21" spans="1:5">
      <c r="A21" s="75">
        <v>45321</v>
      </c>
      <c r="B21" t="s">
        <v>50</v>
      </c>
      <c r="C21" t="s">
        <v>7</v>
      </c>
      <c r="E21" s="76">
        <v>100000</v>
      </c>
    </row>
    <row r="22" spans="1:4">
      <c r="A22" s="75">
        <v>45324</v>
      </c>
      <c r="B22" t="s">
        <v>51</v>
      </c>
      <c r="C22" t="s">
        <v>18</v>
      </c>
      <c r="D22" s="76">
        <v>100000</v>
      </c>
    </row>
    <row r="23" spans="1:5">
      <c r="A23" s="75">
        <v>45324</v>
      </c>
      <c r="B23" t="s">
        <v>51</v>
      </c>
      <c r="C23" t="s">
        <v>7</v>
      </c>
      <c r="E23" s="76">
        <v>100000</v>
      </c>
    </row>
    <row r="24" spans="1:4">
      <c r="A24" s="75">
        <v>45327</v>
      </c>
      <c r="B24" t="s">
        <v>52</v>
      </c>
      <c r="C24" t="s">
        <v>13</v>
      </c>
      <c r="D24" s="76">
        <v>150000</v>
      </c>
    </row>
    <row r="25" spans="1:5">
      <c r="A25" s="75">
        <v>45327</v>
      </c>
      <c r="B25" t="s">
        <v>52</v>
      </c>
      <c r="C25" t="s">
        <v>23</v>
      </c>
      <c r="E25" s="76">
        <v>150000</v>
      </c>
    </row>
    <row r="26" spans="1:4">
      <c r="A26" s="75">
        <v>45332</v>
      </c>
      <c r="B26" t="s">
        <v>53</v>
      </c>
      <c r="C26" t="s">
        <v>28</v>
      </c>
      <c r="D26" s="76">
        <v>100000</v>
      </c>
    </row>
    <row r="27" spans="1:5">
      <c r="A27" s="75">
        <v>45332</v>
      </c>
      <c r="B27" t="s">
        <v>53</v>
      </c>
      <c r="C27" t="s">
        <v>7</v>
      </c>
      <c r="E27" s="76">
        <v>100000</v>
      </c>
    </row>
    <row r="28" spans="1:4">
      <c r="A28" s="75">
        <v>45381</v>
      </c>
      <c r="B28" t="s">
        <v>54</v>
      </c>
      <c r="C28" t="s">
        <v>26</v>
      </c>
      <c r="D28" s="76">
        <v>20250</v>
      </c>
    </row>
    <row r="29" spans="1:5">
      <c r="A29" s="75">
        <v>45381</v>
      </c>
      <c r="B29" t="s">
        <v>54</v>
      </c>
      <c r="C29" t="s">
        <v>27</v>
      </c>
      <c r="E29" s="76">
        <v>20250</v>
      </c>
    </row>
  </sheetData>
  <dataValidations count="1">
    <dataValidation type="list" allowBlank="1" showInputMessage="1" showErrorMessage="1" sqref="C4 C26 C27 C28 C29 C1:C3 C5:C25 C30:C1048576">
      <formula1>'Chart of Accounts'!$G$2:$G$113</formula1>
    </dataValidation>
  </dataValidations>
  <pageMargins left="0.75" right="0.75" top="1" bottom="1" header="0.5" footer="0.5"/>
  <headerFooter/>
  <ignoredErrors>
    <ignoredError sqref="C18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2"/>
  <sheetViews>
    <sheetView showGridLines="0" topLeftCell="A2" workbookViewId="0">
      <selection activeCell="F5" sqref="F5"/>
    </sheetView>
  </sheetViews>
  <sheetFormatPr defaultColWidth="8.88888888888889" defaultRowHeight="14.4" outlineLevelCol="5"/>
  <cols>
    <col min="1" max="1" width="18.4444444444444" customWidth="1"/>
    <col min="2" max="2" width="32.8888888888889" customWidth="1"/>
    <col min="3" max="3" width="20.3333333333333" customWidth="1"/>
    <col min="4" max="5" width="15.2222222222222"/>
    <col min="6" max="6" width="15.7777777777778" customWidth="1"/>
  </cols>
  <sheetData>
    <row r="2" ht="21" spans="1:3">
      <c r="A2" s="74" t="str">
        <f>C4</f>
        <v>Cash</v>
      </c>
      <c r="C2" s="74" t="str">
        <f>VLOOKUP(A2,'Chart of Accounts'!G:H,2,0)</f>
        <v>Current Assets</v>
      </c>
    </row>
    <row r="3" spans="1:6">
      <c r="A3" t="s">
        <v>29</v>
      </c>
      <c r="B3" t="s">
        <v>30</v>
      </c>
      <c r="C3" t="s">
        <v>31</v>
      </c>
      <c r="D3" t="s">
        <v>55</v>
      </c>
      <c r="E3" t="s">
        <v>56</v>
      </c>
      <c r="F3" t="s">
        <v>57</v>
      </c>
    </row>
    <row r="4" spans="1:6">
      <c r="A4" s="75">
        <v>45292</v>
      </c>
      <c r="B4" t="s">
        <v>36</v>
      </c>
      <c r="C4" t="s">
        <v>7</v>
      </c>
      <c r="D4" s="72">
        <v>1000000</v>
      </c>
      <c r="E4" s="72"/>
      <c r="F4" s="73">
        <v>1000000</v>
      </c>
    </row>
    <row r="5" spans="1:6">
      <c r="A5" s="75">
        <v>45292</v>
      </c>
      <c r="B5" t="s">
        <v>36</v>
      </c>
      <c r="C5" t="s">
        <v>10</v>
      </c>
      <c r="D5" s="72"/>
      <c r="E5" s="72">
        <v>1000000</v>
      </c>
      <c r="F5" s="73">
        <v>-1000000</v>
      </c>
    </row>
    <row r="6" spans="1:6">
      <c r="A6" s="75">
        <v>45293</v>
      </c>
      <c r="B6" t="s">
        <v>37</v>
      </c>
      <c r="C6" t="s">
        <v>13</v>
      </c>
      <c r="D6" s="72">
        <v>500000</v>
      </c>
      <c r="E6" s="72"/>
      <c r="F6" s="73">
        <v>500000</v>
      </c>
    </row>
    <row r="7" spans="1:6">
      <c r="A7" s="75">
        <v>45293</v>
      </c>
      <c r="B7" t="s">
        <v>37</v>
      </c>
      <c r="C7" t="s">
        <v>7</v>
      </c>
      <c r="D7" s="72"/>
      <c r="E7" s="72">
        <v>500000</v>
      </c>
      <c r="F7" s="73">
        <v>-500000</v>
      </c>
    </row>
    <row r="8" spans="1:6">
      <c r="A8" s="75">
        <v>45294</v>
      </c>
      <c r="B8" t="s">
        <v>40</v>
      </c>
      <c r="C8" t="s">
        <v>16</v>
      </c>
      <c r="D8" s="72">
        <v>600000</v>
      </c>
      <c r="E8" s="72"/>
      <c r="F8" s="73">
        <v>600000</v>
      </c>
    </row>
    <row r="9" spans="1:6">
      <c r="A9" s="75">
        <v>45294</v>
      </c>
      <c r="B9" t="s">
        <v>40</v>
      </c>
      <c r="C9" t="s">
        <v>18</v>
      </c>
      <c r="D9" s="72"/>
      <c r="E9" s="72">
        <v>600000</v>
      </c>
      <c r="F9" s="73">
        <v>-600000</v>
      </c>
    </row>
    <row r="10" spans="1:6">
      <c r="A10" s="75">
        <v>45295</v>
      </c>
      <c r="B10" t="s">
        <v>40</v>
      </c>
      <c r="C10" t="s">
        <v>13</v>
      </c>
      <c r="D10" s="72"/>
      <c r="E10" s="72">
        <v>200000</v>
      </c>
      <c r="F10" s="73">
        <v>-200000</v>
      </c>
    </row>
    <row r="11" spans="1:6">
      <c r="A11" s="75">
        <v>45295</v>
      </c>
      <c r="B11" t="s">
        <v>40</v>
      </c>
      <c r="C11" t="s">
        <v>16</v>
      </c>
      <c r="D11" s="72">
        <v>200000</v>
      </c>
      <c r="E11" s="72"/>
      <c r="F11" s="73">
        <v>200000</v>
      </c>
    </row>
    <row r="12" spans="1:6">
      <c r="A12" s="75">
        <v>45301</v>
      </c>
      <c r="B12" t="s">
        <v>45</v>
      </c>
      <c r="C12" t="s">
        <v>21</v>
      </c>
      <c r="D12" s="72">
        <v>300000</v>
      </c>
      <c r="E12" s="72"/>
      <c r="F12" s="73">
        <v>300000</v>
      </c>
    </row>
    <row r="13" spans="1:6">
      <c r="A13" s="75">
        <v>45301</v>
      </c>
      <c r="B13" t="s">
        <v>45</v>
      </c>
      <c r="C13" t="s">
        <v>16</v>
      </c>
      <c r="D13" s="72"/>
      <c r="E13" s="72">
        <v>300000</v>
      </c>
      <c r="F13" s="73">
        <v>-300000</v>
      </c>
    </row>
    <row r="14" spans="1:6">
      <c r="A14" s="75">
        <v>45301</v>
      </c>
      <c r="B14" t="s">
        <v>43</v>
      </c>
      <c r="C14" t="s">
        <v>7</v>
      </c>
      <c r="D14" s="72">
        <v>400000</v>
      </c>
      <c r="E14" s="72"/>
      <c r="F14" s="73">
        <v>400000</v>
      </c>
    </row>
    <row r="15" spans="1:6">
      <c r="A15" s="75">
        <v>45301</v>
      </c>
      <c r="B15" t="s">
        <v>43</v>
      </c>
      <c r="C15" t="s">
        <v>20</v>
      </c>
      <c r="D15" s="72"/>
      <c r="E15" s="72">
        <v>400000</v>
      </c>
      <c r="F15" s="73">
        <v>-400000</v>
      </c>
    </row>
    <row r="16" spans="1:6">
      <c r="A16" s="75">
        <v>45306</v>
      </c>
      <c r="B16" t="s">
        <v>45</v>
      </c>
      <c r="C16" t="s">
        <v>21</v>
      </c>
      <c r="D16" s="72">
        <v>150000</v>
      </c>
      <c r="E16" s="72"/>
      <c r="F16" s="73">
        <v>150000</v>
      </c>
    </row>
    <row r="17" spans="1:6">
      <c r="A17" s="75">
        <v>45306</v>
      </c>
      <c r="B17" t="s">
        <v>45</v>
      </c>
      <c r="C17" t="s">
        <v>16</v>
      </c>
      <c r="D17" s="72"/>
      <c r="E17" s="72">
        <v>150000</v>
      </c>
      <c r="F17" s="73">
        <v>-150000</v>
      </c>
    </row>
    <row r="18" spans="1:6">
      <c r="A18" s="75">
        <v>45306</v>
      </c>
      <c r="B18" t="s">
        <v>46</v>
      </c>
      <c r="C18" t="s">
        <v>23</v>
      </c>
      <c r="D18" s="72">
        <v>300000</v>
      </c>
      <c r="E18" s="72"/>
      <c r="F18" s="73">
        <v>300000</v>
      </c>
    </row>
    <row r="19" spans="1:6">
      <c r="A19" s="75">
        <v>45306</v>
      </c>
      <c r="B19" t="s">
        <v>46</v>
      </c>
      <c r="C19" t="s">
        <v>20</v>
      </c>
      <c r="D19" s="72"/>
      <c r="E19" s="72">
        <v>300000</v>
      </c>
      <c r="F19" s="73">
        <v>-300000</v>
      </c>
    </row>
    <row r="20" spans="1:6">
      <c r="A20" s="75">
        <v>45309</v>
      </c>
      <c r="B20" t="s">
        <v>48</v>
      </c>
      <c r="C20" t="s">
        <v>13</v>
      </c>
      <c r="D20" s="72"/>
      <c r="E20" s="72">
        <v>15000</v>
      </c>
      <c r="F20" s="73">
        <v>-15000</v>
      </c>
    </row>
    <row r="21" spans="1:6">
      <c r="A21" s="75">
        <v>45309</v>
      </c>
      <c r="B21" t="s">
        <v>48</v>
      </c>
      <c r="C21" t="s">
        <v>24</v>
      </c>
      <c r="D21" s="72">
        <v>15000</v>
      </c>
      <c r="E21" s="72"/>
      <c r="F21" s="73">
        <v>15000</v>
      </c>
    </row>
    <row r="22" spans="1:6">
      <c r="A22" s="75">
        <v>45321</v>
      </c>
      <c r="B22" t="s">
        <v>50</v>
      </c>
      <c r="C22" t="s">
        <v>7</v>
      </c>
      <c r="D22" s="72"/>
      <c r="E22" s="72">
        <v>100000</v>
      </c>
      <c r="F22" s="73">
        <v>-100000</v>
      </c>
    </row>
    <row r="23" spans="1:6">
      <c r="A23" s="75">
        <v>45321</v>
      </c>
      <c r="B23" t="s">
        <v>50</v>
      </c>
      <c r="C23" t="s">
        <v>25</v>
      </c>
      <c r="D23" s="72">
        <v>100000</v>
      </c>
      <c r="E23" s="72"/>
      <c r="F23" s="73">
        <v>100000</v>
      </c>
    </row>
    <row r="24" spans="1:6">
      <c r="A24" s="75">
        <v>45324</v>
      </c>
      <c r="B24" t="s">
        <v>51</v>
      </c>
      <c r="C24" t="s">
        <v>7</v>
      </c>
      <c r="D24" s="72"/>
      <c r="E24" s="72">
        <v>100000</v>
      </c>
      <c r="F24" s="73">
        <v>-100000</v>
      </c>
    </row>
    <row r="25" spans="1:6">
      <c r="A25" s="75">
        <v>45324</v>
      </c>
      <c r="B25" t="s">
        <v>51</v>
      </c>
      <c r="C25" t="s">
        <v>18</v>
      </c>
      <c r="D25" s="72">
        <v>100000</v>
      </c>
      <c r="E25" s="72"/>
      <c r="F25" s="73">
        <v>100000</v>
      </c>
    </row>
    <row r="26" spans="1:6">
      <c r="A26" s="75">
        <v>45327</v>
      </c>
      <c r="B26" t="s">
        <v>52</v>
      </c>
      <c r="C26" t="s">
        <v>13</v>
      </c>
      <c r="D26" s="72">
        <v>150000</v>
      </c>
      <c r="E26" s="72"/>
      <c r="F26" s="73">
        <v>150000</v>
      </c>
    </row>
    <row r="27" spans="1:6">
      <c r="A27" s="75">
        <v>45327</v>
      </c>
      <c r="B27" t="s">
        <v>52</v>
      </c>
      <c r="C27" t="s">
        <v>23</v>
      </c>
      <c r="D27" s="72"/>
      <c r="E27" s="72">
        <v>150000</v>
      </c>
      <c r="F27" s="73">
        <v>-150000</v>
      </c>
    </row>
    <row r="28" spans="1:6">
      <c r="A28" s="75">
        <v>45381</v>
      </c>
      <c r="B28" t="s">
        <v>54</v>
      </c>
      <c r="C28" t="s">
        <v>26</v>
      </c>
      <c r="D28" s="72">
        <v>20250</v>
      </c>
      <c r="E28" s="72"/>
      <c r="F28" s="73">
        <v>20250</v>
      </c>
    </row>
    <row r="29" spans="1:6">
      <c r="A29" s="75">
        <v>45381</v>
      </c>
      <c r="B29" t="s">
        <v>54</v>
      </c>
      <c r="C29" t="s">
        <v>27</v>
      </c>
      <c r="D29" s="72"/>
      <c r="E29" s="72">
        <v>20250</v>
      </c>
      <c r="F29" s="73">
        <v>-20250</v>
      </c>
    </row>
    <row r="30" spans="1:6">
      <c r="A30" s="75">
        <v>45332</v>
      </c>
      <c r="B30" t="s">
        <v>53</v>
      </c>
      <c r="C30" t="s">
        <v>7</v>
      </c>
      <c r="D30" s="72"/>
      <c r="E30" s="72">
        <v>100000</v>
      </c>
      <c r="F30" s="73">
        <v>-100000</v>
      </c>
    </row>
    <row r="31" spans="1:6">
      <c r="A31" s="75">
        <v>45332</v>
      </c>
      <c r="B31" t="s">
        <v>53</v>
      </c>
      <c r="C31" t="s">
        <v>28</v>
      </c>
      <c r="D31" s="72">
        <v>100000</v>
      </c>
      <c r="E31" s="72"/>
      <c r="F31" s="73">
        <v>100000</v>
      </c>
    </row>
    <row r="32" spans="1:6">
      <c r="A32" t="s">
        <v>58</v>
      </c>
      <c r="B32"/>
      <c r="D32" s="72">
        <v>3935250</v>
      </c>
      <c r="E32" s="72">
        <v>3935250</v>
      </c>
      <c r="F32" s="73">
        <v>0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7"/>
  <sheetViews>
    <sheetView showGridLines="0" workbookViewId="0">
      <selection activeCell="A8" sqref="A8"/>
    </sheetView>
  </sheetViews>
  <sheetFormatPr defaultColWidth="8.88888888888889" defaultRowHeight="14.4" outlineLevelCol="6"/>
  <cols>
    <col min="1" max="1" width="30" customWidth="1"/>
    <col min="2" max="2" width="32.8888888888889" customWidth="1"/>
    <col min="3" max="3" width="20.3333333333333" customWidth="1"/>
    <col min="4" max="5" width="15.2222222222222"/>
    <col min="6" max="6" width="15.7777777777778" customWidth="1"/>
  </cols>
  <sheetData>
    <row r="2" ht="33.6" spans="1:3">
      <c r="A2" s="71" t="s">
        <v>59</v>
      </c>
      <c r="B2" s="71"/>
      <c r="C2" s="71"/>
    </row>
    <row r="3" spans="1:4">
      <c r="A3" t="s">
        <v>31</v>
      </c>
      <c r="B3" t="s">
        <v>55</v>
      </c>
      <c r="C3" t="s">
        <v>56</v>
      </c>
      <c r="D3" t="s">
        <v>57</v>
      </c>
    </row>
    <row r="4" spans="1:7">
      <c r="A4" t="s">
        <v>13</v>
      </c>
      <c r="B4" s="72">
        <v>650000</v>
      </c>
      <c r="C4" s="72">
        <v>215000</v>
      </c>
      <c r="D4" s="73">
        <v>435000</v>
      </c>
      <c r="E4"/>
      <c r="F4" t="str">
        <f>VLOOKUP(A4,'Chart of Accounts'!G:H,2,0)</f>
        <v>Current Assets</v>
      </c>
      <c r="G4" t="s">
        <v>6</v>
      </c>
    </row>
    <row r="5" spans="1:7">
      <c r="A5" t="s">
        <v>7</v>
      </c>
      <c r="B5" s="72">
        <v>1400000</v>
      </c>
      <c r="C5" s="72">
        <v>800000</v>
      </c>
      <c r="D5" s="73">
        <v>600000</v>
      </c>
      <c r="E5"/>
      <c r="F5" t="str">
        <f>VLOOKUP(A5,'Chart of Accounts'!G:H,2,0)</f>
        <v>Current Assets</v>
      </c>
      <c r="G5" t="s">
        <v>6</v>
      </c>
    </row>
    <row r="6" spans="1:7">
      <c r="A6" t="s">
        <v>21</v>
      </c>
      <c r="B6" s="72">
        <v>450000</v>
      </c>
      <c r="C6" s="72"/>
      <c r="D6" s="73">
        <v>450000</v>
      </c>
      <c r="E6"/>
      <c r="F6" t="str">
        <f>VLOOKUP(A6,'Chart of Accounts'!G:H,2,0)</f>
        <v>Expenses</v>
      </c>
      <c r="G6" t="s">
        <v>19</v>
      </c>
    </row>
    <row r="7" spans="1:7">
      <c r="A7" t="s">
        <v>24</v>
      </c>
      <c r="B7" s="72">
        <v>15000</v>
      </c>
      <c r="C7" s="72"/>
      <c r="D7" s="73">
        <v>15000</v>
      </c>
      <c r="E7"/>
      <c r="F7" t="str">
        <f>VLOOKUP(A7,'Chart of Accounts'!G:H,2,0)</f>
        <v>Expenses</v>
      </c>
      <c r="G7" t="s">
        <v>19</v>
      </c>
    </row>
    <row r="8" spans="1:7">
      <c r="A8" t="s">
        <v>10</v>
      </c>
      <c r="B8" s="72"/>
      <c r="C8" s="72">
        <v>1000000</v>
      </c>
      <c r="D8" s="73">
        <v>-1000000</v>
      </c>
      <c r="E8"/>
      <c r="F8" t="str">
        <f>VLOOKUP(A8,'Chart of Accounts'!G:H,2,0)</f>
        <v>Equity</v>
      </c>
      <c r="G8" t="s">
        <v>6</v>
      </c>
    </row>
    <row r="9" spans="1:7">
      <c r="A9" t="s">
        <v>16</v>
      </c>
      <c r="B9" s="72">
        <v>800000</v>
      </c>
      <c r="C9" s="72">
        <v>450000</v>
      </c>
      <c r="D9" s="73">
        <v>350000</v>
      </c>
      <c r="E9"/>
      <c r="F9" t="str">
        <f>VLOOKUP(A9,'Chart of Accounts'!G:H,2,0)</f>
        <v>Current Assets</v>
      </c>
      <c r="G9" t="s">
        <v>6</v>
      </c>
    </row>
    <row r="10" spans="1:7">
      <c r="A10" t="s">
        <v>23</v>
      </c>
      <c r="B10" s="72">
        <v>300000</v>
      </c>
      <c r="C10" s="72">
        <v>150000</v>
      </c>
      <c r="D10" s="73">
        <v>150000</v>
      </c>
      <c r="F10" t="str">
        <f>VLOOKUP(A10,'Chart of Accounts'!G:H,2,0)</f>
        <v>Current Assets</v>
      </c>
      <c r="G10" t="s">
        <v>6</v>
      </c>
    </row>
    <row r="11" spans="1:7">
      <c r="A11" t="s">
        <v>18</v>
      </c>
      <c r="B11" s="72">
        <v>100000</v>
      </c>
      <c r="C11" s="72">
        <v>600000</v>
      </c>
      <c r="D11" s="73">
        <v>-500000</v>
      </c>
      <c r="F11" t="str">
        <f>VLOOKUP(A11,'Chart of Accounts'!G:H,2,0)</f>
        <v>Current Liabilities</v>
      </c>
      <c r="G11" t="s">
        <v>6</v>
      </c>
    </row>
    <row r="12" spans="1:7">
      <c r="A12" t="s">
        <v>25</v>
      </c>
      <c r="B12" s="72">
        <v>100000</v>
      </c>
      <c r="C12" s="72"/>
      <c r="D12" s="73">
        <v>100000</v>
      </c>
      <c r="F12" t="str">
        <f>VLOOKUP(A12,'Chart of Accounts'!G:H,2,0)</f>
        <v>Expenses</v>
      </c>
      <c r="G12" t="s">
        <v>19</v>
      </c>
    </row>
    <row r="13" spans="1:7">
      <c r="A13" t="s">
        <v>20</v>
      </c>
      <c r="B13" s="72"/>
      <c r="C13" s="72">
        <v>700000</v>
      </c>
      <c r="D13" s="73">
        <v>-700000</v>
      </c>
      <c r="F13" t="str">
        <f>VLOOKUP(A13,'Chart of Accounts'!G:H,2,0)</f>
        <v>Revenue</v>
      </c>
      <c r="G13" t="s">
        <v>19</v>
      </c>
    </row>
    <row r="14" spans="1:7">
      <c r="A14" t="s">
        <v>26</v>
      </c>
      <c r="B14" s="72">
        <v>20250</v>
      </c>
      <c r="C14" s="72"/>
      <c r="D14" s="73">
        <v>20250</v>
      </c>
      <c r="F14" t="str">
        <f>VLOOKUP(A14,'Chart of Accounts'!G:H,2,0)</f>
        <v>Expenses</v>
      </c>
      <c r="G14" t="s">
        <v>19</v>
      </c>
    </row>
    <row r="15" spans="1:7">
      <c r="A15" t="s">
        <v>27</v>
      </c>
      <c r="B15" s="72"/>
      <c r="C15" s="72">
        <v>20250</v>
      </c>
      <c r="D15" s="73">
        <v>-20250</v>
      </c>
      <c r="F15" t="str">
        <f>VLOOKUP(A15,'Chart of Accounts'!G:H,2,0)</f>
        <v>Current Liabilities</v>
      </c>
      <c r="G15" t="s">
        <v>6</v>
      </c>
    </row>
    <row r="16" spans="1:7">
      <c r="A16" t="s">
        <v>28</v>
      </c>
      <c r="B16" s="72">
        <v>100000</v>
      </c>
      <c r="C16" s="72"/>
      <c r="D16" s="73">
        <v>100000</v>
      </c>
      <c r="F16" t="str">
        <f>VLOOKUP(A16,'Chart of Accounts'!G:H,2,0)</f>
        <v>Fixed Assets</v>
      </c>
      <c r="G16" t="s">
        <v>6</v>
      </c>
    </row>
    <row r="17" spans="1:4">
      <c r="A17" t="s">
        <v>58</v>
      </c>
      <c r="B17" s="72">
        <v>3935250</v>
      </c>
      <c r="C17" s="72">
        <v>3935250</v>
      </c>
      <c r="D17" s="73">
        <v>0</v>
      </c>
    </row>
  </sheetData>
  <mergeCells count="1">
    <mergeCell ref="A2:C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showGridLines="0" workbookViewId="0">
      <selection activeCell="B4" sqref="B4:I4"/>
    </sheetView>
  </sheetViews>
  <sheetFormatPr defaultColWidth="8.88888888888889" defaultRowHeight="14.4"/>
  <cols>
    <col min="1" max="1" width="2.77777777777778" customWidth="1"/>
    <col min="3" max="3" width="24.6666666666667" customWidth="1"/>
    <col min="4" max="4" width="3.33333333333333" customWidth="1"/>
    <col min="5" max="5" width="2" customWidth="1"/>
    <col min="6" max="6" width="13.5555555555556" customWidth="1"/>
    <col min="7" max="7" width="18.2222222222222" customWidth="1"/>
    <col min="9" max="9" width="2.11111111111111" customWidth="1"/>
  </cols>
  <sheetData>
    <row r="2" ht="28.8" spans="2:9">
      <c r="B2" s="53" t="s">
        <v>60</v>
      </c>
      <c r="C2" s="54"/>
      <c r="D2" s="54"/>
      <c r="E2" s="54"/>
      <c r="F2" s="54"/>
      <c r="G2" s="54"/>
      <c r="H2" s="54"/>
      <c r="I2" s="68"/>
    </row>
    <row r="3" ht="21" spans="2:9">
      <c r="B3" s="55" t="s">
        <v>19</v>
      </c>
      <c r="C3" s="4"/>
      <c r="D3" s="4"/>
      <c r="E3" s="4"/>
      <c r="F3" s="4"/>
      <c r="G3" s="4"/>
      <c r="H3" s="4"/>
      <c r="I3" s="69"/>
    </row>
    <row r="4" ht="15.6" spans="2:9">
      <c r="B4" s="56" t="s">
        <v>61</v>
      </c>
      <c r="C4" s="6"/>
      <c r="D4" s="6"/>
      <c r="E4" s="6"/>
      <c r="F4" s="6"/>
      <c r="G4" s="6"/>
      <c r="H4" s="6"/>
      <c r="I4" s="70"/>
    </row>
    <row r="5" spans="2:9">
      <c r="B5" s="15"/>
      <c r="I5" s="16"/>
    </row>
    <row r="6" ht="20.5" customHeight="1" spans="2:9">
      <c r="B6" s="15"/>
      <c r="C6" s="57" t="s">
        <v>20</v>
      </c>
      <c r="G6" s="58">
        <f>VLOOKUP(C6,'Trial Balance'!$A$4:$D$13,4,0)*-1</f>
        <v>700000</v>
      </c>
      <c r="I6" s="16"/>
    </row>
    <row r="7" ht="20.5" customHeight="1" spans="2:9">
      <c r="B7" s="15"/>
      <c r="C7" s="57" t="s">
        <v>21</v>
      </c>
      <c r="G7" s="58">
        <f>VLOOKUP(C7,'Trial Balance'!$A$4:$D$13,4,0)*-1</f>
        <v>-450000</v>
      </c>
      <c r="I7" s="16"/>
    </row>
    <row r="8" ht="20.5" customHeight="1" spans="2:9">
      <c r="B8" s="15"/>
      <c r="C8" s="59" t="s">
        <v>62</v>
      </c>
      <c r="D8" s="60"/>
      <c r="E8" s="60"/>
      <c r="F8" s="60"/>
      <c r="G8" s="61">
        <f>G6+G7</f>
        <v>250000</v>
      </c>
      <c r="I8" s="16"/>
    </row>
    <row r="9" ht="9" customHeight="1" spans="2:9">
      <c r="B9" s="15"/>
      <c r="I9" s="16"/>
    </row>
    <row r="10" ht="20.5" customHeight="1" spans="2:9">
      <c r="B10" s="15"/>
      <c r="C10" s="62" t="s">
        <v>63</v>
      </c>
      <c r="I10" s="16"/>
    </row>
    <row r="11" ht="5" customHeight="1" spans="2:9">
      <c r="B11" s="15"/>
      <c r="I11" s="16"/>
    </row>
    <row r="12" ht="20.5" customHeight="1" spans="2:9">
      <c r="B12" s="15"/>
      <c r="C12" s="57" t="s">
        <v>25</v>
      </c>
      <c r="F12" s="58">
        <f>VLOOKUP(C12,'Trial Balance'!$A$4:$D$13,4,0)</f>
        <v>100000</v>
      </c>
      <c r="I12" s="16"/>
    </row>
    <row r="13" ht="20.5" customHeight="1" spans="2:9">
      <c r="B13" s="15"/>
      <c r="C13" s="57" t="s">
        <v>24</v>
      </c>
      <c r="F13" s="58">
        <f>VLOOKUP(C13,'Trial Balance'!$A$4:$D$13,4,0)</f>
        <v>15000</v>
      </c>
      <c r="I13" s="16"/>
    </row>
    <row r="14" ht="20.5" customHeight="1" spans="2:9">
      <c r="B14" s="15"/>
      <c r="C14" s="57" t="s">
        <v>64</v>
      </c>
      <c r="F14" s="63"/>
      <c r="G14" s="64">
        <f>SUM(F12:F13)*-1</f>
        <v>-115000</v>
      </c>
      <c r="H14" s="65"/>
      <c r="I14" s="16"/>
    </row>
    <row r="15" ht="20.5" customHeight="1" spans="2:9">
      <c r="B15" s="15"/>
      <c r="C15" s="57" t="s">
        <v>65</v>
      </c>
      <c r="F15" s="60"/>
      <c r="G15" s="61">
        <f>G8+G14</f>
        <v>135000</v>
      </c>
      <c r="I15" s="16"/>
    </row>
    <row r="16" ht="20.5" customHeight="1" spans="2:9">
      <c r="B16" s="15"/>
      <c r="C16" s="57" t="s">
        <v>66</v>
      </c>
      <c r="G16" s="66">
        <f>G15*15%*-1</f>
        <v>-20250</v>
      </c>
      <c r="I16" s="16"/>
    </row>
    <row r="17" ht="20.5" customHeight="1" spans="2:9">
      <c r="B17" s="15"/>
      <c r="C17" s="57" t="s">
        <v>67</v>
      </c>
      <c r="F17" s="60"/>
      <c r="G17" s="67">
        <f>G15+G16</f>
        <v>114750</v>
      </c>
      <c r="I17" s="16"/>
    </row>
    <row r="18" ht="20.5" customHeight="1" spans="2:9">
      <c r="B18" s="41"/>
      <c r="C18" s="42"/>
      <c r="D18" s="42"/>
      <c r="E18" s="42"/>
      <c r="F18" s="42"/>
      <c r="G18" s="42"/>
      <c r="H18" s="42"/>
      <c r="I18" s="33"/>
    </row>
  </sheetData>
  <mergeCells count="3">
    <mergeCell ref="B2:I2"/>
    <mergeCell ref="B3:I3"/>
    <mergeCell ref="B4:I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showGridLines="0" tabSelected="1" workbookViewId="0">
      <selection activeCell="L17" sqref="L17"/>
    </sheetView>
  </sheetViews>
  <sheetFormatPr defaultColWidth="8.88888888888889" defaultRowHeight="14.4"/>
  <cols>
    <col min="1" max="1" width="25" customWidth="1"/>
    <col min="2" max="2" width="4.11111111111111" customWidth="1"/>
    <col min="3" max="3" width="3.55555555555556" customWidth="1"/>
    <col min="4" max="5" width="11.2777777777778" customWidth="1"/>
    <col min="6" max="6" width="16.7777777777778" customWidth="1"/>
    <col min="7" max="7" width="13.6666666666667" customWidth="1"/>
    <col min="8" max="8" width="4.44444444444444" customWidth="1"/>
    <col min="9" max="10" width="11.2777777777778" customWidth="1"/>
    <col min="14" max="14" width="31.1111111111111" customWidth="1"/>
  </cols>
  <sheetData>
    <row r="1" ht="28.8" spans="1:14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N1" s="44" t="s">
        <v>69</v>
      </c>
    </row>
    <row r="2" ht="21" spans="1:10">
      <c r="A2" s="3" t="s">
        <v>6</v>
      </c>
      <c r="B2" s="4"/>
      <c r="C2" s="4"/>
      <c r="D2" s="4"/>
      <c r="E2" s="4"/>
      <c r="F2" s="4"/>
      <c r="G2" s="4"/>
      <c r="H2" s="4"/>
      <c r="I2" s="4"/>
      <c r="J2" s="4"/>
    </row>
    <row r="3" ht="16.35" spans="1:10">
      <c r="A3" s="5" t="s">
        <v>70</v>
      </c>
      <c r="B3" s="6"/>
      <c r="C3" s="6"/>
      <c r="D3" s="6"/>
      <c r="E3" s="6"/>
      <c r="F3" s="6"/>
      <c r="G3" s="6"/>
      <c r="H3" s="6"/>
      <c r="I3" s="6"/>
      <c r="J3" s="6"/>
    </row>
    <row r="4" spans="1:10">
      <c r="A4" s="7"/>
      <c r="B4" s="8"/>
      <c r="C4" s="8"/>
      <c r="D4" s="8"/>
      <c r="E4" s="9"/>
      <c r="F4" s="10"/>
      <c r="G4" s="8"/>
      <c r="H4" s="8"/>
      <c r="I4" s="8"/>
      <c r="J4" s="9"/>
    </row>
    <row r="5" ht="18" spans="1:10">
      <c r="A5" s="11" t="s">
        <v>4</v>
      </c>
      <c r="B5" s="12"/>
      <c r="C5" s="12"/>
      <c r="D5" s="12"/>
      <c r="E5" s="13"/>
      <c r="F5" s="14" t="s">
        <v>71</v>
      </c>
      <c r="G5" s="12"/>
      <c r="H5" s="12"/>
      <c r="I5" s="12"/>
      <c r="J5" s="13"/>
    </row>
    <row r="6" ht="18" spans="1:10">
      <c r="A6" s="11"/>
      <c r="B6" s="12"/>
      <c r="C6" s="12"/>
      <c r="D6" s="12"/>
      <c r="E6" s="13"/>
      <c r="F6" s="14"/>
      <c r="G6" s="12"/>
      <c r="H6" s="12"/>
      <c r="I6" s="12"/>
      <c r="J6" s="13"/>
    </row>
    <row r="7" ht="16.8" spans="1:10">
      <c r="A7" s="15"/>
      <c r="E7" s="16"/>
      <c r="F7" s="17" t="s">
        <v>8</v>
      </c>
      <c r="J7" s="16"/>
    </row>
    <row r="8" ht="15.6" spans="1:10">
      <c r="A8" s="18" t="s">
        <v>9</v>
      </c>
      <c r="B8" s="19"/>
      <c r="C8" s="19"/>
      <c r="D8" s="19"/>
      <c r="E8" s="20"/>
      <c r="F8" s="21" t="s">
        <v>15</v>
      </c>
      <c r="J8" s="45">
        <v>0</v>
      </c>
    </row>
    <row r="9" ht="15.6" spans="1:10">
      <c r="A9" s="22"/>
      <c r="B9" s="19"/>
      <c r="C9" s="19"/>
      <c r="D9" s="19"/>
      <c r="E9" s="20"/>
      <c r="F9" s="23"/>
      <c r="J9" s="46"/>
    </row>
    <row r="10" ht="15.6" spans="1:10">
      <c r="A10" s="24" t="s">
        <v>28</v>
      </c>
      <c r="B10" s="25"/>
      <c r="C10" s="25"/>
      <c r="D10" s="25">
        <f>VLOOKUP(A10,'Trial Balance'!$A$4:$D$16,4,0)</f>
        <v>100000</v>
      </c>
      <c r="E10" s="26"/>
      <c r="F10" s="23"/>
      <c r="J10" s="16"/>
    </row>
    <row r="11" ht="15.6" spans="1:10">
      <c r="A11" s="24" t="s">
        <v>72</v>
      </c>
      <c r="B11" s="19"/>
      <c r="C11" s="19"/>
      <c r="D11" s="27"/>
      <c r="E11" s="28">
        <f>SUM(D10)</f>
        <v>100000</v>
      </c>
      <c r="F11" s="23"/>
      <c r="J11" s="16"/>
    </row>
    <row r="12" ht="15.6" spans="1:10">
      <c r="A12" s="29"/>
      <c r="E12" s="16"/>
      <c r="F12" s="21" t="s">
        <v>12</v>
      </c>
      <c r="J12" s="16"/>
    </row>
    <row r="13" ht="15.6" spans="1:10">
      <c r="A13" s="29"/>
      <c r="E13" s="16"/>
      <c r="F13" s="23"/>
      <c r="G13" s="30" t="s">
        <v>18</v>
      </c>
      <c r="I13" s="25">
        <f>VLOOKUP(G13,'Trial Balance'!$A$4:$D$16,4,0)*-1</f>
        <v>500000</v>
      </c>
      <c r="J13" s="16"/>
    </row>
    <row r="14" ht="15.6" spans="1:10">
      <c r="A14" s="18" t="s">
        <v>5</v>
      </c>
      <c r="E14" s="16"/>
      <c r="F14" s="23"/>
      <c r="G14" s="30" t="s">
        <v>27</v>
      </c>
      <c r="I14" s="25">
        <f>VLOOKUP(G14,'Trial Balance'!$A$4:$D$16,4,0)*-1</f>
        <v>20250</v>
      </c>
      <c r="J14" s="16"/>
    </row>
    <row r="15" ht="15.6" spans="1:10">
      <c r="A15" s="31" t="s">
        <v>13</v>
      </c>
      <c r="D15" s="25">
        <f>VLOOKUP(A15,'Trial Balance'!$A$4:$D$16,4,0)</f>
        <v>435000</v>
      </c>
      <c r="E15" s="16"/>
      <c r="F15" s="32" t="s">
        <v>73</v>
      </c>
      <c r="G15" s="19"/>
      <c r="H15" s="19"/>
      <c r="I15" s="27"/>
      <c r="J15" s="47">
        <f>SUM(I13:I14)</f>
        <v>520250</v>
      </c>
    </row>
    <row r="16" ht="15.6" spans="1:10">
      <c r="A16" s="31" t="s">
        <v>7</v>
      </c>
      <c r="D16" s="25">
        <f>VLOOKUP(A16,'Trial Balance'!$A$4:$D$16,4,0)</f>
        <v>600000</v>
      </c>
      <c r="E16" s="16"/>
      <c r="F16" s="23"/>
      <c r="J16" s="48"/>
    </row>
    <row r="17" ht="15.6" spans="1:10">
      <c r="A17" s="31" t="s">
        <v>16</v>
      </c>
      <c r="D17" s="25">
        <f>VLOOKUP(A17,'Trial Balance'!$A$4:$D$16,4,0)</f>
        <v>350000</v>
      </c>
      <c r="E17" s="16"/>
      <c r="F17" s="32" t="s">
        <v>74</v>
      </c>
      <c r="J17" s="49">
        <f>J8+J15</f>
        <v>520250</v>
      </c>
    </row>
    <row r="18" ht="15.6" spans="1:10">
      <c r="A18" s="31" t="s">
        <v>23</v>
      </c>
      <c r="D18" s="25">
        <f>VLOOKUP(A18,'Trial Balance'!$A$4:$D$16,4,0)</f>
        <v>150000</v>
      </c>
      <c r="E18" s="33"/>
      <c r="F18" s="23"/>
      <c r="J18" s="16"/>
    </row>
    <row r="19" ht="15.6" spans="1:10">
      <c r="A19" s="24" t="s">
        <v>75</v>
      </c>
      <c r="B19" s="19"/>
      <c r="C19" s="19"/>
      <c r="D19" s="27"/>
      <c r="E19" s="28">
        <f>SUM(D15:D18)</f>
        <v>1535000</v>
      </c>
      <c r="F19" s="23"/>
      <c r="J19" s="16"/>
    </row>
    <row r="20" spans="1:10">
      <c r="A20" s="29"/>
      <c r="E20" s="16"/>
      <c r="F20" s="23"/>
      <c r="J20" s="16"/>
    </row>
    <row r="21" spans="1:10">
      <c r="A21" s="29"/>
      <c r="E21" s="16"/>
      <c r="F21" s="23"/>
      <c r="J21" s="16"/>
    </row>
    <row r="22" spans="1:10">
      <c r="A22" s="29"/>
      <c r="E22" s="16"/>
      <c r="F22" s="23"/>
      <c r="J22" s="16"/>
    </row>
    <row r="23" spans="1:10">
      <c r="A23" s="15"/>
      <c r="E23" s="34"/>
      <c r="F23" s="23"/>
      <c r="J23" s="16"/>
    </row>
    <row r="24" ht="15.6" spans="1:10">
      <c r="A24" s="15"/>
      <c r="E24" s="35"/>
      <c r="F24" s="21" t="s">
        <v>11</v>
      </c>
      <c r="J24" s="16"/>
    </row>
    <row r="25" ht="15.6" spans="1:10">
      <c r="A25" s="15"/>
      <c r="E25" s="16"/>
      <c r="F25" s="23"/>
      <c r="G25" s="36" t="s">
        <v>10</v>
      </c>
      <c r="I25" s="25">
        <f>VLOOKUP(G25,'Trial Balance'!$A$4:$D$16,4,0)*-1</f>
        <v>1000000</v>
      </c>
      <c r="J25" s="16"/>
    </row>
    <row r="26" ht="16.35" spans="1:10">
      <c r="A26" s="15"/>
      <c r="E26" s="16"/>
      <c r="F26" s="23"/>
      <c r="G26" s="37" t="s">
        <v>76</v>
      </c>
      <c r="I26" s="50">
        <f>'Income Statement'!G17</f>
        <v>114750</v>
      </c>
      <c r="J26" s="16"/>
    </row>
    <row r="27" ht="15.6" spans="1:10">
      <c r="A27" s="15"/>
      <c r="E27" s="16"/>
      <c r="F27" s="32" t="s">
        <v>77</v>
      </c>
      <c r="J27" s="49">
        <f>SUM(I25:I26)</f>
        <v>1114750</v>
      </c>
    </row>
    <row r="28" ht="15.15" spans="1:10">
      <c r="A28" s="15"/>
      <c r="E28" s="16"/>
      <c r="F28" s="23"/>
      <c r="J28" s="33"/>
    </row>
    <row r="29" ht="16.35" spans="1:10">
      <c r="A29" s="38" t="s">
        <v>78</v>
      </c>
      <c r="E29" s="39">
        <f>E11+E19</f>
        <v>1635000</v>
      </c>
      <c r="F29" s="40" t="s">
        <v>79</v>
      </c>
      <c r="J29" s="51">
        <f>J17+J27</f>
        <v>1635000</v>
      </c>
    </row>
    <row r="30" ht="15.9" spans="1:10">
      <c r="A30" s="41"/>
      <c r="B30" s="42"/>
      <c r="C30" s="42"/>
      <c r="D30" s="42"/>
      <c r="E30" s="33"/>
      <c r="F30" s="43"/>
      <c r="G30" s="42"/>
      <c r="H30" s="42"/>
      <c r="I30" s="42"/>
      <c r="J30" s="52"/>
    </row>
  </sheetData>
  <mergeCells count="3">
    <mergeCell ref="A1:J1"/>
    <mergeCell ref="A2:J2"/>
    <mergeCell ref="A3:J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Chart of Accounts</vt:lpstr>
      <vt:lpstr>Journal Entries</vt:lpstr>
      <vt:lpstr>Ledger</vt:lpstr>
      <vt:lpstr>Trial Balance</vt:lpstr>
      <vt:lpstr>Income Statement</vt:lpstr>
      <vt:lpstr>Balance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Bansode</dc:creator>
  <cp:lastModifiedBy>pbans</cp:lastModifiedBy>
  <dcterms:created xsi:type="dcterms:W3CDTF">2025-06-17T10:06:00Z</dcterms:created>
  <dcterms:modified xsi:type="dcterms:W3CDTF">2025-06-17T14:03:13Z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5361F1BBA02A41348804B7E21BB3F2D2_12</vt:lpwstr>
  </property>
  <property fmtid="{D5CDD505-2E9C-101B-9397-08002B2CF9AE}" pid="3" name="KSOProductBuildVer">
    <vt:lpwstr>1033-12.2.0.21179</vt:lpwstr>
  </property>
</Properties>
</file>