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500" activeTab="2"/>
  </bookViews>
  <sheets>
    <sheet name="How to Complete this Exercise" sheetId="5" r:id="rId1"/>
    <sheet name="Questions" sheetId="7" r:id="rId2"/>
    <sheet name="Answers" sheetId="6" r:id="rId3"/>
  </sheets>
  <definedNames>
    <definedName name="_xlnm.Print_Area" localSheetId="2">Answers!$A$1:$K$35</definedName>
    <definedName name="_xlnm.Print_Area" localSheetId="0">'How to Complete this Exercise'!$A$1:$F$27</definedName>
    <definedName name="_xlnm.Print_Area" localSheetId="1">Questions!$A$1:$K$35</definedName>
  </definedNames>
  <calcPr calcId="191029" iterate="1" iterateCount="100" iterateDelta="0.00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<sst xmlns="http://schemas.openxmlformats.org/spreadsheetml/2006/main" count="95" uniqueCount="58">
  <si>
    <t>Balance Sheet Exercise</t>
  </si>
  <si>
    <t>In the white boxes below are balance sheet items for 2015 and 2016.</t>
  </si>
  <si>
    <r>
      <rPr>
        <b/>
        <u/>
        <sz val="10"/>
        <color rgb="FF666666"/>
        <rFont val="Segoe UI"/>
        <charset val="134"/>
      </rPr>
      <t>Step 1</t>
    </r>
    <r>
      <rPr>
        <b/>
        <sz val="10"/>
        <color rgb="FF666666"/>
        <rFont val="Segoe UI"/>
        <charset val="134"/>
      </rPr>
      <t xml:space="preserve">: Copy and paste all items in the white boxes below into the correct white boxes on the next tab in </t>
    </r>
  </si>
  <si>
    <t xml:space="preserve">columns B, D and F (the 'Questions' tab). </t>
  </si>
  <si>
    <r>
      <rPr>
        <b/>
        <u/>
        <sz val="10"/>
        <color rgb="FF666666"/>
        <rFont val="Segoe UI"/>
        <charset val="134"/>
      </rPr>
      <t>Step 2</t>
    </r>
    <r>
      <rPr>
        <b/>
        <sz val="10"/>
        <color rgb="FF666666"/>
        <rFont val="Segoe UI"/>
        <charset val="134"/>
      </rPr>
      <t>: Make sure that assets = liabilities + equity.</t>
    </r>
  </si>
  <si>
    <r>
      <rPr>
        <b/>
        <u/>
        <sz val="10"/>
        <color rgb="FF666666"/>
        <rFont val="Segoe UI"/>
        <charset val="134"/>
      </rPr>
      <t>Step 3</t>
    </r>
    <r>
      <rPr>
        <b/>
        <sz val="10"/>
        <color rgb="FF666666"/>
        <rFont val="Segoe UI"/>
        <charset val="134"/>
      </rPr>
      <t>: On the right side of the balance sheet you created in step 1 (on the Questions tab), answer (in column L) whether or</t>
    </r>
  </si>
  <si>
    <t xml:space="preserve"> not the change in the balance sheet line item from the previous year is a concern or not. Simply enter "Yes" or "No".</t>
  </si>
  <si>
    <r>
      <rPr>
        <b/>
        <u/>
        <sz val="10"/>
        <color rgb="FF666666"/>
        <rFont val="Segoe UI"/>
        <charset val="134"/>
      </rPr>
      <t>Step 4</t>
    </r>
    <r>
      <rPr>
        <b/>
        <sz val="10"/>
        <color rgb="FF666666"/>
        <rFont val="Segoe UI"/>
        <charset val="134"/>
      </rPr>
      <t>: If you answered "Yes" in column L, then please state why this is a concern in the white box in column M.</t>
    </r>
  </si>
  <si>
    <r>
      <rPr>
        <b/>
        <u/>
        <sz val="10"/>
        <color rgb="FF666666"/>
        <rFont val="Segoe UI"/>
        <charset val="134"/>
      </rPr>
      <t>Step 5</t>
    </r>
    <r>
      <rPr>
        <b/>
        <sz val="10"/>
        <color rgb="FF666666"/>
        <rFont val="Segoe UI"/>
        <charset val="134"/>
      </rPr>
      <t xml:space="preserve">: Check to see if your answers are correct on the "Answers" tab </t>
    </r>
    <r>
      <rPr>
        <sz val="10"/>
        <color rgb="FF666666"/>
        <rFont val="Segoe UI"/>
        <charset val="134"/>
      </rPr>
      <t xml:space="preserve"> and please watch the next lecture for an explanation of the answers</t>
    </r>
    <r>
      <rPr>
        <b/>
        <sz val="10"/>
        <color rgb="FF666666"/>
        <rFont val="Segoe UI"/>
        <charset val="134"/>
      </rPr>
      <t xml:space="preserve">. </t>
    </r>
  </si>
  <si>
    <t>Balance Sheet Items (Sorted Alphabetically)</t>
  </si>
  <si>
    <t>12/31/2015</t>
  </si>
  <si>
    <t>12/31/2016</t>
  </si>
  <si>
    <t>Accounts payable</t>
  </si>
  <si>
    <t>Accounts receivable</t>
  </si>
  <si>
    <t xml:space="preserve">Building we own, net of depreciation </t>
  </si>
  <si>
    <t>Cash and cash equivalents</t>
  </si>
  <si>
    <t>Inventory</t>
  </si>
  <si>
    <t>Long-term debt</t>
  </si>
  <si>
    <t>Retained Earnings</t>
  </si>
  <si>
    <t>Short-term debt</t>
  </si>
  <si>
    <t xml:space="preserve">Short-term investments </t>
  </si>
  <si>
    <t>BALANCE SHEET</t>
  </si>
  <si>
    <t>$ Change from 2014 to 2015</t>
  </si>
  <si>
    <t>% Change from 2014 to 2015</t>
  </si>
  <si>
    <t>Concern? Yes or No</t>
  </si>
  <si>
    <t>If yes this is a concern, then why?</t>
  </si>
  <si>
    <t>ASSETS:</t>
  </si>
  <si>
    <t>Current Assets:</t>
  </si>
  <si>
    <t xml:space="preserve">    Total Current Assets</t>
  </si>
  <si>
    <t>Long Term Assets:</t>
  </si>
  <si>
    <t>Land</t>
  </si>
  <si>
    <t>Machine</t>
  </si>
  <si>
    <t xml:space="preserve">    Total Long Term Assets</t>
  </si>
  <si>
    <t>Total Assets</t>
  </si>
  <si>
    <t>LIABILITIES &amp; EQUITY:</t>
  </si>
  <si>
    <t>Current Liabilities:</t>
  </si>
  <si>
    <t xml:space="preserve">    Total Current Liabilities</t>
  </si>
  <si>
    <t>Long Term Liabilities:</t>
  </si>
  <si>
    <t>Total Liabilities</t>
  </si>
  <si>
    <t>Equity:</t>
  </si>
  <si>
    <t>Common Shares</t>
  </si>
  <si>
    <t>Total Equity</t>
  </si>
  <si>
    <t>Total Liabilities and Equity</t>
  </si>
  <si>
    <t>Does Assets = Liabilities + Equity?</t>
  </si>
  <si>
    <t xml:space="preserve"> Cash and cash equivalents</t>
  </si>
  <si>
    <t>Yes</t>
  </si>
  <si>
    <t xml:space="preserve">Material decline in cash is always an issue. </t>
  </si>
  <si>
    <t xml:space="preserve">  Short-term investments </t>
  </si>
  <si>
    <t xml:space="preserve">  Accounts receivable</t>
  </si>
  <si>
    <t xml:space="preserve">We might be financing customer purchases of our product. </t>
  </si>
  <si>
    <t xml:space="preserve">  Inventory</t>
  </si>
  <si>
    <t>Unwarranted material increase in inventory (can destroy a company).</t>
  </si>
  <si>
    <t xml:space="preserve">  Accounts payable</t>
  </si>
  <si>
    <t xml:space="preserve">Our outstanding debt is increasing by over 40%. Red flag. </t>
  </si>
  <si>
    <t xml:space="preserve">  Short-term debt</t>
  </si>
  <si>
    <t xml:space="preserve">Unwarranted double digit increase in debt is always a red flag. </t>
  </si>
  <si>
    <t xml:space="preserve">Material decrease in net income (was $375,750k in previous year). </t>
  </si>
  <si>
    <t>Note that the change in retained earnings is net income for 2016.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</si>
</sst>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mmmm\ d\,\ yyyy;@"/>
    <numFmt numFmtId="181" formatCode="0_);\(0\)"/>
    <numFmt numFmtId="182" formatCode="_(&quot;$&quot;* #,##0_);_(&quot;$&quot;* \(#,##0\);_(&quot;$&quot;* &quot;-&quot;??_);_(@_)"/>
    <numFmt numFmtId="183" formatCode="_(&quot;$&quot;#,##0_);_(&quot;$&quot;\(#,##0\);_(@_)"/>
  </numFmts>
  <fonts count="30">
    <font>
      <sz val="12"/>
      <color theme="1"/>
      <name val="Calibri"/>
      <charset val="134"/>
      <scheme val="minor"/>
    </font>
    <font>
      <b/>
      <sz val="10"/>
      <color rgb="FF666666"/>
      <name val="Segoe UI"/>
      <charset val="134"/>
    </font>
    <font>
      <sz val="10"/>
      <color rgb="FF666666"/>
      <name val="Segoe UI"/>
      <charset val="134"/>
    </font>
    <font>
      <b/>
      <u/>
      <sz val="10"/>
      <color rgb="FF666666"/>
      <name val="Segoe UI"/>
      <charset val="134"/>
    </font>
    <font>
      <vertAlign val="superscript"/>
      <sz val="10"/>
      <color rgb="FF666666"/>
      <name val="Segoe UI"/>
      <charset val="134"/>
    </font>
    <font>
      <b/>
      <sz val="10"/>
      <color rgb="FFFF0000"/>
      <name val="Segoe UI"/>
      <charset val="134"/>
    </font>
    <font>
      <b/>
      <u/>
      <sz val="12"/>
      <color rgb="FF666666"/>
      <name val="Segoe UI"/>
      <charset val="134"/>
    </font>
    <font>
      <b/>
      <vertAlign val="superscript"/>
      <sz val="10"/>
      <color rgb="FF666666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Helv"/>
      <charset val="134"/>
    </font>
    <font>
      <sz val="10"/>
      <name val="Tms Rm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" fontId="28" fillId="0" borderId="0" applyFont="0" applyFill="0" applyBorder="0" applyAlignment="0" applyProtection="0"/>
    <xf numFmtId="177" fontId="0" fillId="0" borderId="0" applyFont="0" applyFill="0" applyBorder="0" applyAlignment="0" applyProtection="0"/>
    <xf numFmtId="37" fontId="29" fillId="0" borderId="0"/>
    <xf numFmtId="0" fontId="28" fillId="0" borderId="0"/>
    <xf numFmtId="9" fontId="0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80" fontId="1" fillId="2" borderId="1" xfId="0" applyNumberFormat="1" applyFont="1" applyFill="1" applyBorder="1" applyAlignment="1" applyProtection="1">
      <alignment horizontal="right" wrapText="1"/>
      <protection locked="0"/>
    </xf>
    <xf numFmtId="180" fontId="1" fillId="2" borderId="1" xfId="0" applyNumberFormat="1" applyFont="1" applyFill="1" applyBorder="1" applyAlignment="1" applyProtection="1">
      <alignment horizontal="center" wrapText="1"/>
      <protection locked="0"/>
    </xf>
    <xf numFmtId="181" fontId="4" fillId="2" borderId="0" xfId="0" applyNumberFormat="1" applyFont="1" applyFill="1" applyBorder="1" applyAlignment="1" applyProtection="1">
      <alignment horizontal="center"/>
      <protection locked="0"/>
    </xf>
    <xf numFmtId="0" fontId="3" fillId="2" borderId="0" xfId="52" applyFont="1" applyFill="1" applyProtection="1">
      <protection locked="0"/>
    </xf>
    <xf numFmtId="37" fontId="2" fillId="2" borderId="0" xfId="51" applyFont="1" applyFill="1" applyBorder="1" applyProtection="1">
      <protection locked="0"/>
    </xf>
    <xf numFmtId="37" fontId="2" fillId="2" borderId="0" xfId="51" applyFont="1" applyFill="1" applyAlignment="1" applyProtection="1">
      <alignment horizontal="center" wrapTex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52" applyFont="1" applyFill="1" applyAlignment="1" applyProtection="1">
      <alignment horizontal="left" indent="2"/>
      <protection locked="0"/>
    </xf>
    <xf numFmtId="37" fontId="2" fillId="2" borderId="0" xfId="51" applyFont="1" applyFill="1" applyAlignment="1" applyProtection="1">
      <alignment horizontal="center"/>
      <protection locked="0"/>
    </xf>
    <xf numFmtId="0" fontId="2" fillId="2" borderId="0" xfId="52" applyFont="1" applyFill="1" applyBorder="1" applyAlignment="1" applyProtection="1">
      <alignment horizontal="left" indent="2"/>
      <protection locked="0"/>
    </xf>
    <xf numFmtId="182" fontId="2" fillId="2" borderId="0" xfId="50" applyNumberFormat="1" applyFont="1" applyFill="1" applyBorder="1" applyProtection="1">
      <protection locked="0"/>
    </xf>
    <xf numFmtId="182" fontId="2" fillId="2" borderId="0" xfId="2" applyNumberFormat="1" applyFont="1" applyFill="1" applyBorder="1" applyAlignment="1" applyProtection="1">
      <alignment horizontal="center"/>
      <protection locked="0"/>
    </xf>
    <xf numFmtId="182" fontId="2" fillId="2" borderId="0" xfId="50" applyNumberFormat="1" applyFont="1" applyFill="1" applyBorder="1" applyAlignment="1" applyProtection="1">
      <alignment horizontal="center"/>
      <protection locked="0"/>
    </xf>
    <xf numFmtId="0" fontId="2" fillId="2" borderId="0" xfId="52" applyFont="1" applyFill="1" applyBorder="1" applyAlignment="1" applyProtection="1">
      <alignment horizontal="left" wrapText="1" indent="3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" fillId="2" borderId="2" xfId="52" applyFont="1" applyFill="1" applyBorder="1" applyAlignment="1" applyProtection="1">
      <alignment horizontal="left" indent="1"/>
      <protection locked="0"/>
    </xf>
    <xf numFmtId="182" fontId="1" fillId="2" borderId="0" xfId="50" applyNumberFormat="1" applyFont="1" applyFill="1" applyBorder="1" applyProtection="1">
      <protection locked="0"/>
    </xf>
    <xf numFmtId="182" fontId="1" fillId="2" borderId="2" xfId="2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182" fontId="1" fillId="2" borderId="2" xfId="50" applyNumberFormat="1" applyFont="1" applyFill="1" applyBorder="1" applyAlignment="1" applyProtection="1">
      <alignment horizontal="center"/>
      <protection locked="0"/>
    </xf>
    <xf numFmtId="0" fontId="2" fillId="2" borderId="0" xfId="52" applyFont="1" applyFill="1" applyBorder="1" applyAlignment="1" applyProtection="1">
      <alignment horizontal="left" indent="1"/>
      <protection locked="0"/>
    </xf>
    <xf numFmtId="182" fontId="2" fillId="2" borderId="0" xfId="2" applyNumberFormat="1" applyFont="1" applyFill="1" applyAlignment="1" applyProtection="1">
      <alignment horizontal="center"/>
      <protection locked="0"/>
    </xf>
    <xf numFmtId="182" fontId="2" fillId="2" borderId="0" xfId="50" applyNumberFormat="1" applyFont="1" applyFill="1" applyAlignment="1" applyProtection="1">
      <alignment horizontal="center"/>
      <protection locked="0"/>
    </xf>
    <xf numFmtId="0" fontId="2" fillId="2" borderId="0" xfId="52" applyFont="1" applyFill="1" applyBorder="1" applyAlignment="1" applyProtection="1">
      <alignment horizontal="left" wrapText="1" indent="4"/>
      <protection locked="0"/>
    </xf>
    <xf numFmtId="0" fontId="1" fillId="2" borderId="3" xfId="52" applyFont="1" applyFill="1" applyBorder="1" applyProtection="1">
      <protection locked="0"/>
    </xf>
    <xf numFmtId="182" fontId="1" fillId="2" borderId="3" xfId="2" applyNumberFormat="1" applyFont="1" applyFill="1" applyBorder="1" applyAlignment="1" applyProtection="1">
      <alignment horizontal="center"/>
      <protection locked="0"/>
    </xf>
    <xf numFmtId="182" fontId="1" fillId="2" borderId="3" xfId="50" applyNumberFormat="1" applyFont="1" applyFill="1" applyBorder="1" applyAlignment="1" applyProtection="1">
      <alignment horizontal="center"/>
      <protection locked="0"/>
    </xf>
    <xf numFmtId="0" fontId="2" fillId="2" borderId="0" xfId="52" applyFont="1" applyFill="1" applyBorder="1" applyProtection="1">
      <protection locked="0"/>
    </xf>
    <xf numFmtId="0" fontId="3" fillId="2" borderId="0" xfId="52" applyFont="1" applyFill="1" applyBorder="1" applyProtection="1">
      <protection locked="0"/>
    </xf>
    <xf numFmtId="0" fontId="2" fillId="2" borderId="0" xfId="52" applyFont="1" applyFill="1" applyAlignment="1" applyProtection="1">
      <alignment horizontal="left" indent="2"/>
      <protection locked="0"/>
    </xf>
    <xf numFmtId="0" fontId="1" fillId="2" borderId="0" xfId="52" applyFont="1" applyFill="1" applyBorder="1" applyAlignment="1" applyProtection="1">
      <alignment horizontal="left" indent="1"/>
      <protection locked="0"/>
    </xf>
    <xf numFmtId="182" fontId="1" fillId="2" borderId="0" xfId="2" applyNumberFormat="1" applyFont="1" applyFill="1" applyBorder="1" applyAlignment="1" applyProtection="1">
      <alignment horizontal="center"/>
      <protection locked="0"/>
    </xf>
    <xf numFmtId="182" fontId="1" fillId="2" borderId="0" xfId="50" applyNumberFormat="1" applyFont="1" applyFill="1" applyBorder="1" applyAlignment="1" applyProtection="1">
      <alignment horizontal="center"/>
      <protection locked="0"/>
    </xf>
    <xf numFmtId="0" fontId="2" fillId="2" borderId="0" xfId="52" applyFont="1" applyFill="1" applyAlignment="1" applyProtection="1">
      <alignment horizontal="left" indent="3"/>
      <protection locked="0"/>
    </xf>
    <xf numFmtId="0" fontId="1" fillId="2" borderId="3" xfId="52" applyFont="1" applyFill="1" applyBorder="1" applyAlignment="1" applyProtection="1">
      <alignment horizontal="left" indent="1"/>
      <protection locked="0"/>
    </xf>
    <xf numFmtId="0" fontId="3" fillId="2" borderId="0" xfId="52" applyFont="1" applyFill="1" applyBorder="1" applyAlignment="1" applyProtection="1">
      <alignment horizontal="left" indent="1"/>
      <protection locked="0"/>
    </xf>
    <xf numFmtId="0" fontId="1" fillId="2" borderId="4" xfId="52" applyFont="1" applyFill="1" applyBorder="1" applyAlignment="1" applyProtection="1">
      <alignment horizontal="left" indent="1"/>
      <protection locked="0"/>
    </xf>
    <xf numFmtId="182" fontId="1" fillId="2" borderId="4" xfId="2" applyNumberFormat="1" applyFont="1" applyFill="1" applyBorder="1" applyAlignment="1" applyProtection="1">
      <alignment horizontal="center"/>
      <protection locked="0"/>
    </xf>
    <xf numFmtId="182" fontId="1" fillId="2" borderId="4" xfId="50" applyNumberFormat="1" applyFont="1" applyFill="1" applyBorder="1" applyAlignment="1" applyProtection="1">
      <alignment horizontal="center"/>
      <protection locked="0"/>
    </xf>
    <xf numFmtId="0" fontId="1" fillId="2" borderId="5" xfId="52" applyFont="1" applyFill="1" applyBorder="1" applyProtection="1">
      <protection locked="0"/>
    </xf>
    <xf numFmtId="182" fontId="1" fillId="2" borderId="5" xfId="2" applyNumberFormat="1" applyFont="1" applyFill="1" applyBorder="1" applyAlignment="1" applyProtection="1">
      <alignment horizontal="center"/>
      <protection locked="0"/>
    </xf>
    <xf numFmtId="182" fontId="1" fillId="2" borderId="5" xfId="50" applyNumberFormat="1" applyFont="1" applyFill="1" applyBorder="1" applyAlignment="1" applyProtection="1">
      <alignment horizontal="center"/>
      <protection locked="0"/>
    </xf>
    <xf numFmtId="0" fontId="2" fillId="2" borderId="0" xfId="52" applyFont="1" applyFill="1" applyBorder="1" applyAlignment="1" applyProtection="1">
      <alignment horizontal="center"/>
      <protection locked="0"/>
    </xf>
    <xf numFmtId="2" fontId="5" fillId="2" borderId="0" xfId="52" applyNumberFormat="1" applyFont="1" applyFill="1" applyBorder="1" applyAlignment="1" applyProtection="1">
      <alignment horizontal="left" vertical="top" indent="1"/>
      <protection locked="0"/>
    </xf>
    <xf numFmtId="0" fontId="5" fillId="2" borderId="0" xfId="0" applyFont="1" applyFill="1" applyProtection="1">
      <protection locked="0"/>
    </xf>
    <xf numFmtId="183" fontId="5" fillId="2" borderId="0" xfId="0" applyNumberFormat="1" applyFont="1" applyFill="1" applyAlignment="1" applyProtection="1">
      <alignment horizontal="left" vertical="top" wrapText="1"/>
      <protection locked="0"/>
    </xf>
    <xf numFmtId="183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9" fontId="2" fillId="2" borderId="0" xfId="5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9" fontId="2" fillId="2" borderId="2" xfId="5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9" fontId="2" fillId="2" borderId="0" xfId="50" applyNumberFormat="1" applyFont="1" applyFill="1" applyAlignment="1" applyProtection="1">
      <alignment horizontal="center"/>
      <protection locked="0"/>
    </xf>
    <xf numFmtId="9" fontId="1" fillId="2" borderId="3" xfId="53" applyFont="1" applyFill="1" applyBorder="1" applyAlignment="1" applyProtection="1">
      <alignment horizontal="center"/>
      <protection locked="0"/>
    </xf>
    <xf numFmtId="9" fontId="2" fillId="2" borderId="0" xfId="53" applyFont="1" applyFill="1" applyBorder="1" applyAlignment="1" applyProtection="1">
      <alignment horizontal="center"/>
      <protection locked="0"/>
    </xf>
    <xf numFmtId="9" fontId="2" fillId="2" borderId="0" xfId="53" applyFont="1" applyFill="1" applyAlignment="1" applyProtection="1">
      <alignment horizontal="center"/>
      <protection locked="0"/>
    </xf>
    <xf numFmtId="9" fontId="1" fillId="2" borderId="2" xfId="53" applyFont="1" applyFill="1" applyBorder="1" applyAlignment="1" applyProtection="1">
      <alignment horizontal="center"/>
      <protection locked="0"/>
    </xf>
    <xf numFmtId="9" fontId="1" fillId="2" borderId="0" xfId="53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9" fontId="1" fillId="2" borderId="4" xfId="53" applyFont="1" applyFill="1" applyBorder="1" applyAlignment="1" applyProtection="1">
      <alignment horizontal="center"/>
      <protection locked="0"/>
    </xf>
    <xf numFmtId="9" fontId="1" fillId="2" borderId="5" xfId="53" applyFont="1" applyFill="1" applyBorder="1" applyAlignment="1" applyProtection="1">
      <alignment horizontal="center"/>
      <protection locked="0"/>
    </xf>
    <xf numFmtId="0" fontId="2" fillId="3" borderId="6" xfId="52" applyFont="1" applyFill="1" applyBorder="1" applyAlignment="1" applyProtection="1">
      <alignment horizontal="left" wrapText="1" indent="3"/>
      <protection locked="0"/>
    </xf>
    <xf numFmtId="182" fontId="2" fillId="3" borderId="6" xfId="50" applyNumberFormat="1" applyFont="1" applyFill="1" applyBorder="1" applyAlignment="1" applyProtection="1">
      <alignment horizontal="center"/>
      <protection locked="0"/>
    </xf>
    <xf numFmtId="0" fontId="2" fillId="3" borderId="6" xfId="52" applyFont="1" applyFill="1" applyBorder="1" applyAlignment="1" applyProtection="1">
      <alignment horizontal="left" indent="2"/>
      <protection locked="0"/>
    </xf>
    <xf numFmtId="0" fontId="2" fillId="2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left" indent="1"/>
      <protection locked="0"/>
    </xf>
    <xf numFmtId="181" fontId="7" fillId="2" borderId="0" xfId="0" applyNumberFormat="1" applyFont="1" applyFill="1" applyBorder="1" applyAlignment="1" applyProtection="1">
      <alignment horizontal="center"/>
      <protection locked="0"/>
    </xf>
    <xf numFmtId="0" fontId="2" fillId="3" borderId="6" xfId="52" applyFont="1" applyFill="1" applyBorder="1" applyAlignment="1" applyProtection="1">
      <alignment horizontal="left" indent="1"/>
      <protection locked="0"/>
    </xf>
    <xf numFmtId="182" fontId="2" fillId="3" borderId="6" xfId="2" applyNumberFormat="1" applyFont="1" applyFill="1" applyBorder="1" applyAlignment="1" applyProtection="1">
      <alignment horizontal="center"/>
      <protection locked="0"/>
    </xf>
    <xf numFmtId="182" fontId="2" fillId="2" borderId="0" xfId="2" applyNumberFormat="1" applyFont="1" applyFill="1" applyBorder="1" applyProtection="1">
      <protection locked="0"/>
    </xf>
    <xf numFmtId="180" fontId="1" fillId="2" borderId="1" xfId="0" applyNumberFormat="1" applyFont="1" applyFill="1" applyBorder="1" applyAlignment="1" applyProtection="1" quotePrefix="1">
      <alignment horizontal="center" wrapText="1"/>
      <protection locked="0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3" xfId="49"/>
    <cellStyle name="Currency 2" xfId="50"/>
    <cellStyle name="Normal 5" xfId="51"/>
    <cellStyle name="Normal_BalanceSheets" xfId="52"/>
    <cellStyle name="Percent 2" xfId="53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J32"/>
  <sheetViews>
    <sheetView showGridLines="0" showRowColHeaders="0" zoomScale="173" zoomScaleNormal="173" topLeftCell="A18" workbookViewId="0">
      <selection activeCell="G20" sqref="G20"/>
    </sheetView>
  </sheetViews>
  <sheetFormatPr defaultColWidth="9.16666666666667" defaultRowHeight="15"/>
  <cols>
    <col min="1" max="1" width="3.66666666666667" style="3" customWidth="1"/>
    <col min="2" max="2" width="35.8333333333333" style="3" customWidth="1"/>
    <col min="3" max="3" width="1.83333333333333" style="3" customWidth="1"/>
    <col min="4" max="4" width="14" style="4" customWidth="1"/>
    <col min="5" max="5" width="2.83333333333333" style="4" customWidth="1"/>
    <col min="6" max="6" width="13.8333333333333" style="4" customWidth="1"/>
    <col min="7" max="7" width="9.16666666666667" style="4"/>
    <col min="8" max="16384" width="9.16666666666667" style="3"/>
  </cols>
  <sheetData>
    <row r="1" spans="2:6">
      <c r="B1" s="55"/>
      <c r="C1" s="73"/>
      <c r="D1" s="14"/>
      <c r="E1" s="14"/>
      <c r="F1" s="14"/>
    </row>
    <row r="2" ht="19.2" spans="2:6">
      <c r="B2" s="74" t="s">
        <v>0</v>
      </c>
      <c r="C2" s="75"/>
      <c r="D2" s="6"/>
      <c r="E2" s="14"/>
      <c r="F2" s="6"/>
    </row>
    <row r="3" spans="2:6">
      <c r="B3" s="6"/>
      <c r="C3" s="6"/>
      <c r="D3" s="6"/>
      <c r="E3" s="6"/>
      <c r="F3" s="6"/>
    </row>
    <row r="4" spans="2:6">
      <c r="B4" s="76" t="s">
        <v>1</v>
      </c>
      <c r="C4" s="14"/>
      <c r="D4" s="14"/>
      <c r="E4" s="14"/>
      <c r="F4" s="14"/>
    </row>
    <row r="5" spans="2:6">
      <c r="B5" s="77"/>
      <c r="C5" s="14"/>
      <c r="D5" s="14"/>
      <c r="E5" s="14"/>
      <c r="F5" s="14"/>
    </row>
    <row r="6" spans="2:6">
      <c r="B6" s="76" t="s">
        <v>2</v>
      </c>
      <c r="C6" s="14"/>
      <c r="D6" s="14"/>
      <c r="E6" s="14"/>
      <c r="F6" s="14"/>
    </row>
    <row r="7" spans="2:6">
      <c r="B7" s="78" t="s">
        <v>3</v>
      </c>
      <c r="C7" s="14"/>
      <c r="D7" s="14"/>
      <c r="E7" s="14"/>
      <c r="F7" s="14"/>
    </row>
    <row r="8" spans="2:6">
      <c r="B8" s="78"/>
      <c r="C8" s="14"/>
      <c r="D8" s="14"/>
      <c r="E8" s="14"/>
      <c r="F8" s="14"/>
    </row>
    <row r="9" spans="2:6">
      <c r="B9" s="76" t="s">
        <v>4</v>
      </c>
      <c r="C9" s="14"/>
      <c r="D9" s="14"/>
      <c r="E9" s="14"/>
      <c r="F9" s="14"/>
    </row>
    <row r="10" spans="2:6">
      <c r="B10" s="76"/>
      <c r="C10" s="14"/>
      <c r="D10" s="14"/>
      <c r="E10" s="14"/>
      <c r="F10" s="14"/>
    </row>
    <row r="11" spans="2:6">
      <c r="B11" s="76" t="s">
        <v>5</v>
      </c>
      <c r="C11" s="14"/>
      <c r="D11" s="14"/>
      <c r="E11" s="14"/>
      <c r="F11" s="14"/>
    </row>
    <row r="12" spans="2:6">
      <c r="B12" s="76" t="s">
        <v>6</v>
      </c>
      <c r="C12" s="14"/>
      <c r="D12" s="14"/>
      <c r="E12" s="14"/>
      <c r="F12" s="14"/>
    </row>
    <row r="13" spans="2:6">
      <c r="B13" s="76"/>
      <c r="C13" s="14"/>
      <c r="D13" s="14"/>
      <c r="E13" s="14"/>
      <c r="F13" s="14"/>
    </row>
    <row r="14" spans="2:6">
      <c r="B14" s="76" t="s">
        <v>7</v>
      </c>
      <c r="C14" s="14"/>
      <c r="D14" s="14"/>
      <c r="E14" s="14"/>
      <c r="F14" s="14"/>
    </row>
    <row r="15" spans="2:6">
      <c r="B15" s="76"/>
      <c r="C15" s="14"/>
      <c r="D15" s="14"/>
      <c r="E15" s="14"/>
      <c r="F15" s="14"/>
    </row>
    <row r="16" spans="2:6">
      <c r="B16" s="76" t="s">
        <v>8</v>
      </c>
      <c r="C16" s="14"/>
      <c r="D16" s="14"/>
      <c r="E16" s="14"/>
      <c r="F16" s="14"/>
    </row>
    <row r="17" spans="2:6">
      <c r="B17" s="22"/>
      <c r="C17" s="14"/>
      <c r="D17" s="14"/>
      <c r="E17" s="14"/>
      <c r="F17" s="14"/>
    </row>
    <row r="18" spans="2:6">
      <c r="B18" s="75" t="s">
        <v>9</v>
      </c>
      <c r="C18" s="6"/>
      <c r="D18" s="83" t="s">
        <v>10</v>
      </c>
      <c r="E18" s="79"/>
      <c r="F18" s="83" t="s">
        <v>11</v>
      </c>
    </row>
    <row r="19" spans="2:10">
      <c r="B19" s="80" t="s">
        <v>12</v>
      </c>
      <c r="C19" s="14"/>
      <c r="D19" s="81">
        <v>35000</v>
      </c>
      <c r="E19" s="79"/>
      <c r="F19" s="81">
        <v>50000</v>
      </c>
      <c r="H19" s="20"/>
      <c r="I19" s="22"/>
      <c r="J19" s="20"/>
    </row>
    <row r="20" spans="2:10">
      <c r="B20" s="80" t="s">
        <v>13</v>
      </c>
      <c r="C20" s="82"/>
      <c r="D20" s="81">
        <v>230000</v>
      </c>
      <c r="E20" s="79"/>
      <c r="F20" s="81">
        <v>400000</v>
      </c>
      <c r="H20" s="20"/>
      <c r="I20" s="22"/>
      <c r="J20" s="20"/>
    </row>
    <row r="21" spans="2:10">
      <c r="B21" s="80" t="s">
        <v>14</v>
      </c>
      <c r="C21" s="82"/>
      <c r="D21" s="81">
        <v>95000</v>
      </c>
      <c r="E21" s="79"/>
      <c r="F21" s="81">
        <v>90000</v>
      </c>
      <c r="H21" s="20"/>
      <c r="I21" s="22"/>
      <c r="J21" s="20"/>
    </row>
    <row r="22" s="2" customFormat="1" spans="2:10">
      <c r="B22" s="80" t="s">
        <v>15</v>
      </c>
      <c r="C22" s="82"/>
      <c r="D22" s="81">
        <v>600000</v>
      </c>
      <c r="E22" s="79"/>
      <c r="F22" s="81">
        <v>301500</v>
      </c>
      <c r="G22" s="4"/>
      <c r="H22" s="20"/>
      <c r="I22" s="14"/>
      <c r="J22" s="20"/>
    </row>
    <row r="23" spans="2:10">
      <c r="B23" s="80" t="s">
        <v>16</v>
      </c>
      <c r="C23" s="82"/>
      <c r="D23" s="81">
        <v>45000</v>
      </c>
      <c r="E23" s="79"/>
      <c r="F23" s="81">
        <v>692125</v>
      </c>
      <c r="H23" s="20"/>
      <c r="I23" s="22"/>
      <c r="J23" s="20"/>
    </row>
    <row r="24" spans="2:10">
      <c r="B24" s="80" t="s">
        <v>17</v>
      </c>
      <c r="C24" s="82"/>
      <c r="D24" s="81">
        <v>900000</v>
      </c>
      <c r="E24" s="79"/>
      <c r="F24" s="81">
        <v>1200000</v>
      </c>
      <c r="H24" s="20"/>
      <c r="I24" s="22"/>
      <c r="J24" s="20"/>
    </row>
    <row r="25" spans="2:10">
      <c r="B25" s="80" t="s">
        <v>18</v>
      </c>
      <c r="C25" s="82"/>
      <c r="D25" s="81">
        <v>845750</v>
      </c>
      <c r="E25" s="79"/>
      <c r="F25" s="81">
        <f>D25+157875</f>
        <v>1003625</v>
      </c>
      <c r="H25" s="20"/>
      <c r="I25" s="22"/>
      <c r="J25" s="20"/>
    </row>
    <row r="26" s="2" customFormat="1" spans="2:10">
      <c r="B26" s="80" t="s">
        <v>19</v>
      </c>
      <c r="C26" s="82"/>
      <c r="D26" s="81">
        <v>89250</v>
      </c>
      <c r="E26" s="79"/>
      <c r="F26" s="81">
        <v>120000</v>
      </c>
      <c r="G26" s="4"/>
      <c r="H26" s="20"/>
      <c r="I26" s="22"/>
      <c r="J26" s="20"/>
    </row>
    <row r="27" s="4" customFormat="1" spans="2:10">
      <c r="B27" s="80" t="s">
        <v>20</v>
      </c>
      <c r="C27" s="82"/>
      <c r="D27" s="81">
        <v>900000</v>
      </c>
      <c r="E27" s="79"/>
      <c r="F27" s="81">
        <v>900000</v>
      </c>
      <c r="H27" s="20"/>
      <c r="I27" s="22"/>
      <c r="J27" s="20"/>
    </row>
    <row r="28" spans="2:8">
      <c r="B28" s="55"/>
      <c r="C28" s="55"/>
      <c r="D28" s="14"/>
      <c r="E28" s="79"/>
      <c r="F28" s="14"/>
      <c r="H28" s="4"/>
    </row>
    <row r="29" spans="5:5">
      <c r="E29" s="79"/>
    </row>
    <row r="30" spans="5:5">
      <c r="E30" s="79"/>
    </row>
    <row r="31" spans="5:5">
      <c r="E31" s="79"/>
    </row>
    <row r="32" spans="5:5">
      <c r="E32" s="79"/>
    </row>
  </sheetData>
  <sortState ref="B6:F14">
    <sortCondition ref="B6:B14"/>
  </sortState>
  <mergeCells count="1">
    <mergeCell ref="B3:F3"/>
  </mergeCells>
  <printOptions horizontalCentered="1" verticalCentered="1"/>
  <pageMargins left="0.7" right="0.7" top="0.75" bottom="0.75" header="0.3" footer="0.3"/>
  <pageSetup paperSize="1" orientation="landscape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5"/>
  <sheetViews>
    <sheetView showGridLines="0" zoomScale="139" zoomScaleNormal="139" zoomScalePageLayoutView="192" workbookViewId="0">
      <pane xSplit="3" ySplit="2" topLeftCell="D28" activePane="bottomRight" state="frozen"/>
      <selection/>
      <selection pane="topRight"/>
      <selection pane="bottomLeft"/>
      <selection pane="bottomRight" activeCell="F34" sqref="F34"/>
    </sheetView>
  </sheetViews>
  <sheetFormatPr defaultColWidth="9.16666666666667" defaultRowHeight="15"/>
  <cols>
    <col min="1" max="1" width="3.66666666666667" style="3" customWidth="1"/>
    <col min="2" max="2" width="30.5" style="3" customWidth="1"/>
    <col min="3" max="3" width="1.83333333333333" style="3" customWidth="1"/>
    <col min="4" max="4" width="11.8333333333333" style="4" customWidth="1"/>
    <col min="5" max="5" width="2.83333333333333" style="4" customWidth="1"/>
    <col min="6" max="6" width="13.8333333333333" style="4" customWidth="1"/>
    <col min="7" max="7" width="3.5" style="4" customWidth="1"/>
    <col min="8" max="8" width="12.3333333333333" style="4" customWidth="1"/>
    <col min="9" max="9" width="4" style="4" customWidth="1"/>
    <col min="10" max="10" width="12.8333333333333" style="4" customWidth="1"/>
    <col min="11" max="11" width="9.16666666666667" style="4" customWidth="1"/>
    <col min="12" max="12" width="9.16666666666667" style="4"/>
    <col min="13" max="13" width="46.1666666666667" style="4" customWidth="1"/>
    <col min="14" max="16" width="9.16666666666667" style="4"/>
    <col min="17" max="16384" width="9.16666666666667" style="3"/>
  </cols>
  <sheetData>
    <row r="1" spans="2:10">
      <c r="B1" s="5" t="s">
        <v>21</v>
      </c>
      <c r="C1" s="5"/>
      <c r="D1" s="5"/>
      <c r="E1" s="5"/>
      <c r="F1" s="5"/>
      <c r="G1" s="6"/>
      <c r="H1" s="6"/>
      <c r="I1" s="14"/>
      <c r="J1" s="6"/>
    </row>
    <row r="2" ht="45" spans="2:13">
      <c r="B2" s="7"/>
      <c r="C2" s="8"/>
      <c r="D2" s="83" t="s">
        <v>10</v>
      </c>
      <c r="E2" s="10"/>
      <c r="F2" s="83" t="s">
        <v>11</v>
      </c>
      <c r="G2" s="10"/>
      <c r="H2" s="83" t="s">
        <v>22</v>
      </c>
      <c r="I2" s="14"/>
      <c r="J2" s="83" t="s">
        <v>23</v>
      </c>
      <c r="L2" s="83" t="s">
        <v>24</v>
      </c>
      <c r="M2" s="83" t="s">
        <v>25</v>
      </c>
    </row>
    <row r="3" spans="2:10">
      <c r="B3" s="11" t="s">
        <v>26</v>
      </c>
      <c r="C3" s="12"/>
      <c r="D3" s="13"/>
      <c r="E3" s="14"/>
      <c r="F3" s="13"/>
      <c r="G3" s="14"/>
      <c r="H3" s="13"/>
      <c r="I3" s="14"/>
      <c r="J3" s="13"/>
    </row>
    <row r="4" spans="2:10">
      <c r="B4" s="15" t="s">
        <v>27</v>
      </c>
      <c r="C4" s="12"/>
      <c r="D4" s="16"/>
      <c r="E4" s="14"/>
      <c r="F4" s="16"/>
      <c r="G4" s="14"/>
      <c r="H4" s="16"/>
      <c r="I4" s="14"/>
      <c r="J4" s="16"/>
    </row>
    <row r="5" spans="2:13">
      <c r="B5" s="70"/>
      <c r="C5" s="18"/>
      <c r="D5" s="71"/>
      <c r="E5" s="14"/>
      <c r="F5" s="71"/>
      <c r="G5" s="14"/>
      <c r="H5" s="20">
        <f>F5-D5</f>
        <v>0</v>
      </c>
      <c r="I5" s="14"/>
      <c r="J5" s="56" t="str">
        <f t="shared" ref="J5:J9" si="0">IFERROR(F5/D5-1,"N/A")</f>
        <v>N/A</v>
      </c>
      <c r="L5" s="57"/>
      <c r="M5" s="58"/>
    </row>
    <row r="6" spans="2:13">
      <c r="B6" s="70"/>
      <c r="C6" s="18"/>
      <c r="D6" s="71"/>
      <c r="E6" s="22"/>
      <c r="F6" s="71"/>
      <c r="G6" s="22"/>
      <c r="H6" s="20">
        <f t="shared" ref="H6:H16" si="1">F6-D6</f>
        <v>0</v>
      </c>
      <c r="I6" s="14"/>
      <c r="J6" s="56" t="str">
        <f t="shared" si="0"/>
        <v>N/A</v>
      </c>
      <c r="L6" s="57"/>
      <c r="M6" s="58"/>
    </row>
    <row r="7" spans="2:13">
      <c r="B7" s="70"/>
      <c r="C7" s="18"/>
      <c r="D7" s="71"/>
      <c r="E7" s="22"/>
      <c r="F7" s="71"/>
      <c r="G7" s="22"/>
      <c r="H7" s="20">
        <f t="shared" si="1"/>
        <v>0</v>
      </c>
      <c r="I7" s="14"/>
      <c r="J7" s="56" t="str">
        <f t="shared" si="0"/>
        <v>N/A</v>
      </c>
      <c r="L7" s="57"/>
      <c r="M7" s="58"/>
    </row>
    <row r="8" spans="2:13">
      <c r="B8" s="70"/>
      <c r="C8" s="18"/>
      <c r="D8" s="71"/>
      <c r="E8" s="22"/>
      <c r="F8" s="71"/>
      <c r="G8" s="22"/>
      <c r="H8" s="20">
        <f t="shared" si="1"/>
        <v>0</v>
      </c>
      <c r="I8" s="14"/>
      <c r="J8" s="56" t="str">
        <f t="shared" si="0"/>
        <v>N/A</v>
      </c>
      <c r="L8" s="57"/>
      <c r="M8" s="58"/>
    </row>
    <row r="9" s="1" customFormat="1" spans="2:16">
      <c r="B9" s="23" t="s">
        <v>28</v>
      </c>
      <c r="C9" s="24"/>
      <c r="D9" s="27">
        <f>SUM(D5:D8)</f>
        <v>0</v>
      </c>
      <c r="E9" s="26"/>
      <c r="F9" s="27">
        <f>SUM(F5:F8)</f>
        <v>0</v>
      </c>
      <c r="G9" s="26"/>
      <c r="H9" s="27">
        <f t="shared" si="1"/>
        <v>0</v>
      </c>
      <c r="I9" s="6"/>
      <c r="J9" s="59" t="str">
        <f t="shared" si="0"/>
        <v>N/A</v>
      </c>
      <c r="K9" s="60"/>
      <c r="L9" s="4"/>
      <c r="M9" s="60"/>
      <c r="N9" s="60"/>
      <c r="O9" s="60"/>
      <c r="P9" s="60"/>
    </row>
    <row r="10" spans="2:10">
      <c r="B10" s="28"/>
      <c r="C10" s="18"/>
      <c r="D10" s="20"/>
      <c r="E10" s="22"/>
      <c r="F10" s="20"/>
      <c r="G10" s="22"/>
      <c r="H10" s="20"/>
      <c r="I10" s="14"/>
      <c r="J10" s="56"/>
    </row>
    <row r="11" spans="2:10">
      <c r="B11" s="15" t="s">
        <v>29</v>
      </c>
      <c r="C11" s="18"/>
      <c r="D11" s="30"/>
      <c r="E11" s="14"/>
      <c r="F11" s="30"/>
      <c r="G11" s="14"/>
      <c r="H11" s="30"/>
      <c r="I11" s="14"/>
      <c r="J11" s="61"/>
    </row>
    <row r="12" s="2" customFormat="1" spans="2:16">
      <c r="B12" s="70"/>
      <c r="C12" s="18"/>
      <c r="D12" s="71"/>
      <c r="E12" s="22"/>
      <c r="F12" s="71"/>
      <c r="G12" s="22"/>
      <c r="H12" s="20">
        <f t="shared" si="1"/>
        <v>0</v>
      </c>
      <c r="I12" s="22"/>
      <c r="J12" s="56" t="str">
        <f>IFERROR(F12/D12-1,"N/A")</f>
        <v>N/A</v>
      </c>
      <c r="K12" s="4"/>
      <c r="L12" s="57"/>
      <c r="M12" s="58"/>
      <c r="N12" s="4"/>
      <c r="O12" s="4"/>
      <c r="P12" s="4"/>
    </row>
    <row r="13" s="2" customFormat="1" spans="2:16">
      <c r="B13" s="31" t="s">
        <v>30</v>
      </c>
      <c r="C13" s="18"/>
      <c r="D13" s="20">
        <v>25000</v>
      </c>
      <c r="E13" s="22"/>
      <c r="F13" s="20">
        <f>D13</f>
        <v>25000</v>
      </c>
      <c r="G13" s="22"/>
      <c r="H13" s="20">
        <f t="shared" si="1"/>
        <v>0</v>
      </c>
      <c r="I13" s="22"/>
      <c r="J13" s="56">
        <f>IFERROR(F13/D13-1,"N/A")</f>
        <v>0</v>
      </c>
      <c r="K13" s="4"/>
      <c r="L13" s="4"/>
      <c r="M13" s="4"/>
      <c r="N13" s="4"/>
      <c r="O13" s="4"/>
      <c r="P13" s="4"/>
    </row>
    <row r="14" s="2" customFormat="1" spans="2:16">
      <c r="B14" s="31" t="s">
        <v>31</v>
      </c>
      <c r="C14" s="18"/>
      <c r="D14" s="20">
        <v>50000</v>
      </c>
      <c r="E14" s="22"/>
      <c r="F14" s="20">
        <f>D14</f>
        <v>50000</v>
      </c>
      <c r="G14" s="22"/>
      <c r="H14" s="20">
        <f t="shared" si="1"/>
        <v>0</v>
      </c>
      <c r="I14" s="22"/>
      <c r="J14" s="56">
        <f>IFERROR(F14/D14-1,"N/A")</f>
        <v>0</v>
      </c>
      <c r="K14" s="4"/>
      <c r="L14" s="4"/>
      <c r="M14" s="4"/>
      <c r="N14" s="4"/>
      <c r="O14" s="4"/>
      <c r="P14" s="4"/>
    </row>
    <row r="15" s="1" customFormat="1" spans="2:16">
      <c r="B15" s="23" t="s">
        <v>32</v>
      </c>
      <c r="C15" s="24"/>
      <c r="D15" s="27">
        <f>SUM(D12:D14)</f>
        <v>75000</v>
      </c>
      <c r="E15" s="26"/>
      <c r="F15" s="27">
        <f>SUM(F12:F14)</f>
        <v>75000</v>
      </c>
      <c r="G15" s="26"/>
      <c r="H15" s="27">
        <f t="shared" si="1"/>
        <v>0</v>
      </c>
      <c r="I15" s="6"/>
      <c r="J15" s="59">
        <f>IFERROR(F15/D15-1,"N/A")</f>
        <v>0</v>
      </c>
      <c r="K15" s="60"/>
      <c r="L15" s="4"/>
      <c r="M15" s="60"/>
      <c r="N15" s="60"/>
      <c r="O15" s="60"/>
      <c r="P15" s="60"/>
    </row>
    <row r="16" s="1" customFormat="1" ht="15.75" spans="2:16">
      <c r="B16" s="32" t="s">
        <v>33</v>
      </c>
      <c r="C16" s="24"/>
      <c r="D16" s="34">
        <f>D9+D15</f>
        <v>75000</v>
      </c>
      <c r="E16" s="26"/>
      <c r="F16" s="34">
        <f>F9+F15</f>
        <v>75000</v>
      </c>
      <c r="G16" s="26"/>
      <c r="H16" s="34">
        <f t="shared" si="1"/>
        <v>0</v>
      </c>
      <c r="I16" s="6"/>
      <c r="J16" s="62">
        <f>IFERROR(F16/D16-1,"N/A")</f>
        <v>0</v>
      </c>
      <c r="K16" s="60"/>
      <c r="L16" s="4"/>
      <c r="M16" s="60"/>
      <c r="N16" s="60"/>
      <c r="O16" s="60"/>
      <c r="P16" s="60"/>
    </row>
    <row r="17" ht="19" customHeight="1" spans="2:10">
      <c r="B17" s="35"/>
      <c r="C17" s="18"/>
      <c r="D17" s="20"/>
      <c r="E17" s="22"/>
      <c r="F17" s="20"/>
      <c r="G17" s="22"/>
      <c r="H17" s="20"/>
      <c r="I17" s="14"/>
      <c r="J17" s="63"/>
    </row>
    <row r="18" spans="2:10">
      <c r="B18" s="36" t="s">
        <v>34</v>
      </c>
      <c r="C18" s="18"/>
      <c r="D18" s="20"/>
      <c r="E18" s="22"/>
      <c r="F18" s="20"/>
      <c r="G18" s="22"/>
      <c r="H18" s="20"/>
      <c r="I18" s="14"/>
      <c r="J18" s="63"/>
    </row>
    <row r="19" spans="2:10">
      <c r="B19" s="15" t="s">
        <v>35</v>
      </c>
      <c r="C19" s="18"/>
      <c r="D19" s="30"/>
      <c r="E19" s="14"/>
      <c r="F19" s="30"/>
      <c r="G19" s="14"/>
      <c r="H19" s="30"/>
      <c r="I19" s="14"/>
      <c r="J19" s="64"/>
    </row>
    <row r="20" spans="2:13">
      <c r="B20" s="72"/>
      <c r="C20" s="18"/>
      <c r="D20" s="71"/>
      <c r="E20" s="22"/>
      <c r="F20" s="71"/>
      <c r="G20" s="22"/>
      <c r="H20" s="20">
        <f t="shared" ref="H20:H32" si="2">F20-D20</f>
        <v>0</v>
      </c>
      <c r="I20" s="14"/>
      <c r="J20" s="63" t="str">
        <f t="shared" ref="J20:J22" si="3">IFERROR(F20/D20-1,"N/A")</f>
        <v>N/A</v>
      </c>
      <c r="L20" s="57"/>
      <c r="M20" s="58"/>
    </row>
    <row r="21" spans="2:13">
      <c r="B21" s="70"/>
      <c r="C21" s="18"/>
      <c r="D21" s="71"/>
      <c r="E21" s="22"/>
      <c r="F21" s="71"/>
      <c r="G21" s="22"/>
      <c r="H21" s="20">
        <f t="shared" si="2"/>
        <v>0</v>
      </c>
      <c r="I21" s="14"/>
      <c r="J21" s="63" t="str">
        <f t="shared" si="3"/>
        <v>N/A</v>
      </c>
      <c r="L21" s="57"/>
      <c r="M21" s="58"/>
    </row>
    <row r="22" s="1" customFormat="1" spans="2:16">
      <c r="B22" s="23" t="s">
        <v>36</v>
      </c>
      <c r="C22" s="24"/>
      <c r="D22" s="27">
        <f>D21+D20</f>
        <v>0</v>
      </c>
      <c r="E22" s="26"/>
      <c r="F22" s="27">
        <f>F21+F20</f>
        <v>0</v>
      </c>
      <c r="G22" s="26"/>
      <c r="H22" s="27">
        <f t="shared" si="2"/>
        <v>0</v>
      </c>
      <c r="I22" s="6"/>
      <c r="J22" s="65" t="str">
        <f t="shared" si="3"/>
        <v>N/A</v>
      </c>
      <c r="K22" s="60"/>
      <c r="L22" s="4"/>
      <c r="M22" s="60"/>
      <c r="N22" s="60"/>
      <c r="O22" s="60"/>
      <c r="P22" s="60"/>
    </row>
    <row r="23" s="1" customFormat="1" spans="2:16">
      <c r="B23" s="38"/>
      <c r="C23" s="24"/>
      <c r="D23" s="40"/>
      <c r="E23" s="26"/>
      <c r="F23" s="40"/>
      <c r="G23" s="26"/>
      <c r="H23" s="40"/>
      <c r="I23" s="6"/>
      <c r="J23" s="66"/>
      <c r="K23" s="60"/>
      <c r="L23" s="60"/>
      <c r="M23" s="60"/>
      <c r="N23" s="60"/>
      <c r="O23" s="60"/>
      <c r="P23" s="60"/>
    </row>
    <row r="24" spans="2:10">
      <c r="B24" s="15" t="s">
        <v>37</v>
      </c>
      <c r="C24" s="18"/>
      <c r="D24" s="30"/>
      <c r="E24" s="14"/>
      <c r="F24" s="30"/>
      <c r="G24" s="14"/>
      <c r="H24" s="30"/>
      <c r="I24" s="14"/>
      <c r="J24" s="64"/>
    </row>
    <row r="25" spans="2:13">
      <c r="B25" s="70"/>
      <c r="C25" s="18"/>
      <c r="D25" s="71"/>
      <c r="E25" s="22"/>
      <c r="F25" s="71"/>
      <c r="G25" s="22"/>
      <c r="H25" s="20">
        <f t="shared" si="2"/>
        <v>0</v>
      </c>
      <c r="I25" s="14"/>
      <c r="J25" s="63" t="str">
        <f>IFERROR(F25/D25-1,"N/A")</f>
        <v>N/A</v>
      </c>
      <c r="L25" s="57"/>
      <c r="M25" s="58"/>
    </row>
    <row r="26" s="1" customFormat="1" ht="15.75" spans="2:16">
      <c r="B26" s="42" t="s">
        <v>38</v>
      </c>
      <c r="C26" s="24"/>
      <c r="D26" s="34">
        <f>D25+D22</f>
        <v>0</v>
      </c>
      <c r="E26" s="26"/>
      <c r="F26" s="34">
        <f>F25+F22</f>
        <v>0</v>
      </c>
      <c r="G26" s="26"/>
      <c r="H26" s="34">
        <f t="shared" si="2"/>
        <v>0</v>
      </c>
      <c r="I26" s="6"/>
      <c r="J26" s="62" t="str">
        <f>IFERROR(F26/D26-1,"N/A")</f>
        <v>N/A</v>
      </c>
      <c r="K26" s="60"/>
      <c r="L26" s="4"/>
      <c r="M26" s="60"/>
      <c r="N26" s="60"/>
      <c r="O26" s="60"/>
      <c r="P26" s="60"/>
    </row>
    <row r="27" ht="15.75" spans="2:10">
      <c r="B27" s="28"/>
      <c r="C27" s="18"/>
      <c r="D27" s="20"/>
      <c r="E27" s="22"/>
      <c r="F27" s="20"/>
      <c r="G27" s="22"/>
      <c r="H27" s="20"/>
      <c r="I27" s="14"/>
      <c r="J27" s="63"/>
    </row>
    <row r="28" spans="2:10">
      <c r="B28" s="43" t="s">
        <v>39</v>
      </c>
      <c r="C28" s="18"/>
      <c r="D28" s="20"/>
      <c r="E28" s="22"/>
      <c r="F28" s="20"/>
      <c r="G28" s="22"/>
      <c r="H28" s="20"/>
      <c r="I28" s="14"/>
      <c r="J28" s="63"/>
    </row>
    <row r="29" s="2" customFormat="1" spans="2:16">
      <c r="B29" s="70"/>
      <c r="C29" s="18"/>
      <c r="D29" s="71"/>
      <c r="E29" s="22"/>
      <c r="F29" s="71"/>
      <c r="G29" s="22"/>
      <c r="H29" s="20">
        <f t="shared" si="2"/>
        <v>0</v>
      </c>
      <c r="I29" s="22"/>
      <c r="J29" s="63" t="str">
        <f>IFERROR(F29/D29-1,"N/A")</f>
        <v>N/A</v>
      </c>
      <c r="K29" s="4"/>
      <c r="L29" s="57"/>
      <c r="M29" s="58"/>
      <c r="N29" s="4"/>
      <c r="O29" s="4"/>
      <c r="P29" s="4"/>
    </row>
    <row r="30" s="2" customFormat="1" spans="2:16">
      <c r="B30" s="21" t="s">
        <v>40</v>
      </c>
      <c r="C30" s="18"/>
      <c r="D30" s="20">
        <v>75000</v>
      </c>
      <c r="E30" s="22"/>
      <c r="F30" s="20">
        <v>85000</v>
      </c>
      <c r="G30" s="22"/>
      <c r="H30" s="20">
        <f t="shared" si="2"/>
        <v>10000</v>
      </c>
      <c r="I30" s="22"/>
      <c r="J30" s="63">
        <f>IFERROR(F30/D30-1,"N/A")</f>
        <v>0.133333333333333</v>
      </c>
      <c r="K30" s="4"/>
      <c r="L30" s="4"/>
      <c r="M30" s="4"/>
      <c r="N30" s="4"/>
      <c r="O30" s="4"/>
      <c r="P30" s="4"/>
    </row>
    <row r="31" s="1" customFormat="1" spans="2:16">
      <c r="B31" s="44" t="s">
        <v>41</v>
      </c>
      <c r="C31" s="24"/>
      <c r="D31" s="46">
        <f>D30+D29</f>
        <v>75000</v>
      </c>
      <c r="E31" s="26"/>
      <c r="F31" s="46">
        <f>F30+F29</f>
        <v>85000</v>
      </c>
      <c r="G31" s="26"/>
      <c r="H31" s="46">
        <f t="shared" si="2"/>
        <v>10000</v>
      </c>
      <c r="I31" s="6"/>
      <c r="J31" s="68">
        <f>IFERROR(F31/D31-1,"N/A")</f>
        <v>0.133333333333333</v>
      </c>
      <c r="K31" s="60"/>
      <c r="L31" s="4"/>
      <c r="M31" s="60"/>
      <c r="N31" s="60"/>
      <c r="O31" s="60"/>
      <c r="P31" s="60"/>
    </row>
    <row r="32" s="1" customFormat="1" ht="15.75" spans="2:16">
      <c r="B32" s="47" t="s">
        <v>42</v>
      </c>
      <c r="C32" s="24"/>
      <c r="D32" s="49">
        <f>D31+D26</f>
        <v>75000</v>
      </c>
      <c r="E32" s="26"/>
      <c r="F32" s="49">
        <f>F31+F26</f>
        <v>85000</v>
      </c>
      <c r="G32" s="26"/>
      <c r="H32" s="49">
        <f t="shared" si="2"/>
        <v>10000</v>
      </c>
      <c r="I32" s="6"/>
      <c r="J32" s="69">
        <f>IFERROR(F32/D32-1,"N/A")</f>
        <v>0.133333333333333</v>
      </c>
      <c r="K32" s="60"/>
      <c r="L32" s="4"/>
      <c r="M32" s="60"/>
      <c r="N32" s="60"/>
      <c r="O32" s="60"/>
      <c r="P32" s="60"/>
    </row>
    <row r="33" spans="2:10">
      <c r="B33" s="35"/>
      <c r="C33" s="35"/>
      <c r="D33" s="50"/>
      <c r="E33" s="14"/>
      <c r="F33" s="50"/>
      <c r="G33" s="14"/>
      <c r="H33" s="50"/>
      <c r="I33" s="14"/>
      <c r="J33" s="50"/>
    </row>
    <row r="34" ht="45" spans="2:16">
      <c r="B34" s="51" t="s">
        <v>43</v>
      </c>
      <c r="C34" s="52"/>
      <c r="D34" s="53" t="str">
        <f>IFERROR(IF(D32=D16,"Yes the balance sheet balances.","No the balance sheet doesn't balance"),"No the balance sheet doesn't balance")</f>
        <v>Yes the balance sheet balances.</v>
      </c>
      <c r="E34" s="53"/>
      <c r="F34" s="53" t="str">
        <f>IFERROR(IF(F32=F16,"Yes the balance sheet balances.","No the balance sheet doesn't balance"),"No the balance sheet doesn't balance")</f>
        <v>No the balance sheet doesn't balance</v>
      </c>
      <c r="G34" s="14"/>
      <c r="H34" s="54"/>
      <c r="I34" s="14"/>
      <c r="J34" s="54"/>
      <c r="O34" s="3"/>
      <c r="P34" s="3"/>
    </row>
    <row r="35" spans="2:10">
      <c r="B35" s="55"/>
      <c r="C35" s="55"/>
      <c r="D35" s="14"/>
      <c r="E35" s="14"/>
      <c r="F35" s="14"/>
      <c r="G35" s="14"/>
      <c r="H35" s="14"/>
      <c r="I35" s="14"/>
      <c r="J35" s="14"/>
    </row>
  </sheetData>
  <mergeCells count="1">
    <mergeCell ref="B1:F1"/>
  </mergeCells>
  <pageMargins left="0.7" right="0.7" top="0.75" bottom="0.75" header="0.3" footer="0.3"/>
  <pageSetup paperSize="1" scale="63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5"/>
  <sheetViews>
    <sheetView showGridLines="0" tabSelected="1" zoomScale="139" zoomScaleNormal="139" zoomScalePageLayoutView="192" workbookViewId="0">
      <pane xSplit="3" ySplit="2" topLeftCell="D3" activePane="bottomRight" state="frozen"/>
      <selection/>
      <selection pane="topRight"/>
      <selection pane="bottomLeft"/>
      <selection pane="bottomRight" activeCell="L13" sqref="L13"/>
    </sheetView>
  </sheetViews>
  <sheetFormatPr defaultColWidth="9.16666666666667" defaultRowHeight="15"/>
  <cols>
    <col min="1" max="1" width="3.66666666666667" style="3" customWidth="1"/>
    <col min="2" max="2" width="30.5" style="3" customWidth="1"/>
    <col min="3" max="3" width="1.83333333333333" style="3" customWidth="1"/>
    <col min="4" max="4" width="11.8333333333333" style="4" customWidth="1"/>
    <col min="5" max="5" width="2.83333333333333" style="4" customWidth="1"/>
    <col min="6" max="6" width="13.8333333333333" style="4" customWidth="1"/>
    <col min="7" max="7" width="3.5" style="4" customWidth="1"/>
    <col min="8" max="8" width="12.3333333333333" style="4" customWidth="1"/>
    <col min="9" max="9" width="4" style="4" customWidth="1"/>
    <col min="10" max="10" width="12.8333333333333" style="4" customWidth="1"/>
    <col min="11" max="11" width="9.16666666666667" style="4" customWidth="1"/>
    <col min="12" max="12" width="9.16666666666667" style="4"/>
    <col min="13" max="13" width="47.8333333333333" style="4" customWidth="1"/>
    <col min="14" max="16" width="9.16666666666667" style="4"/>
    <col min="17" max="16384" width="9.16666666666667" style="3"/>
  </cols>
  <sheetData>
    <row r="1" spans="2:10">
      <c r="B1" s="5" t="s">
        <v>21</v>
      </c>
      <c r="C1" s="5"/>
      <c r="D1" s="5"/>
      <c r="E1" s="5"/>
      <c r="F1" s="5"/>
      <c r="G1" s="6"/>
      <c r="H1" s="6"/>
      <c r="I1" s="14"/>
      <c r="J1" s="6"/>
    </row>
    <row r="2" ht="45" spans="2:13">
      <c r="B2" s="7"/>
      <c r="C2" s="8"/>
      <c r="D2" s="83" t="s">
        <v>10</v>
      </c>
      <c r="E2" s="10"/>
      <c r="F2" s="83" t="s">
        <v>11</v>
      </c>
      <c r="G2" s="10"/>
      <c r="H2" s="83" t="s">
        <v>22</v>
      </c>
      <c r="I2" s="14"/>
      <c r="J2" s="83" t="s">
        <v>23</v>
      </c>
      <c r="L2" s="83" t="s">
        <v>24</v>
      </c>
      <c r="M2" s="83" t="s">
        <v>25</v>
      </c>
    </row>
    <row r="3" spans="2:10">
      <c r="B3" s="11" t="s">
        <v>26</v>
      </c>
      <c r="C3" s="12"/>
      <c r="D3" s="13"/>
      <c r="E3" s="14"/>
      <c r="F3" s="13"/>
      <c r="G3" s="14"/>
      <c r="H3" s="13"/>
      <c r="I3" s="14"/>
      <c r="J3" s="13"/>
    </row>
    <row r="4" spans="2:10">
      <c r="B4" s="15" t="s">
        <v>27</v>
      </c>
      <c r="C4" s="12"/>
      <c r="D4" s="16"/>
      <c r="E4" s="14"/>
      <c r="F4" s="16"/>
      <c r="G4" s="14"/>
      <c r="H4" s="16"/>
      <c r="I4" s="14"/>
      <c r="J4" s="16"/>
    </row>
    <row r="5" spans="2:13">
      <c r="B5" s="17" t="s">
        <v>44</v>
      </c>
      <c r="C5" s="18"/>
      <c r="D5" s="19">
        <v>600000</v>
      </c>
      <c r="E5" s="14"/>
      <c r="F5" s="20">
        <v>301500</v>
      </c>
      <c r="G5" s="14"/>
      <c r="H5" s="20">
        <f>F5-D5</f>
        <v>-298500</v>
      </c>
      <c r="I5" s="14"/>
      <c r="J5" s="56">
        <f t="shared" ref="J5:J9" si="0">IFERROR(F5/D5-1,"N/A")</f>
        <v>-0.4975</v>
      </c>
      <c r="L5" s="57" t="s">
        <v>45</v>
      </c>
      <c r="M5" s="58" t="s">
        <v>46</v>
      </c>
    </row>
    <row r="6" spans="2:10">
      <c r="B6" s="21" t="s">
        <v>47</v>
      </c>
      <c r="C6" s="18"/>
      <c r="D6" s="19">
        <v>900000</v>
      </c>
      <c r="E6" s="22"/>
      <c r="F6" s="20">
        <v>900000</v>
      </c>
      <c r="G6" s="22"/>
      <c r="H6" s="20">
        <f t="shared" ref="H6:H16" si="1">F6-D6</f>
        <v>0</v>
      </c>
      <c r="I6" s="14"/>
      <c r="J6" s="56">
        <f t="shared" si="0"/>
        <v>0</v>
      </c>
    </row>
    <row r="7" spans="2:13">
      <c r="B7" s="21" t="s">
        <v>48</v>
      </c>
      <c r="C7" s="18"/>
      <c r="D7" s="19">
        <v>230000</v>
      </c>
      <c r="E7" s="22"/>
      <c r="F7" s="20">
        <v>400000</v>
      </c>
      <c r="G7" s="22"/>
      <c r="H7" s="20">
        <f t="shared" si="1"/>
        <v>170000</v>
      </c>
      <c r="I7" s="14"/>
      <c r="J7" s="56">
        <f t="shared" si="0"/>
        <v>0.739130434782609</v>
      </c>
      <c r="L7" s="57" t="s">
        <v>45</v>
      </c>
      <c r="M7" s="58" t="s">
        <v>49</v>
      </c>
    </row>
    <row r="8" spans="2:13">
      <c r="B8" s="17" t="s">
        <v>50</v>
      </c>
      <c r="C8" s="18"/>
      <c r="D8" s="19">
        <v>45000</v>
      </c>
      <c r="E8" s="22"/>
      <c r="F8" s="20">
        <v>692125</v>
      </c>
      <c r="G8" s="22"/>
      <c r="H8" s="20">
        <f t="shared" si="1"/>
        <v>647125</v>
      </c>
      <c r="I8" s="14"/>
      <c r="J8" s="56">
        <f t="shared" si="0"/>
        <v>14.3805555555556</v>
      </c>
      <c r="L8" s="57" t="s">
        <v>45</v>
      </c>
      <c r="M8" s="58" t="s">
        <v>51</v>
      </c>
    </row>
    <row r="9" s="1" customFormat="1" spans="2:16">
      <c r="B9" s="23" t="s">
        <v>28</v>
      </c>
      <c r="C9" s="24"/>
      <c r="D9" s="25">
        <f>SUM(D5:D8)</f>
        <v>1775000</v>
      </c>
      <c r="E9" s="26"/>
      <c r="F9" s="27">
        <f>SUM(F5:F8)</f>
        <v>2293625</v>
      </c>
      <c r="G9" s="26"/>
      <c r="H9" s="27">
        <f t="shared" si="1"/>
        <v>518625</v>
      </c>
      <c r="I9" s="6"/>
      <c r="J9" s="59">
        <f t="shared" si="0"/>
        <v>0.292183098591549</v>
      </c>
      <c r="K9" s="60"/>
      <c r="L9" s="4"/>
      <c r="M9" s="60"/>
      <c r="N9" s="60"/>
      <c r="O9" s="60"/>
      <c r="P9" s="60"/>
    </row>
    <row r="10" spans="2:10">
      <c r="B10" s="28"/>
      <c r="C10" s="18"/>
      <c r="D10" s="19"/>
      <c r="E10" s="22"/>
      <c r="F10" s="20"/>
      <c r="G10" s="22"/>
      <c r="H10" s="20"/>
      <c r="I10" s="14"/>
      <c r="J10" s="56"/>
    </row>
    <row r="11" spans="2:10">
      <c r="B11" s="15" t="s">
        <v>29</v>
      </c>
      <c r="C11" s="18"/>
      <c r="D11" s="29"/>
      <c r="E11" s="14"/>
      <c r="F11" s="30"/>
      <c r="G11" s="14"/>
      <c r="H11" s="30"/>
      <c r="I11" s="14"/>
      <c r="J11" s="61"/>
    </row>
    <row r="12" s="2" customFormat="1" spans="2:16">
      <c r="B12" s="31" t="s">
        <v>14</v>
      </c>
      <c r="C12" s="18"/>
      <c r="D12" s="19">
        <v>95000</v>
      </c>
      <c r="E12" s="22"/>
      <c r="F12" s="20">
        <v>90000</v>
      </c>
      <c r="G12" s="22"/>
      <c r="H12" s="20">
        <f t="shared" si="1"/>
        <v>-5000</v>
      </c>
      <c r="I12" s="22"/>
      <c r="J12" s="56">
        <f>IFERROR(F12/D12-1,"N/A")</f>
        <v>-0.0526315789473685</v>
      </c>
      <c r="K12" s="4"/>
      <c r="L12" s="4"/>
      <c r="M12" s="4"/>
      <c r="N12" s="4"/>
      <c r="O12" s="4"/>
      <c r="P12" s="4"/>
    </row>
    <row r="13" s="2" customFormat="1" spans="2:16">
      <c r="B13" s="31" t="s">
        <v>30</v>
      </c>
      <c r="C13" s="18"/>
      <c r="D13" s="19">
        <v>25000</v>
      </c>
      <c r="E13" s="22"/>
      <c r="F13" s="20">
        <f>D13</f>
        <v>25000</v>
      </c>
      <c r="G13" s="22"/>
      <c r="H13" s="20">
        <f t="shared" si="1"/>
        <v>0</v>
      </c>
      <c r="I13" s="22"/>
      <c r="J13" s="56">
        <f>IFERROR(F13/D13-1,"N/A")</f>
        <v>0</v>
      </c>
      <c r="K13" s="4"/>
      <c r="L13" s="4"/>
      <c r="M13" s="4"/>
      <c r="N13" s="4"/>
      <c r="O13" s="4"/>
      <c r="P13" s="4"/>
    </row>
    <row r="14" s="2" customFormat="1" spans="2:16">
      <c r="B14" s="31" t="s">
        <v>31</v>
      </c>
      <c r="C14" s="18"/>
      <c r="D14" s="19">
        <v>50000</v>
      </c>
      <c r="E14" s="22"/>
      <c r="F14" s="20">
        <f>D14</f>
        <v>50000</v>
      </c>
      <c r="G14" s="22"/>
      <c r="H14" s="20">
        <f t="shared" si="1"/>
        <v>0</v>
      </c>
      <c r="I14" s="22"/>
      <c r="J14" s="56">
        <f>IFERROR(F14/D14-1,"N/A")</f>
        <v>0</v>
      </c>
      <c r="K14" s="4"/>
      <c r="L14" s="4"/>
      <c r="M14" s="4"/>
      <c r="N14" s="4"/>
      <c r="O14" s="4"/>
      <c r="P14" s="4"/>
    </row>
    <row r="15" s="1" customFormat="1" spans="2:16">
      <c r="B15" s="23" t="s">
        <v>32</v>
      </c>
      <c r="C15" s="24"/>
      <c r="D15" s="25">
        <f>SUM(D12:D14)</f>
        <v>170000</v>
      </c>
      <c r="E15" s="26"/>
      <c r="F15" s="27">
        <f>SUM(F12:F14)</f>
        <v>165000</v>
      </c>
      <c r="G15" s="26"/>
      <c r="H15" s="27">
        <f t="shared" si="1"/>
        <v>-5000</v>
      </c>
      <c r="I15" s="6"/>
      <c r="J15" s="59">
        <f>IFERROR(F15/D15-1,"N/A")</f>
        <v>-0.0294117647058824</v>
      </c>
      <c r="K15" s="60"/>
      <c r="L15" s="4"/>
      <c r="M15" s="60"/>
      <c r="N15" s="60"/>
      <c r="O15" s="60"/>
      <c r="P15" s="60"/>
    </row>
    <row r="16" s="1" customFormat="1" ht="15.75" spans="2:16">
      <c r="B16" s="32" t="s">
        <v>33</v>
      </c>
      <c r="C16" s="24"/>
      <c r="D16" s="33">
        <f>D9+D15</f>
        <v>1945000</v>
      </c>
      <c r="E16" s="26"/>
      <c r="F16" s="34">
        <f>F9+F15</f>
        <v>2458625</v>
      </c>
      <c r="G16" s="26"/>
      <c r="H16" s="34">
        <f t="shared" si="1"/>
        <v>513625</v>
      </c>
      <c r="I16" s="6"/>
      <c r="J16" s="62">
        <f>IFERROR(F16/D16-1,"N/A")</f>
        <v>0.264074550128535</v>
      </c>
      <c r="K16" s="60"/>
      <c r="L16" s="4"/>
      <c r="M16" s="60"/>
      <c r="N16" s="60"/>
      <c r="O16" s="60"/>
      <c r="P16" s="60"/>
    </row>
    <row r="17" ht="19" customHeight="1" spans="2:10">
      <c r="B17" s="35"/>
      <c r="C17" s="18"/>
      <c r="D17" s="19"/>
      <c r="E17" s="22"/>
      <c r="F17" s="20"/>
      <c r="G17" s="22"/>
      <c r="H17" s="20"/>
      <c r="I17" s="14"/>
      <c r="J17" s="63"/>
    </row>
    <row r="18" spans="2:10">
      <c r="B18" s="36" t="s">
        <v>34</v>
      </c>
      <c r="C18" s="18"/>
      <c r="D18" s="19"/>
      <c r="E18" s="22"/>
      <c r="F18" s="20"/>
      <c r="G18" s="22"/>
      <c r="H18" s="20"/>
      <c r="I18" s="14"/>
      <c r="J18" s="63"/>
    </row>
    <row r="19" spans="2:10">
      <c r="B19" s="15" t="s">
        <v>35</v>
      </c>
      <c r="C19" s="18"/>
      <c r="D19" s="29"/>
      <c r="E19" s="14"/>
      <c r="F19" s="30"/>
      <c r="G19" s="14"/>
      <c r="H19" s="30"/>
      <c r="I19" s="14"/>
      <c r="J19" s="64"/>
    </row>
    <row r="20" spans="2:13">
      <c r="B20" s="37" t="s">
        <v>52</v>
      </c>
      <c r="C20" s="18"/>
      <c r="D20" s="19">
        <v>35000</v>
      </c>
      <c r="E20" s="22"/>
      <c r="F20" s="20">
        <v>50000</v>
      </c>
      <c r="G20" s="22"/>
      <c r="H20" s="20">
        <f t="shared" ref="H20:H32" si="2">F20-D20</f>
        <v>15000</v>
      </c>
      <c r="I20" s="14"/>
      <c r="J20" s="63">
        <f t="shared" ref="J20:J22" si="3">IFERROR(F20/D20-1,"N/A")</f>
        <v>0.428571428571429</v>
      </c>
      <c r="L20" s="57" t="s">
        <v>45</v>
      </c>
      <c r="M20" s="58" t="s">
        <v>53</v>
      </c>
    </row>
    <row r="21" spans="2:13">
      <c r="B21" s="37" t="s">
        <v>54</v>
      </c>
      <c r="C21" s="18"/>
      <c r="D21" s="19">
        <v>89250</v>
      </c>
      <c r="E21" s="22"/>
      <c r="F21" s="20">
        <v>120000</v>
      </c>
      <c r="G21" s="22"/>
      <c r="H21" s="20">
        <f t="shared" si="2"/>
        <v>30750</v>
      </c>
      <c r="I21" s="14"/>
      <c r="J21" s="63">
        <f t="shared" si="3"/>
        <v>0.344537815126051</v>
      </c>
      <c r="L21" s="57" t="s">
        <v>45</v>
      </c>
      <c r="M21" s="58" t="s">
        <v>55</v>
      </c>
    </row>
    <row r="22" s="1" customFormat="1" spans="2:16">
      <c r="B22" s="23" t="s">
        <v>36</v>
      </c>
      <c r="C22" s="24"/>
      <c r="D22" s="25">
        <f>D21+D20</f>
        <v>124250</v>
      </c>
      <c r="E22" s="26"/>
      <c r="F22" s="27">
        <f>F21+F20</f>
        <v>170000</v>
      </c>
      <c r="G22" s="26"/>
      <c r="H22" s="27">
        <f t="shared" si="2"/>
        <v>45750</v>
      </c>
      <c r="I22" s="6"/>
      <c r="J22" s="65">
        <f t="shared" si="3"/>
        <v>0.368209255533199</v>
      </c>
      <c r="K22" s="60"/>
      <c r="L22" s="4"/>
      <c r="M22" s="60"/>
      <c r="N22" s="60"/>
      <c r="O22" s="60"/>
      <c r="P22" s="60"/>
    </row>
    <row r="23" s="1" customFormat="1" spans="2:16">
      <c r="B23" s="38"/>
      <c r="C23" s="24"/>
      <c r="D23" s="39"/>
      <c r="E23" s="26"/>
      <c r="F23" s="40"/>
      <c r="G23" s="26"/>
      <c r="H23" s="40"/>
      <c r="I23" s="6"/>
      <c r="J23" s="66"/>
      <c r="K23" s="60"/>
      <c r="L23" s="60"/>
      <c r="M23" s="60"/>
      <c r="N23" s="60"/>
      <c r="O23" s="60"/>
      <c r="P23" s="60"/>
    </row>
    <row r="24" spans="2:10">
      <c r="B24" s="15" t="s">
        <v>37</v>
      </c>
      <c r="C24" s="18"/>
      <c r="D24" s="29"/>
      <c r="E24" s="14"/>
      <c r="F24" s="30"/>
      <c r="G24" s="14"/>
      <c r="H24" s="30"/>
      <c r="I24" s="14"/>
      <c r="J24" s="64"/>
    </row>
    <row r="25" spans="2:13">
      <c r="B25" s="41" t="s">
        <v>17</v>
      </c>
      <c r="C25" s="18"/>
      <c r="D25" s="19">
        <v>900000</v>
      </c>
      <c r="E25" s="22"/>
      <c r="F25" s="20">
        <v>1200000</v>
      </c>
      <c r="G25" s="22"/>
      <c r="H25" s="20">
        <f t="shared" si="2"/>
        <v>300000</v>
      </c>
      <c r="I25" s="14"/>
      <c r="J25" s="63">
        <f t="shared" ref="J25" si="4">F25/D25-1</f>
        <v>0.333333333333333</v>
      </c>
      <c r="L25" s="57" t="s">
        <v>45</v>
      </c>
      <c r="M25" s="58" t="s">
        <v>55</v>
      </c>
    </row>
    <row r="26" s="1" customFormat="1" ht="15.75" spans="2:16">
      <c r="B26" s="42" t="s">
        <v>38</v>
      </c>
      <c r="C26" s="24"/>
      <c r="D26" s="33">
        <f>D25+D22</f>
        <v>1024250</v>
      </c>
      <c r="E26" s="26"/>
      <c r="F26" s="34">
        <f>F25+F22</f>
        <v>1370000</v>
      </c>
      <c r="G26" s="26"/>
      <c r="H26" s="34">
        <f t="shared" si="2"/>
        <v>345750</v>
      </c>
      <c r="I26" s="6"/>
      <c r="J26" s="62">
        <f>IFERROR(F26/D26-1,"N/A")</f>
        <v>0.337564071271662</v>
      </c>
      <c r="K26" s="60"/>
      <c r="L26" s="4"/>
      <c r="M26" s="60"/>
      <c r="N26" s="60"/>
      <c r="O26" s="60"/>
      <c r="P26" s="60"/>
    </row>
    <row r="27" ht="15.75" spans="2:10">
      <c r="B27" s="28"/>
      <c r="C27" s="18"/>
      <c r="D27" s="19"/>
      <c r="E27" s="22"/>
      <c r="F27" s="20"/>
      <c r="G27" s="22"/>
      <c r="H27" s="20"/>
      <c r="I27" s="14"/>
      <c r="J27" s="63"/>
    </row>
    <row r="28" spans="2:10">
      <c r="B28" s="43" t="s">
        <v>39</v>
      </c>
      <c r="C28" s="18"/>
      <c r="D28" s="19"/>
      <c r="E28" s="22"/>
      <c r="F28" s="20"/>
      <c r="G28" s="22"/>
      <c r="H28" s="20"/>
      <c r="I28" s="14"/>
      <c r="J28" s="63"/>
    </row>
    <row r="29" s="2" customFormat="1" spans="2:16">
      <c r="B29" s="21" t="s">
        <v>18</v>
      </c>
      <c r="C29" s="18"/>
      <c r="D29" s="19">
        <v>845750</v>
      </c>
      <c r="E29" s="22"/>
      <c r="F29" s="20">
        <f>D29+157875</f>
        <v>1003625</v>
      </c>
      <c r="G29" s="22"/>
      <c r="H29" s="20">
        <f t="shared" si="2"/>
        <v>157875</v>
      </c>
      <c r="I29" s="22"/>
      <c r="J29" s="63">
        <f>IFERROR(F29/D29-1,"N/A")</f>
        <v>0.186668637304168</v>
      </c>
      <c r="K29" s="4"/>
      <c r="L29" s="57" t="s">
        <v>45</v>
      </c>
      <c r="M29" s="58" t="s">
        <v>56</v>
      </c>
      <c r="N29" s="4"/>
      <c r="O29" s="4"/>
      <c r="P29" s="4"/>
    </row>
    <row r="30" s="2" customFormat="1" spans="2:16">
      <c r="B30" s="21" t="s">
        <v>40</v>
      </c>
      <c r="C30" s="18"/>
      <c r="D30" s="19">
        <v>75000</v>
      </c>
      <c r="E30" s="22"/>
      <c r="F30" s="20">
        <v>85000</v>
      </c>
      <c r="G30" s="22"/>
      <c r="H30" s="20">
        <f t="shared" si="2"/>
        <v>10000</v>
      </c>
      <c r="I30" s="22"/>
      <c r="J30" s="63">
        <f>IFERROR(F30/D30-1,"N/A")</f>
        <v>0.133333333333333</v>
      </c>
      <c r="K30" s="4"/>
      <c r="L30" s="4"/>
      <c r="M30" s="67" t="s">
        <v>57</v>
      </c>
      <c r="N30" s="4"/>
      <c r="O30" s="4"/>
      <c r="P30" s="4"/>
    </row>
    <row r="31" s="1" customFormat="1" spans="2:16">
      <c r="B31" s="44" t="s">
        <v>41</v>
      </c>
      <c r="C31" s="24"/>
      <c r="D31" s="45">
        <f>D30+D29</f>
        <v>920750</v>
      </c>
      <c r="E31" s="26"/>
      <c r="F31" s="46">
        <f>F30+F29</f>
        <v>1088625</v>
      </c>
      <c r="G31" s="26"/>
      <c r="H31" s="46">
        <f t="shared" si="2"/>
        <v>167875</v>
      </c>
      <c r="I31" s="6"/>
      <c r="J31" s="68">
        <f>IFERROR(F31/D31-1,"N/A")</f>
        <v>0.182324192234591</v>
      </c>
      <c r="K31" s="60"/>
      <c r="L31" s="4"/>
      <c r="M31" s="60"/>
      <c r="N31" s="60"/>
      <c r="O31" s="60"/>
      <c r="P31" s="60"/>
    </row>
    <row r="32" s="1" customFormat="1" ht="15.75" spans="2:16">
      <c r="B32" s="47" t="s">
        <v>42</v>
      </c>
      <c r="C32" s="24"/>
      <c r="D32" s="48">
        <f>D31+D26</f>
        <v>1945000</v>
      </c>
      <c r="E32" s="26"/>
      <c r="F32" s="49">
        <f>F31+F26</f>
        <v>2458625</v>
      </c>
      <c r="G32" s="26"/>
      <c r="H32" s="49">
        <f t="shared" si="2"/>
        <v>513625</v>
      </c>
      <c r="I32" s="6"/>
      <c r="J32" s="69">
        <f>IFERROR(F32/D32-1,"N/A")</f>
        <v>0.264074550128535</v>
      </c>
      <c r="K32" s="60"/>
      <c r="L32" s="4"/>
      <c r="M32" s="60"/>
      <c r="N32" s="60"/>
      <c r="O32" s="60"/>
      <c r="P32" s="60"/>
    </row>
    <row r="33" spans="2:10">
      <c r="B33" s="35"/>
      <c r="C33" s="35"/>
      <c r="D33" s="50"/>
      <c r="E33" s="14"/>
      <c r="F33" s="50"/>
      <c r="G33" s="14"/>
      <c r="H33" s="50"/>
      <c r="I33" s="14"/>
      <c r="J33" s="50"/>
    </row>
    <row r="34" ht="45" spans="2:16">
      <c r="B34" s="51" t="s">
        <v>43</v>
      </c>
      <c r="C34" s="52"/>
      <c r="D34" s="53" t="str">
        <f>IFERROR(IF(D32=D16,"Yes the balance sheet balances.","No the balance sheet doesn't balance"),"No the balance sheet doesn't balance")</f>
        <v>Yes the balance sheet balances.</v>
      </c>
      <c r="E34" s="53"/>
      <c r="F34" s="53" t="str">
        <f>IFERROR(IF(F32=F16,"Yes the balance sheet balances.","No the balance sheet doesn't balance"),"No the balance sheet doesn't balance")</f>
        <v>Yes the balance sheet balances.</v>
      </c>
      <c r="G34" s="14"/>
      <c r="H34" s="54"/>
      <c r="I34" s="14"/>
      <c r="J34" s="54"/>
      <c r="O34" s="3"/>
      <c r="P34" s="3"/>
    </row>
    <row r="35" spans="2:10">
      <c r="B35" s="55"/>
      <c r="C35" s="55"/>
      <c r="D35" s="14"/>
      <c r="E35" s="14"/>
      <c r="F35" s="14"/>
      <c r="G35" s="14"/>
      <c r="H35" s="14"/>
      <c r="I35" s="14"/>
      <c r="J35" s="14"/>
    </row>
  </sheetData>
  <mergeCells count="1">
    <mergeCell ref="B1:F1"/>
  </mergeCells>
  <pageMargins left="0.7" right="0.7" top="0.75" bottom="0.75" header="0.3" footer="0.3"/>
  <pageSetup paperSize="1" scale="63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How to Complete this Exercise</vt:lpstr>
      <vt:lpstr>Questions</vt:lpstr>
      <vt:lpstr>Answers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Haroun www.BusinessCareerCoaching.com</dc:creator>
  <cp:lastModifiedBy>pbans</cp:lastModifiedBy>
  <dcterms:created xsi:type="dcterms:W3CDTF">2016-05-23T16:28:00Z</dcterms:created>
  <cp:lastPrinted>2016-05-23T22:28:00Z</cp:lastPrinted>
  <dcterms:modified xsi:type="dcterms:W3CDTF">2025-06-12T15:03:28Z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080D36F01D024F8AA12267A5EAC16A5E_13</vt:lpwstr>
  </property>
  <property fmtid="{D5CDD505-2E9C-101B-9397-08002B2CF9AE}" pid="3" name="KSOProductBuildVer">
    <vt:lpwstr>1033-12.2.0.21179</vt:lpwstr>
  </property>
</Properties>
</file>