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 activeTab="3"/>
  </bookViews>
  <sheets>
    <sheet name="3.5 - Cars ver1" sheetId="3" r:id="rId1"/>
    <sheet name="3.5 - Cars ver2" sheetId="4" r:id="rId2"/>
    <sheet name="Tasks (3.6 a)" sheetId="1" r:id="rId3"/>
    <sheet name="Tasks (3.6 c)" sheetId="2" r:id="rId4"/>
    <sheet name="3.7 - Oil Distribution" sheetId="5" r:id="rId5"/>
    <sheet name="3.16(ab)" sheetId="8" r:id="rId6"/>
    <sheet name="3.16(cd)" sheetId="9" r:id="rId7"/>
    <sheet name="3.18 version 1" sheetId="6" r:id="rId8"/>
    <sheet name="3.18 version 2" sheetId="7" r:id="rId9"/>
  </sheets>
  <externalReferences>
    <externalReference r:id="rId10"/>
  </externalReferences>
  <definedNames>
    <definedName name="sencount" hidden="1">9</definedName>
    <definedName name="solver_adj" localSheetId="5" hidden="1">'3.16(ab)'!$C$11:$E$12,'3.16(ab)'!$J$11:$R$13</definedName>
    <definedName name="solver_adj" localSheetId="6" hidden="1">'3.16(cd)'!$C$11:$E$12,'3.16(cd)'!$J$11:$R$13</definedName>
    <definedName name="solver_adj" localSheetId="7" hidden="1">'3.18 version 1'!$B$5:$P$5</definedName>
    <definedName name="solver_adj" localSheetId="8" hidden="1">'3.18 version 2'!$B$5:$Q$5</definedName>
    <definedName name="solver_adj" localSheetId="0" hidden="1">'3.5 - Cars ver1'!$D$14:$F$18</definedName>
    <definedName name="solver_adj" localSheetId="1" hidden="1">'3.5 - Cars ver2'!$D$20:$K$27</definedName>
    <definedName name="solver_adj" localSheetId="4" hidden="1">'3.7 - Oil Distribution'!$H$4:$J$6,'3.7 - Oil Distribution'!$H$10:$J$14</definedName>
    <definedName name="solver_adj" localSheetId="2" hidden="1">'Tasks (3.6 a)'!$C$11:$G$15</definedName>
    <definedName name="solver_adj" localSheetId="3" hidden="1">'Tasks (3.6 c)'!$C$11:$G$15</definedName>
    <definedName name="solver_adj_ob" localSheetId="7" hidden="1">1</definedName>
    <definedName name="solver_adj_ob" localSheetId="8" hidden="1">1</definedName>
    <definedName name="solver_adj_ob" localSheetId="0" hidden="1">1</definedName>
    <definedName name="solver_adj_ob" localSheetId="1" hidden="1">1</definedName>
    <definedName name="solver_adj_ob" localSheetId="2" hidden="1">1</definedName>
    <definedName name="solver_adj_ob" localSheetId="3" hidden="1">1</definedName>
    <definedName name="solver_adj_ob1" localSheetId="7" hidden="1">1</definedName>
    <definedName name="solver_adj_ob1" localSheetId="8" hidden="1">1</definedName>
    <definedName name="solver_cha" localSheetId="7" hidden="1">0</definedName>
    <definedName name="solver_cha" localSheetId="8" hidden="1">0</definedName>
    <definedName name="solver_cha" localSheetId="0" hidden="1">0</definedName>
    <definedName name="solver_cha" localSheetId="1" hidden="1">0</definedName>
    <definedName name="solver_cha" localSheetId="2" hidden="1">0</definedName>
    <definedName name="solver_cha" localSheetId="3" hidden="1">0</definedName>
    <definedName name="solver_chc1" localSheetId="7" hidden="1">0</definedName>
    <definedName name="solver_chc1" localSheetId="8" hidden="1">0</definedName>
    <definedName name="solver_chc1" localSheetId="0" hidden="1">0</definedName>
    <definedName name="solver_chc1" localSheetId="1" hidden="1">0</definedName>
    <definedName name="solver_chc1" localSheetId="2" hidden="1">0</definedName>
    <definedName name="solver_chc1" localSheetId="3" hidden="1">0</definedName>
    <definedName name="solver_chc2" localSheetId="0" hidden="1">0</definedName>
    <definedName name="solver_chc2" localSheetId="1" hidden="1">0</definedName>
    <definedName name="solver_chc2" localSheetId="2" hidden="1">0</definedName>
    <definedName name="solver_chc2" localSheetId="3" hidden="1">0</definedName>
    <definedName name="solver_chn" localSheetId="7" hidden="1">4</definedName>
    <definedName name="solver_chn" localSheetId="8" hidden="1">4</definedName>
    <definedName name="solver_chn" localSheetId="0" hidden="1">4</definedName>
    <definedName name="solver_chn" localSheetId="1" hidden="1">4</definedName>
    <definedName name="solver_chn" localSheetId="2" hidden="1">4</definedName>
    <definedName name="solver_chn" localSheetId="3" hidden="1">4</definedName>
    <definedName name="solver_chp1" localSheetId="7" hidden="1">0</definedName>
    <definedName name="solver_chp1" localSheetId="8" hidden="1">0</definedName>
    <definedName name="solver_chp1" localSheetId="0" hidden="1">0</definedName>
    <definedName name="solver_chp1" localSheetId="1" hidden="1">0</definedName>
    <definedName name="solver_chp1" localSheetId="2" hidden="1">0</definedName>
    <definedName name="solver_chp1" localSheetId="3" hidden="1">0</definedName>
    <definedName name="solver_chp2" localSheetId="0" hidden="1">0</definedName>
    <definedName name="solver_chp2" localSheetId="1" hidden="1">0</definedName>
    <definedName name="solver_chp2" localSheetId="2" hidden="1">0</definedName>
    <definedName name="solver_chp2" localSheetId="3" hidden="1">0</definedName>
    <definedName name="solver_cht" localSheetId="7" hidden="1">0</definedName>
    <definedName name="solver_cht" localSheetId="8" hidden="1">0</definedName>
    <definedName name="solver_cht" localSheetId="0" hidden="1">0</definedName>
    <definedName name="solver_cht" localSheetId="1" hidden="1">0</definedName>
    <definedName name="solver_cht" localSheetId="2" hidden="1">0</definedName>
    <definedName name="solver_cht" localSheetId="3" hidden="1">0</definedName>
    <definedName name="solver_cir1" localSheetId="7" hidden="1">1</definedName>
    <definedName name="solver_cir1" localSheetId="8" hidden="1">1</definedName>
    <definedName name="solver_cir1" localSheetId="0" hidden="1">1</definedName>
    <definedName name="solver_cir1" localSheetId="1" hidden="1">1</definedName>
    <definedName name="solver_cir1" localSheetId="4" hidden="1">1</definedName>
    <definedName name="solver_cir1" localSheetId="2" hidden="1">1</definedName>
    <definedName name="solver_cir1" localSheetId="3" hidden="1">1</definedName>
    <definedName name="solver_cir2" localSheetId="0" hidden="1">1</definedName>
    <definedName name="solver_cir2" localSheetId="1" hidden="1">1</definedName>
    <definedName name="solver_cir2" localSheetId="4" hidden="1">1</definedName>
    <definedName name="solver_cir2" localSheetId="2" hidden="1">1</definedName>
    <definedName name="solver_cir2" localSheetId="3" hidden="1">1</definedName>
    <definedName name="solver_cir3" localSheetId="4" hidden="1">1</definedName>
    <definedName name="solver_con" localSheetId="7" hidden="1">" "</definedName>
    <definedName name="solver_con" localSheetId="8" hidden="1">" "</definedName>
    <definedName name="solver_con" localSheetId="0" hidden="1">" "</definedName>
    <definedName name="solver_con" localSheetId="1" hidden="1">" "</definedName>
    <definedName name="solver_con" localSheetId="2" hidden="1">" "</definedName>
    <definedName name="solver_con" localSheetId="3" hidden="1">" "</definedName>
    <definedName name="solver_con1" localSheetId="7" hidden="1">" "</definedName>
    <definedName name="solver_con1" localSheetId="8" hidden="1">" "</definedName>
    <definedName name="solver_con1" localSheetId="0" hidden="1">" "</definedName>
    <definedName name="solver_con1" localSheetId="1" hidden="1">" "</definedName>
    <definedName name="solver_con1" localSheetId="2" hidden="1">" "</definedName>
    <definedName name="solver_con1" localSheetId="3" hidden="1">" "</definedName>
    <definedName name="solver_con2" localSheetId="0" hidden="1">" "</definedName>
    <definedName name="solver_con2" localSheetId="1" hidden="1">" "</definedName>
    <definedName name="solver_con2" localSheetId="2" hidden="1">" "</definedName>
    <definedName name="solver_con2" localSheetId="3" hidden="1">" "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0" hidden="1">0.0001</definedName>
    <definedName name="solver_cvg" localSheetId="1" hidden="1">0.0001</definedName>
    <definedName name="solver_cvg" localSheetId="4" hidden="1">0.0001</definedName>
    <definedName name="solver_cvg" localSheetId="2" hidden="1">0.0001</definedName>
    <definedName name="solver_cvg" localSheetId="3" hidden="1">0.0001</definedName>
    <definedName name="solver_dia" localSheetId="7" hidden="1">5</definedName>
    <definedName name="solver_dia" localSheetId="8" hidden="1">5</definedName>
    <definedName name="solver_dia" localSheetId="0" hidden="1">5</definedName>
    <definedName name="solver_dia" localSheetId="1" hidden="1">5</definedName>
    <definedName name="solver_dia" localSheetId="4" hidden="1">4</definedName>
    <definedName name="solver_dia" localSheetId="2" hidden="1">5</definedName>
    <definedName name="solver_dia" localSheetId="3" hidden="1">5</definedName>
    <definedName name="solver_drv" localSheetId="5" hidden="1">1</definedName>
    <definedName name="solver_drv" localSheetId="6" hidden="1">1</definedName>
    <definedName name="solver_drv" localSheetId="7" hidden="1">2</definedName>
    <definedName name="solver_drv" localSheetId="8" hidden="1">2</definedName>
    <definedName name="solver_drv" localSheetId="0" hidden="1">2</definedName>
    <definedName name="solver_drv" localSheetId="1" hidden="1">2</definedName>
    <definedName name="solver_drv" localSheetId="4" hidden="1">1</definedName>
    <definedName name="solver_drv" localSheetId="2" hidden="1">2</definedName>
    <definedName name="solver_drv" localSheetId="3" hidden="1">2</definedName>
    <definedName name="solver_dua" localSheetId="4" hidden="1">1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ng" localSheetId="0" hidden="1">2</definedName>
    <definedName name="solver_eng" localSheetId="1" hidden="1">2</definedName>
    <definedName name="solver_eng" localSheetId="4" hidden="1">2</definedName>
    <definedName name="solver_eng" localSheetId="2" hidden="1">2</definedName>
    <definedName name="solver_eng" localSheetId="3" hidden="1">2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0" hidden="1">1</definedName>
    <definedName name="solver_est" localSheetId="1" hidden="1">1</definedName>
    <definedName name="solver_est" localSheetId="4" hidden="1">1</definedName>
    <definedName name="solver_est" localSheetId="2" hidden="1">1</definedName>
    <definedName name="solver_est" localSheetId="3" hidden="1">1</definedName>
    <definedName name="solver_iao" localSheetId="7" hidden="1">0</definedName>
    <definedName name="solver_iao" localSheetId="8" hidden="1">0</definedName>
    <definedName name="solver_iao" localSheetId="0" hidden="1">0</definedName>
    <definedName name="solver_iao" localSheetId="1" hidden="1">0</definedName>
    <definedName name="solver_iao" localSheetId="4" hidden="1">0</definedName>
    <definedName name="solver_iao" localSheetId="2" hidden="1">0</definedName>
    <definedName name="solver_iao" localSheetId="3" hidden="1">0</definedName>
    <definedName name="solver_ibd" localSheetId="4" hidden="1">2</definedName>
    <definedName name="solver_ifs" localSheetId="4" hidden="1">0</definedName>
    <definedName name="solver_int" localSheetId="7" hidden="1">0</definedName>
    <definedName name="solver_int" localSheetId="8" hidden="1">0</definedName>
    <definedName name="solver_int" localSheetId="0" hidden="1">0</definedName>
    <definedName name="solver_int" localSheetId="1" hidden="1">0</definedName>
    <definedName name="solver_int" localSheetId="2" hidden="1">0</definedName>
    <definedName name="solver_int" localSheetId="3" hidden="1">0</definedName>
    <definedName name="solver_irs" localSheetId="7" hidden="1">0</definedName>
    <definedName name="solver_irs" localSheetId="8" hidden="1">0</definedName>
    <definedName name="solver_irs" localSheetId="0" hidden="1">0</definedName>
    <definedName name="solver_irs" localSheetId="1" hidden="1">0</definedName>
    <definedName name="solver_irs" localSheetId="4" hidden="1">0</definedName>
    <definedName name="solver_irs" localSheetId="2" hidden="1">0</definedName>
    <definedName name="solver_irs" localSheetId="3" hidden="1">0</definedName>
    <definedName name="solver_ism" localSheetId="7" hidden="1">0</definedName>
    <definedName name="solver_ism" localSheetId="8" hidden="1">0</definedName>
    <definedName name="solver_ism" localSheetId="0" hidden="1">0</definedName>
    <definedName name="solver_ism" localSheetId="1" hidden="1">0</definedName>
    <definedName name="solver_ism" localSheetId="4" hidden="1">0</definedName>
    <definedName name="solver_ism" localSheetId="2" hidden="1">0</definedName>
    <definedName name="solver_ism" localSheetId="3" hidden="1">0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0" hidden="1">2147483647</definedName>
    <definedName name="solver_itr" localSheetId="1" hidden="1">2147483647</definedName>
    <definedName name="solver_itr" localSheetId="4" hidden="1">1000</definedName>
    <definedName name="solver_itr" localSheetId="2" hidden="1">2147483647</definedName>
    <definedName name="solver_itr" localSheetId="3" hidden="1">2147483647</definedName>
    <definedName name="solver_lhs_ob1" localSheetId="7" hidden="1">0</definedName>
    <definedName name="solver_lhs_ob1" localSheetId="8" hidden="1">0</definedName>
    <definedName name="solver_lhs_ob1" localSheetId="0" hidden="1">0</definedName>
    <definedName name="solver_lhs_ob1" localSheetId="1" hidden="1">0</definedName>
    <definedName name="solver_lhs_ob1" localSheetId="2" hidden="1">0</definedName>
    <definedName name="solver_lhs_ob1" localSheetId="3" hidden="1">0</definedName>
    <definedName name="solver_lhs_ob2" localSheetId="0" hidden="1">0</definedName>
    <definedName name="solver_lhs_ob2" localSheetId="1" hidden="1">0</definedName>
    <definedName name="solver_lhs_ob2" localSheetId="2" hidden="1">0</definedName>
    <definedName name="solver_lhs_ob2" localSheetId="3" hidden="1">0</definedName>
    <definedName name="solver_lhs1" localSheetId="5" hidden="1">'3.16(ab)'!$C$19:$C$20</definedName>
    <definedName name="solver_lhs1" localSheetId="6" hidden="1">'3.16(cd)'!$C$19:$C$20</definedName>
    <definedName name="solver_lhs1" localSheetId="7" hidden="1">'3.18 version 1'!$Q$9:$Q$14</definedName>
    <definedName name="solver_lhs1" localSheetId="8" hidden="1">'3.18 version 2'!$R$9:$R$15</definedName>
    <definedName name="solver_lhs1" localSheetId="0" hidden="1">'3.5 - Cars ver1'!$D$19:$F$19</definedName>
    <definedName name="solver_lhs1" localSheetId="1" hidden="1">'3.5 - Cars ver2'!$D$28:$K$28</definedName>
    <definedName name="solver_lhs1" localSheetId="4" hidden="1">'3.7 - Oil Distribution'!$H$7:$J$7</definedName>
    <definedName name="solver_lhs1" localSheetId="2" hidden="1">'Tasks (3.6 a)'!$H$11:$H$15</definedName>
    <definedName name="solver_lhs1" localSheetId="3" hidden="1">'Tasks (3.6 c)'!$C$16:$G$16</definedName>
    <definedName name="solver_lhs2" localSheetId="5" hidden="1">'3.16(ab)'!$F$19:$N$19</definedName>
    <definedName name="solver_lhs2" localSheetId="6" hidden="1">'3.16(cd)'!$F$19:$N$19</definedName>
    <definedName name="solver_lhs2" localSheetId="0" hidden="1">'3.5 - Cars ver1'!$G$14:$G$18</definedName>
    <definedName name="solver_lhs2" localSheetId="1" hidden="1">'3.5 - Cars ver2'!$L$20:$L$27</definedName>
    <definedName name="solver_lhs2" localSheetId="4" hidden="1">'3.7 - Oil Distribution'!$K$10:$K$14</definedName>
    <definedName name="solver_lhs2" localSheetId="2" hidden="1">'Tasks (3.6 a)'!$C$16:$G$16</definedName>
    <definedName name="solver_lhs2" localSheetId="3" hidden="1">'Tasks (3.6 c)'!$D$13</definedName>
    <definedName name="solver_lhs3" localSheetId="5" hidden="1">'3.16(ab)'!$P$19:$P$21</definedName>
    <definedName name="solver_lhs3" localSheetId="6" hidden="1">'3.16(cd)'!$P$19:$P$21</definedName>
    <definedName name="solver_lhs3" localSheetId="4" hidden="1">'3.7 - Oil Distribution'!$K$4:$K$6</definedName>
    <definedName name="solver_lhs3" localSheetId="3" hidden="1">'Tasks (3.6 c)'!$F$13</definedName>
    <definedName name="solver_lhs4" localSheetId="3" hidden="1">'Tasks (3.6 c)'!$H$11:$H$15</definedName>
    <definedName name="solver_lin" localSheetId="4" hidden="1">1</definedName>
    <definedName name="solver_mda" localSheetId="7" hidden="1">4</definedName>
    <definedName name="solver_mda" localSheetId="8" hidden="1">4</definedName>
    <definedName name="solver_mda" localSheetId="0" hidden="1">4</definedName>
    <definedName name="solver_mda" localSheetId="1" hidden="1">4</definedName>
    <definedName name="solver_mda" localSheetId="2" hidden="1">4</definedName>
    <definedName name="solver_mda" localSheetId="3" hidden="1">4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0" hidden="1">2147483647</definedName>
    <definedName name="solver_mip" localSheetId="1" hidden="1">2147483647</definedName>
    <definedName name="solver_mip" localSheetId="4" hidden="1">1000</definedName>
    <definedName name="solver_mip" localSheetId="2" hidden="1">2147483647</definedName>
    <definedName name="solver_mip" localSheetId="3" hidden="1">2147483647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0" hidden="1">30</definedName>
    <definedName name="solver_mni" localSheetId="1" hidden="1">30</definedName>
    <definedName name="solver_mni" localSheetId="4" hidden="1">30</definedName>
    <definedName name="solver_mni" localSheetId="2" hidden="1">30</definedName>
    <definedName name="solver_mni" localSheetId="3" hidden="1">30</definedName>
    <definedName name="solver_mod" localSheetId="7" hidden="1">3</definedName>
    <definedName name="solver_mod" localSheetId="8" hidden="1">3</definedName>
    <definedName name="solver_mod" localSheetId="0" hidden="1">3</definedName>
    <definedName name="solver_mod" localSheetId="1" hidden="1">3</definedName>
    <definedName name="solver_mod" localSheetId="4" hidden="1">4</definedName>
    <definedName name="solver_mod" localSheetId="2" hidden="1">3</definedName>
    <definedName name="solver_mod" localSheetId="3" hidden="1">3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0" hidden="1">0.075</definedName>
    <definedName name="solver_mrt" localSheetId="1" hidden="1">0.075</definedName>
    <definedName name="solver_mrt" localSheetId="4" hidden="1">0.075</definedName>
    <definedName name="solver_mrt" localSheetId="2" hidden="1">0.075</definedName>
    <definedName name="solver_mrt" localSheetId="3" hidden="1">0.075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0" hidden="1">2</definedName>
    <definedName name="solver_msl" localSheetId="1" hidden="1">2</definedName>
    <definedName name="solver_msl" localSheetId="4" hidden="1">2</definedName>
    <definedName name="solver_msl" localSheetId="2" hidden="1">2</definedName>
    <definedName name="solver_msl" localSheetId="3" hidden="1">2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0" hidden="1">1</definedName>
    <definedName name="solver_neg" localSheetId="1" hidden="1">1</definedName>
    <definedName name="solver_neg" localSheetId="4" hidden="1">1</definedName>
    <definedName name="solver_neg" localSheetId="2" hidden="1">1</definedName>
    <definedName name="solver_neg" localSheetId="3" hidden="1">1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0" hidden="1">2147483647</definedName>
    <definedName name="solver_nod" localSheetId="1" hidden="1">2147483647</definedName>
    <definedName name="solver_nod" localSheetId="4" hidden="1">1000</definedName>
    <definedName name="solver_nod" localSheetId="2" hidden="1">2147483647</definedName>
    <definedName name="solver_nod" localSheetId="3" hidden="1">2147483647</definedName>
    <definedName name="solver_ntr" localSheetId="7" hidden="1">0</definedName>
    <definedName name="solver_ntr" localSheetId="8" hidden="1">0</definedName>
    <definedName name="solver_ntr" localSheetId="0" hidden="1">0</definedName>
    <definedName name="solver_ntr" localSheetId="1" hidden="1">0</definedName>
    <definedName name="solver_ntr" localSheetId="2" hidden="1">0</definedName>
    <definedName name="solver_ntr" localSheetId="3" hidden="1">0</definedName>
    <definedName name="solver_ntri" hidden="1">1000</definedName>
    <definedName name="solver_num" localSheetId="5" hidden="1">3</definedName>
    <definedName name="solver_num" localSheetId="6" hidden="1">3</definedName>
    <definedName name="solver_num" localSheetId="7" hidden="1">1</definedName>
    <definedName name="solver_num" localSheetId="8" hidden="1">1</definedName>
    <definedName name="solver_num" localSheetId="0" hidden="1">2</definedName>
    <definedName name="solver_num" localSheetId="1" hidden="1">2</definedName>
    <definedName name="solver_num" localSheetId="4" hidden="1">3</definedName>
    <definedName name="solver_num" localSheetId="2" hidden="1">2</definedName>
    <definedName name="solver_num" localSheetId="3" hidden="1">4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0" hidden="1">1</definedName>
    <definedName name="solver_nwt" localSheetId="1" hidden="1">1</definedName>
    <definedName name="solver_nwt" localSheetId="4" hidden="1">1</definedName>
    <definedName name="solver_nwt" localSheetId="2" hidden="1">1</definedName>
    <definedName name="solver_nwt" localSheetId="3" hidden="1">1</definedName>
    <definedName name="solver_obc" localSheetId="7" hidden="1">0</definedName>
    <definedName name="solver_obc" localSheetId="8" hidden="1">0</definedName>
    <definedName name="solver_obc" localSheetId="0" hidden="1">0</definedName>
    <definedName name="solver_obc" localSheetId="1" hidden="1">0</definedName>
    <definedName name="solver_obc" localSheetId="2" hidden="1">0</definedName>
    <definedName name="solver_obc" localSheetId="3" hidden="1">0</definedName>
    <definedName name="solver_obp" localSheetId="7" hidden="1">0</definedName>
    <definedName name="solver_obp" localSheetId="8" hidden="1">0</definedName>
    <definedName name="solver_obp" localSheetId="0" hidden="1">0</definedName>
    <definedName name="solver_obp" localSheetId="1" hidden="1">0</definedName>
    <definedName name="solver_obp" localSheetId="2" hidden="1">0</definedName>
    <definedName name="solver_obp" localSheetId="3" hidden="1">0</definedName>
    <definedName name="solver_ofx" localSheetId="4" hidden="1">2</definedName>
    <definedName name="solver_opt" localSheetId="5" hidden="1">'3.16(ab)'!$B$16</definedName>
    <definedName name="solver_opt" localSheetId="6" hidden="1">'3.16(cd)'!$B$16</definedName>
    <definedName name="solver_opt" localSheetId="7" hidden="1">'3.18 version 1'!$B$7</definedName>
    <definedName name="solver_opt" localSheetId="8" hidden="1">'3.18 version 2'!$B$7</definedName>
    <definedName name="solver_opt" localSheetId="0" hidden="1">'3.5 - Cars ver1'!$D$22</definedName>
    <definedName name="solver_opt" localSheetId="1" hidden="1">'3.5 - Cars ver2'!$E$30</definedName>
    <definedName name="solver_opt" localSheetId="4" hidden="1">'3.7 - Oil Distribution'!$B$17</definedName>
    <definedName name="solver_opt" localSheetId="2" hidden="1">'Tasks (3.6 a)'!$C$18</definedName>
    <definedName name="solver_opt" localSheetId="3" hidden="1">'Tasks (3.6 c)'!$C$18</definedName>
    <definedName name="solver_opt_ob" localSheetId="7" hidden="1">1</definedName>
    <definedName name="solver_opt_ob" localSheetId="8" hidden="1">1</definedName>
    <definedName name="solver_opt_ob" localSheetId="0" hidden="1">1</definedName>
    <definedName name="solver_opt_ob" localSheetId="1" hidden="1">1</definedName>
    <definedName name="solver_opt_ob" localSheetId="2" hidden="1">1</definedName>
    <definedName name="solver_opt_ob" localSheetId="3" hidden="1">1</definedName>
    <definedName name="solver_piv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0" hidden="1">0.000001</definedName>
    <definedName name="solver_pre" localSheetId="1" hidden="1">0.000001</definedName>
    <definedName name="solver_pre" localSheetId="4" hidden="1">0.00000001</definedName>
    <definedName name="solver_pre" localSheetId="2" hidden="1">0.000001</definedName>
    <definedName name="solver_pre" localSheetId="3" hidden="1">0.000001</definedName>
    <definedName name="solver_pro" localSheetId="4" hidden="1">2</definedName>
    <definedName name="solver_psi" localSheetId="7" hidden="1">0</definedName>
    <definedName name="solver_psi" localSheetId="8" hidden="1">0</definedName>
    <definedName name="solver_psi" localSheetId="0" hidden="1">0</definedName>
    <definedName name="solver_psi" localSheetId="1" hidden="1">0</definedName>
    <definedName name="solver_psi" localSheetId="2" hidden="1">0</definedName>
    <definedName name="solver_psi" localSheetId="3" hidden="1">0</definedName>
    <definedName name="solver_rbv" localSheetId="5" hidden="1">1</definedName>
    <definedName name="solver_rbv" localSheetId="6" hidden="1">1</definedName>
    <definedName name="solver_rbv" localSheetId="7" hidden="1">2</definedName>
    <definedName name="solver_rbv" localSheetId="8" hidden="1">2</definedName>
    <definedName name="solver_rbv" localSheetId="0" hidden="1">2</definedName>
    <definedName name="solver_rbv" localSheetId="1" hidden="1">2</definedName>
    <definedName name="solver_rbv" localSheetId="4" hidden="1">1</definedName>
    <definedName name="solver_rbv" localSheetId="2" hidden="1">2</definedName>
    <definedName name="solver_rbv" localSheetId="3" hidden="1">2</definedName>
    <definedName name="solver_rdp" localSheetId="7" hidden="1">0</definedName>
    <definedName name="solver_rdp" localSheetId="8" hidden="1">0</definedName>
    <definedName name="solver_rdp" localSheetId="0" hidden="1">0</definedName>
    <definedName name="solver_rdp" localSheetId="1" hidden="1">0</definedName>
    <definedName name="solver_rdp" localSheetId="4" hidden="1">0</definedName>
    <definedName name="solver_rdp" localSheetId="2" hidden="1">0</definedName>
    <definedName name="solver_rdp" localSheetId="3" hidden="1">0</definedName>
    <definedName name="solver_red" localSheetId="4" hidden="1">0.000001</definedName>
    <definedName name="solver_rel1" localSheetId="5" hidden="1">1</definedName>
    <definedName name="solver_rel1" localSheetId="6" hidden="1">1</definedName>
    <definedName name="solver_rel1" localSheetId="7" hidden="1">2</definedName>
    <definedName name="solver_rel1" localSheetId="8" hidden="1">2</definedName>
    <definedName name="solver_rel1" localSheetId="0" hidden="1">2</definedName>
    <definedName name="solver_rel1" localSheetId="1" hidden="1">2</definedName>
    <definedName name="solver_rel1" localSheetId="4" hidden="1">2</definedName>
    <definedName name="solver_rel1" localSheetId="2" hidden="1">2</definedName>
    <definedName name="solver_rel1" localSheetId="3" hidden="1">2</definedName>
    <definedName name="solver_rel2" localSheetId="5" hidden="1">3</definedName>
    <definedName name="solver_rel2" localSheetId="6" hidden="1">3</definedName>
    <definedName name="solver_rel2" localSheetId="0" hidden="1">2</definedName>
    <definedName name="solver_rel2" localSheetId="1" hidden="1">2</definedName>
    <definedName name="solver_rel2" localSheetId="4" hidden="1">3</definedName>
    <definedName name="solver_rel2" localSheetId="2" hidden="1">2</definedName>
    <definedName name="solver_rel2" localSheetId="3" hidden="1">2</definedName>
    <definedName name="solver_rel3" localSheetId="5" hidden="1">2</definedName>
    <definedName name="solver_rel3" localSheetId="6" hidden="1">2</definedName>
    <definedName name="solver_rel3" localSheetId="4" hidden="1">1</definedName>
    <definedName name="solver_rel3" localSheetId="3" hidden="1">2</definedName>
    <definedName name="solver_rel4" localSheetId="3" hidden="1">2</definedName>
    <definedName name="solver_reo" localSheetId="4" hidden="1">2</definedName>
    <definedName name="solver_rep" localSheetId="4" hidden="1">2</definedName>
    <definedName name="solver_rhs1" localSheetId="5" hidden="1">'3.16(ab)'!$D$19:$D$20</definedName>
    <definedName name="solver_rhs1" localSheetId="6" hidden="1">'3.16(cd)'!$D$19:$D$20</definedName>
    <definedName name="solver_rhs1" localSheetId="7" hidden="1">'3.18 version 1'!$S$9:$S$14</definedName>
    <definedName name="solver_rhs1" localSheetId="8" hidden="1">'3.18 version 2'!$T$9:$T$15</definedName>
    <definedName name="solver_rhs1" localSheetId="0" hidden="1">'3.5 - Cars ver1'!$D$10:$F$10</definedName>
    <definedName name="solver_rhs1" localSheetId="1" hidden="1">'3.5 - Cars ver2'!$D$17:$K$17</definedName>
    <definedName name="solver_rhs1" localSheetId="4" hidden="1">'3.7 - Oil Distribution'!$H$9:$J$9</definedName>
    <definedName name="solver_rhs1" localSheetId="2" hidden="1">1</definedName>
    <definedName name="solver_rhs1" localSheetId="3" hidden="1">1</definedName>
    <definedName name="solver_rhs2" localSheetId="5" hidden="1">'3.16(ab)'!$F$20:$N$20</definedName>
    <definedName name="solver_rhs2" localSheetId="6" hidden="1">'3.16(cd)'!$F$20:$N$20</definedName>
    <definedName name="solver_rhs2" localSheetId="0" hidden="1">'3.5 - Cars ver1'!$G$5:$G$9</definedName>
    <definedName name="solver_rhs2" localSheetId="1" hidden="1">'3.5 - Cars ver2'!$L$9:$L$16</definedName>
    <definedName name="solver_rhs2" localSheetId="4" hidden="1">'3.7 - Oil Distribution'!$F$10:$F$14</definedName>
    <definedName name="solver_rhs2" localSheetId="2" hidden="1">1</definedName>
    <definedName name="solver_rhs2" localSheetId="3" hidden="1">0</definedName>
    <definedName name="solver_rhs3" localSheetId="5" hidden="1">'3.16(ab)'!$Q$19:$Q$21</definedName>
    <definedName name="solver_rhs3" localSheetId="6" hidden="1">'3.16(cd)'!$Q$19:$Q$21</definedName>
    <definedName name="solver_rhs3" localSheetId="4" hidden="1">'3.7 - Oil Distribution'!$F$4:$F$6</definedName>
    <definedName name="solver_rhs3" localSheetId="3" hidden="1">0</definedName>
    <definedName name="solver_rhs4" localSheetId="3" hidden="1">1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0" hidden="1">2</definedName>
    <definedName name="solver_rlx" localSheetId="1" hidden="1">2</definedName>
    <definedName name="solver_rlx" localSheetId="4" hidden="1">2</definedName>
    <definedName name="solver_rlx" localSheetId="2" hidden="1">2</definedName>
    <definedName name="solver_rlx" localSheetId="3" hidden="1">2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0" hidden="1">0</definedName>
    <definedName name="solver_rsd" localSheetId="1" hidden="1">0</definedName>
    <definedName name="solver_rsd" localSheetId="4" hidden="1">0</definedName>
    <definedName name="solver_rsd" localSheetId="2" hidden="1">0</definedName>
    <definedName name="solver_rsd" localSheetId="3" hidden="1">0</definedName>
    <definedName name="solver_rsmp" hidden="1">2</definedName>
    <definedName name="solver_rsp" localSheetId="4" hidden="1">0</definedName>
    <definedName name="solver_rtr" localSheetId="7" hidden="1">0</definedName>
    <definedName name="solver_rtr" localSheetId="8" hidden="1">0</definedName>
    <definedName name="solver_rtr" localSheetId="0" hidden="1">0</definedName>
    <definedName name="solver_rtr" localSheetId="1" hidden="1">0</definedName>
    <definedName name="solver_rtr" localSheetId="2" hidden="1">0</definedName>
    <definedName name="solver_rtr" localSheetId="3" hidden="1">0</definedName>
    <definedName name="solver_rxc1" localSheetId="7" hidden="1">1</definedName>
    <definedName name="solver_rxc1" localSheetId="8" hidden="1">1</definedName>
    <definedName name="solver_rxc1" localSheetId="0" hidden="1">1</definedName>
    <definedName name="solver_rxc1" localSheetId="1" hidden="1">1</definedName>
    <definedName name="solver_rxc1" localSheetId="2" hidden="1">1</definedName>
    <definedName name="solver_rxc1" localSheetId="3" hidden="1">1</definedName>
    <definedName name="solver_rxc2" localSheetId="0" hidden="1">1</definedName>
    <definedName name="solver_rxc2" localSheetId="1" hidden="1">1</definedName>
    <definedName name="solver_rxc2" localSheetId="2" hidden="1">1</definedName>
    <definedName name="solver_rxc2" localSheetId="3" hidden="1">1</definedName>
    <definedName name="solver_rxv" localSheetId="7" hidden="1">1</definedName>
    <definedName name="solver_rxv" localSheetId="8" hidden="1">1</definedName>
    <definedName name="solver_rxv" localSheetId="0" hidden="1">1</definedName>
    <definedName name="solver_rxv" localSheetId="1" hidden="1">1</definedName>
    <definedName name="solver_rxv" localSheetId="2" hidden="1">1</definedName>
    <definedName name="solver_rxv" localSheetId="3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0" hidden="1">2</definedName>
    <definedName name="solver_scl" localSheetId="1" hidden="1">2</definedName>
    <definedName name="solver_scl" localSheetId="4" hidden="1">2</definedName>
    <definedName name="solver_scl" localSheetId="2" hidden="1">2</definedName>
    <definedName name="solver_scl" localSheetId="3" hidden="1">2</definedName>
    <definedName name="solver_seed" hidden="1">0</definedName>
    <definedName name="solver_sel" localSheetId="7" hidden="1">1</definedName>
    <definedName name="solver_sel" localSheetId="8" hidden="1">1</definedName>
    <definedName name="solver_sel" localSheetId="0" hidden="1">1</definedName>
    <definedName name="solver_sel" localSheetId="1" hidden="1">1</definedName>
    <definedName name="solver_sel" localSheetId="4" hidden="1">1</definedName>
    <definedName name="solver_sel" localSheetId="2" hidden="1">1</definedName>
    <definedName name="solver_sel" localSheetId="3" hidden="1">1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0" hidden="1">2</definedName>
    <definedName name="solver_sho" localSheetId="1" hidden="1">2</definedName>
    <definedName name="solver_sho" localSheetId="4" hidden="1">2</definedName>
    <definedName name="solver_sho" localSheetId="2" hidden="1">2</definedName>
    <definedName name="solver_sho" localSheetId="3" hidden="1">2</definedName>
    <definedName name="solver_slv" localSheetId="7" hidden="1">0</definedName>
    <definedName name="solver_slv" localSheetId="8" hidden="1">0</definedName>
    <definedName name="solver_slv" localSheetId="0" hidden="1">0</definedName>
    <definedName name="solver_slv" localSheetId="1" hidden="1">0</definedName>
    <definedName name="solver_slv" localSheetId="2" hidden="1">0</definedName>
    <definedName name="solver_slv" localSheetId="3" hidden="1">0</definedName>
    <definedName name="solver_slvu" localSheetId="7" hidden="1">0</definedName>
    <definedName name="solver_slvu" localSheetId="8" hidden="1">0</definedName>
    <definedName name="solver_slvu" localSheetId="0" hidden="1">0</definedName>
    <definedName name="solver_slvu" localSheetId="1" hidden="1">0</definedName>
    <definedName name="solver_slvu" localSheetId="2" hidden="1">0</definedName>
    <definedName name="solver_slvu" localSheetId="3" hidden="1">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0" hidden="1">100</definedName>
    <definedName name="solver_ssz" localSheetId="1" hidden="1">100</definedName>
    <definedName name="solver_ssz" localSheetId="4" hidden="1">100</definedName>
    <definedName name="solver_ssz" localSheetId="2" hidden="1">100</definedName>
    <definedName name="solver_ssz" localSheetId="3" hidden="1">100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0" hidden="1">2147483647</definedName>
    <definedName name="solver_tim" localSheetId="1" hidden="1">2147483647</definedName>
    <definedName name="solver_tim" localSheetId="4" hidden="1">100</definedName>
    <definedName name="solver_tim" localSheetId="2" hidden="1">2147483647</definedName>
    <definedName name="solver_tim" localSheetId="3" hidden="1">2147483647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0" hidden="1">0.01</definedName>
    <definedName name="solver_tol" localSheetId="1" hidden="1">0.01</definedName>
    <definedName name="solver_tol" localSheetId="4" hidden="1">0.05</definedName>
    <definedName name="solver_tol" localSheetId="2" hidden="1">0.01</definedName>
    <definedName name="solver_tol" localSheetId="3" hidden="1">0.01</definedName>
    <definedName name="solver_typ" localSheetId="5" hidden="1">2</definedName>
    <definedName name="solver_typ" localSheetId="6" hidden="1">2</definedName>
    <definedName name="solver_typ" localSheetId="7" hidden="1">1</definedName>
    <definedName name="solver_typ" localSheetId="8" hidden="1">1</definedName>
    <definedName name="solver_typ" localSheetId="0" hidden="1">2</definedName>
    <definedName name="solver_typ" localSheetId="1" hidden="1">2</definedName>
    <definedName name="solver_typ" localSheetId="4" hidden="1">2</definedName>
    <definedName name="solver_typ" localSheetId="2" hidden="1">2</definedName>
    <definedName name="solver_typ" localSheetId="3" hidden="1">2</definedName>
    <definedName name="solver_umod" localSheetId="7" hidden="1">1</definedName>
    <definedName name="solver_umod" localSheetId="8" hidden="1">1</definedName>
    <definedName name="solver_umod" localSheetId="0" hidden="1">1</definedName>
    <definedName name="solver_umod" localSheetId="1" hidden="1">1</definedName>
    <definedName name="solver_umod" localSheetId="2" hidden="1">1</definedName>
    <definedName name="solver_umod" localSheetId="3" hidden="1">1</definedName>
    <definedName name="solver_urs" localSheetId="7" hidden="1">0</definedName>
    <definedName name="solver_urs" localSheetId="8" hidden="1">0</definedName>
    <definedName name="solver_urs" localSheetId="0" hidden="1">0</definedName>
    <definedName name="solver_urs" localSheetId="1" hidden="1">0</definedName>
    <definedName name="solver_urs" localSheetId="2" hidden="1">0</definedName>
    <definedName name="solver_urs" localSheetId="3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0" hidden="1">0</definedName>
    <definedName name="solver_val" localSheetId="1" hidden="1">0</definedName>
    <definedName name="solver_val" localSheetId="4" hidden="1">0</definedName>
    <definedName name="solver_val" localSheetId="2" hidden="1">0</definedName>
    <definedName name="solver_val" localSheetId="3" hidden="1">0</definedName>
    <definedName name="solver_var" localSheetId="7" hidden="1">" "</definedName>
    <definedName name="solver_var" localSheetId="8" hidden="1">" "</definedName>
    <definedName name="solver_var" localSheetId="0" hidden="1">" "</definedName>
    <definedName name="solver_var" localSheetId="1" hidden="1">" "</definedName>
    <definedName name="solver_var" localSheetId="2" hidden="1">" "</definedName>
    <definedName name="solver_var" localSheetId="3" hidden="1">" "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0" hidden="1">3</definedName>
    <definedName name="solver_ver" localSheetId="1" hidden="1">3</definedName>
    <definedName name="solver_ver" localSheetId="4" hidden="1">3</definedName>
    <definedName name="solver_ver" localSheetId="2" hidden="1">3</definedName>
    <definedName name="solver_ver" localSheetId="3" hidden="1">3</definedName>
    <definedName name="solver_vir" localSheetId="7" hidden="1">1</definedName>
    <definedName name="solver_vir" localSheetId="8" hidden="1">1</definedName>
    <definedName name="solver_vir" localSheetId="0" hidden="1">1</definedName>
    <definedName name="solver_vir" localSheetId="1" hidden="1">1</definedName>
    <definedName name="solver_vir" localSheetId="4" hidden="1">1</definedName>
    <definedName name="solver_vir" localSheetId="2" hidden="1">1</definedName>
    <definedName name="solver_vir" localSheetId="3" hidden="1">1</definedName>
    <definedName name="solver_vol" localSheetId="7" hidden="1">0</definedName>
    <definedName name="solver_vol" localSheetId="8" hidden="1">0</definedName>
    <definedName name="solver_vol" localSheetId="0" hidden="1">0</definedName>
    <definedName name="solver_vol" localSheetId="1" hidden="1">0</definedName>
    <definedName name="solver_vol" localSheetId="2" hidden="1">0</definedName>
    <definedName name="solver_vol" localSheetId="3" hidden="1">0</definedName>
    <definedName name="solver_vst" localSheetId="7" hidden="1">0</definedName>
    <definedName name="solver_vst" localSheetId="8" hidden="1">0</definedName>
    <definedName name="solver_vst" localSheetId="0" hidden="1">0</definedName>
    <definedName name="solver_vst" localSheetId="1" hidden="1">0</definedName>
    <definedName name="solver_vst" localSheetId="2" hidden="1">0</definedName>
    <definedName name="solver_vst" localSheetId="3" hidden="1">0</definedName>
  </definedNames>
  <calcPr calcId="145621"/>
</workbook>
</file>

<file path=xl/calcChain.xml><?xml version="1.0" encoding="utf-8"?>
<calcChain xmlns="http://schemas.openxmlformats.org/spreadsheetml/2006/main">
  <c r="N20" i="9" l="1"/>
  <c r="M20" i="9"/>
  <c r="F29" i="9" s="1"/>
  <c r="L20" i="9"/>
  <c r="K20" i="9"/>
  <c r="J20" i="9"/>
  <c r="F26" i="9" s="1"/>
  <c r="I20" i="9"/>
  <c r="H20" i="9"/>
  <c r="G20" i="9"/>
  <c r="F20" i="9"/>
  <c r="F25" i="9" s="1"/>
  <c r="B16" i="9"/>
  <c r="R14" i="9"/>
  <c r="N19" i="9" s="1"/>
  <c r="Q14" i="9"/>
  <c r="M19" i="9" s="1"/>
  <c r="P14" i="9"/>
  <c r="L19" i="9" s="1"/>
  <c r="O14" i="9"/>
  <c r="K19" i="9" s="1"/>
  <c r="N14" i="9"/>
  <c r="J19" i="9" s="1"/>
  <c r="M14" i="9"/>
  <c r="I19" i="9" s="1"/>
  <c r="L14" i="9"/>
  <c r="H19" i="9" s="1"/>
  <c r="K14" i="9"/>
  <c r="G19" i="9" s="1"/>
  <c r="J14" i="9"/>
  <c r="F19" i="9" s="1"/>
  <c r="S13" i="9"/>
  <c r="E13" i="9"/>
  <c r="P21" i="9" s="1"/>
  <c r="D13" i="9"/>
  <c r="P20" i="9" s="1"/>
  <c r="C13" i="9"/>
  <c r="P19" i="9" s="1"/>
  <c r="S12" i="9"/>
  <c r="F12" i="9"/>
  <c r="C20" i="9" s="1"/>
  <c r="S11" i="9"/>
  <c r="F11" i="9"/>
  <c r="C19" i="9" s="1"/>
  <c r="F29" i="8"/>
  <c r="F28" i="8"/>
  <c r="F27" i="8"/>
  <c r="F26" i="8"/>
  <c r="F25" i="8"/>
  <c r="F30" i="8" s="1"/>
  <c r="P20" i="8"/>
  <c r="M19" i="8"/>
  <c r="K19" i="8"/>
  <c r="I19" i="8"/>
  <c r="G19" i="8"/>
  <c r="R14" i="8"/>
  <c r="N19" i="8" s="1"/>
  <c r="Q14" i="8"/>
  <c r="P14" i="8"/>
  <c r="L19" i="8" s="1"/>
  <c r="O14" i="8"/>
  <c r="N14" i="8"/>
  <c r="J19" i="8" s="1"/>
  <c r="M14" i="8"/>
  <c r="L14" i="8"/>
  <c r="H19" i="8" s="1"/>
  <c r="K14" i="8"/>
  <c r="J14" i="8"/>
  <c r="F19" i="8" s="1"/>
  <c r="S13" i="8"/>
  <c r="E13" i="8"/>
  <c r="P21" i="8" s="1"/>
  <c r="D13" i="8"/>
  <c r="C13" i="8"/>
  <c r="P19" i="8" s="1"/>
  <c r="S12" i="8"/>
  <c r="F12" i="8"/>
  <c r="C20" i="8" s="1"/>
  <c r="S11" i="8"/>
  <c r="F11" i="8"/>
  <c r="B16" i="8" s="1"/>
  <c r="F28" i="9" l="1"/>
  <c r="F27" i="9"/>
  <c r="F30" i="9" s="1"/>
  <c r="F31" i="9" s="1"/>
  <c r="F31" i="8"/>
  <c r="C19" i="8"/>
  <c r="R15" i="7" l="1"/>
  <c r="R14" i="7"/>
  <c r="R13" i="7"/>
  <c r="R12" i="7"/>
  <c r="R11" i="7"/>
  <c r="R10" i="7"/>
  <c r="R9" i="7"/>
  <c r="B7" i="7"/>
  <c r="Q14" i="6"/>
  <c r="Q13" i="6"/>
  <c r="Q12" i="6"/>
  <c r="Q11" i="6"/>
  <c r="Q10" i="6"/>
  <c r="Q9" i="6"/>
  <c r="B7" i="6"/>
  <c r="K4" i="5" l="1"/>
  <c r="K5" i="5"/>
  <c r="K6" i="5"/>
  <c r="F7" i="5"/>
  <c r="H7" i="5"/>
  <c r="I7" i="5"/>
  <c r="J7" i="5"/>
  <c r="H9" i="5"/>
  <c r="I9" i="5"/>
  <c r="J9" i="5"/>
  <c r="K10" i="5"/>
  <c r="K11" i="5"/>
  <c r="K12" i="5"/>
  <c r="K13" i="5"/>
  <c r="K14" i="5"/>
  <c r="F15" i="5"/>
  <c r="B17" i="5"/>
  <c r="D17" i="4"/>
  <c r="E17" i="4"/>
  <c r="F17" i="4"/>
  <c r="G17" i="4"/>
  <c r="H17" i="4"/>
  <c r="I17" i="4"/>
  <c r="J17" i="4"/>
  <c r="K17" i="4"/>
  <c r="L20" i="4"/>
  <c r="L21" i="4"/>
  <c r="L22" i="4"/>
  <c r="L23" i="4"/>
  <c r="L24" i="4"/>
  <c r="L25" i="4"/>
  <c r="L26" i="4"/>
  <c r="L27" i="4"/>
  <c r="D28" i="4"/>
  <c r="E28" i="4"/>
  <c r="F28" i="4"/>
  <c r="G28" i="4"/>
  <c r="H28" i="4"/>
  <c r="I28" i="4"/>
  <c r="J28" i="4"/>
  <c r="K28" i="4"/>
  <c r="E30" i="4"/>
  <c r="D22" i="3"/>
  <c r="F19" i="3"/>
  <c r="E19" i="3"/>
  <c r="D19" i="3"/>
  <c r="G18" i="3"/>
  <c r="G17" i="3"/>
  <c r="G16" i="3"/>
  <c r="G15" i="3"/>
  <c r="G14" i="3"/>
  <c r="G10" i="3"/>
  <c r="Q7" i="3"/>
  <c r="P7" i="3"/>
  <c r="O7" i="3"/>
  <c r="N7" i="3"/>
  <c r="M7" i="3"/>
  <c r="L7" i="3"/>
  <c r="K7" i="3"/>
  <c r="J7" i="3"/>
  <c r="C18" i="2"/>
  <c r="G16" i="2"/>
  <c r="F16" i="2"/>
  <c r="E16" i="2"/>
  <c r="D16" i="2"/>
  <c r="C16" i="2"/>
  <c r="H15" i="2"/>
  <c r="H14" i="2"/>
  <c r="H13" i="2"/>
  <c r="H12" i="2"/>
  <c r="H11" i="2"/>
  <c r="C18" i="1"/>
  <c r="G16" i="1"/>
  <c r="F16" i="1"/>
  <c r="E16" i="1"/>
  <c r="D16" i="1"/>
  <c r="C16" i="1"/>
  <c r="H15" i="1"/>
  <c r="H14" i="1"/>
  <c r="H13" i="1"/>
  <c r="H12" i="1"/>
  <c r="H11" i="1"/>
</calcChain>
</file>

<file path=xl/sharedStrings.xml><?xml version="1.0" encoding="utf-8"?>
<sst xmlns="http://schemas.openxmlformats.org/spreadsheetml/2006/main" count="375" uniqueCount="155">
  <si>
    <t>Assigning Tasks</t>
  </si>
  <si>
    <t>Data</t>
  </si>
  <si>
    <t>Task 1</t>
  </si>
  <si>
    <t>Task 2</t>
  </si>
  <si>
    <t>Task 3</t>
  </si>
  <si>
    <t>Task 4</t>
  </si>
  <si>
    <t>Task 5</t>
  </si>
  <si>
    <t>Programmer 1</t>
  </si>
  <si>
    <t>Programmer 2</t>
  </si>
  <si>
    <t>Programmer 3</t>
  </si>
  <si>
    <t>Programmer 4</t>
  </si>
  <si>
    <t>Programmer 5</t>
  </si>
  <si>
    <t>Decisions</t>
  </si>
  <si>
    <t>Task sum</t>
  </si>
  <si>
    <t>Programmers</t>
  </si>
  <si>
    <t>Result</t>
  </si>
  <si>
    <t>Total Days</t>
  </si>
  <si>
    <t>Base case</t>
  </si>
  <si>
    <t>(a)</t>
  </si>
  <si>
    <t>T1-W2</t>
  </si>
  <si>
    <t>T2-W3</t>
  </si>
  <si>
    <t>T3-W5</t>
  </si>
  <si>
    <t>T4-W4</t>
  </si>
  <si>
    <t>T5-W1</t>
  </si>
  <si>
    <t>(c)</t>
  </si>
  <si>
    <t>T2-W1</t>
  </si>
  <si>
    <t>T5-W3</t>
  </si>
  <si>
    <t>Programmers 3 and 1 switch tasks compared to the base case</t>
  </si>
  <si>
    <t>Alternatives for modifying the base case to solve (c):</t>
  </si>
  <si>
    <t>Add constraints forcing D13 and F13 to be zero.</t>
  </si>
  <si>
    <t>Increase costs: Raise the days required for (3,2) and (3,4) to a prohibitive value (999).</t>
  </si>
  <si>
    <t>Remove cells D13 and F13 from the list of changing cells.</t>
  </si>
  <si>
    <t>Repositioning Supply</t>
  </si>
  <si>
    <t>Compact model</t>
  </si>
  <si>
    <t>This is obtained by noting which locations have an excess and a deficit of cars</t>
  </si>
  <si>
    <t>To</t>
  </si>
  <si>
    <t>Supply</t>
  </si>
  <si>
    <t>Outlet</t>
  </si>
  <si>
    <t>Initial</t>
  </si>
  <si>
    <t>Final</t>
  </si>
  <si>
    <t>From</t>
  </si>
  <si>
    <t>Excess</t>
  </si>
  <si>
    <t>Take positive differences as supplies</t>
  </si>
  <si>
    <t>Demand</t>
  </si>
  <si>
    <t xml:space="preserve">   and negative differences as demands</t>
  </si>
  <si>
    <t>Going out</t>
  </si>
  <si>
    <t>Coming in</t>
  </si>
  <si>
    <t xml:space="preserve"> </t>
  </si>
  <si>
    <t>Distance</t>
  </si>
  <si>
    <t>Total Distance</t>
  </si>
  <si>
    <t>in</t>
  </si>
  <si>
    <t>out</t>
  </si>
  <si>
    <t>dmd</t>
  </si>
  <si>
    <t>supply</t>
  </si>
  <si>
    <t>Costs</t>
  </si>
  <si>
    <t>Demands</t>
  </si>
  <si>
    <t>Repositioning Supply - more general  model. Don't have to worry about which locations have excess and which ones have deficit.</t>
  </si>
  <si>
    <t>Wells 1 and 3 are at capacity.</t>
  </si>
  <si>
    <t>Cost is $1,963,820.</t>
  </si>
  <si>
    <t>K$</t>
  </si>
  <si>
    <t>Total Cost</t>
  </si>
  <si>
    <t>Refinery5</t>
  </si>
  <si>
    <t>Refinery4</t>
  </si>
  <si>
    <t>Refinery3</t>
  </si>
  <si>
    <t>Refinery2</t>
  </si>
  <si>
    <t>Refinery1</t>
  </si>
  <si>
    <t>Received</t>
  </si>
  <si>
    <t>Required</t>
  </si>
  <si>
    <t>Pump C</t>
  </si>
  <si>
    <t>Pump B</t>
  </si>
  <si>
    <t>Pump A</t>
  </si>
  <si>
    <t>Well 3</t>
  </si>
  <si>
    <t>Well 2</t>
  </si>
  <si>
    <t>Well 1</t>
  </si>
  <si>
    <t>Sent</t>
  </si>
  <si>
    <t>Available</t>
  </si>
  <si>
    <t>Oil Distribution</t>
  </si>
  <si>
    <t>Retirement Planning</t>
  </si>
  <si>
    <t>A1</t>
  </si>
  <si>
    <t>A2</t>
  </si>
  <si>
    <t>A3</t>
  </si>
  <si>
    <t>A4</t>
  </si>
  <si>
    <t>B1</t>
  </si>
  <si>
    <t>B2</t>
  </si>
  <si>
    <t>B3</t>
  </si>
  <si>
    <t>C</t>
  </si>
  <si>
    <t>D</t>
  </si>
  <si>
    <t>H1</t>
  </si>
  <si>
    <t>H2</t>
  </si>
  <si>
    <t>H3</t>
  </si>
  <si>
    <t>H4</t>
  </si>
  <si>
    <t>H5</t>
  </si>
  <si>
    <t>X</t>
  </si>
  <si>
    <t>Objective</t>
  </si>
  <si>
    <t>Constraints</t>
  </si>
  <si>
    <t>=</t>
  </si>
  <si>
    <t>start yr 1/end yr 0</t>
  </si>
  <si>
    <t>start yr 2/end yr 1</t>
  </si>
  <si>
    <t>start yr 3/end yr 2</t>
  </si>
  <si>
    <t>start yr 4/end yr 3</t>
  </si>
  <si>
    <t>start yr 5/end yr 4</t>
  </si>
  <si>
    <t>start yr 6/end yr 5</t>
  </si>
  <si>
    <t>Pattern</t>
  </si>
  <si>
    <t>Invest in B1 exactly enough to meet the balloon payment at the end of year 3.</t>
  </si>
  <si>
    <t>Hold the rest of the 90K for a year.</t>
  </si>
  <si>
    <t>Then invest it in C.  When that matures, it provides the final value.</t>
  </si>
  <si>
    <t>Notes:</t>
  </si>
  <si>
    <t>5 additional investments H1, H2, H3, H4, and H5 are created to represent the situation that money can be held from year to year without investing in A, B, C or D</t>
  </si>
  <si>
    <t>See network diagram for problem below.</t>
  </si>
  <si>
    <t>Maximize amount coming out at end of year 5.</t>
  </si>
  <si>
    <t>I0</t>
  </si>
  <si>
    <t>I1</t>
  </si>
  <si>
    <t>I2</t>
  </si>
  <si>
    <t>I3</t>
  </si>
  <si>
    <t>I4</t>
  </si>
  <si>
    <t>I5</t>
  </si>
  <si>
    <t>Dummy node representing amount invested across all years equals 90000</t>
  </si>
  <si>
    <t>"="</t>
  </si>
  <si>
    <t>I0 represents amount invested at end of yr 0, start of yr 1. I1 represents amount invested at start of yr 2/end of yr 0 etc.</t>
  </si>
  <si>
    <t>Together I0, I1, I2, I3, I4, I5 should add up to 90K</t>
  </si>
  <si>
    <t>Problem 3.6</t>
  </si>
  <si>
    <t>Cost Data</t>
  </si>
  <si>
    <t>FW</t>
  </si>
  <si>
    <t>SF</t>
  </si>
  <si>
    <t>LV</t>
  </si>
  <si>
    <t>Production</t>
  </si>
  <si>
    <t>Dal</t>
  </si>
  <si>
    <t>SA</t>
  </si>
  <si>
    <t>Wich</t>
  </si>
  <si>
    <t>KC</t>
  </si>
  <si>
    <t>Den</t>
  </si>
  <si>
    <t>SLC</t>
  </si>
  <si>
    <t>Pho</t>
  </si>
  <si>
    <t>LA</t>
  </si>
  <si>
    <t>SD</t>
  </si>
  <si>
    <t>EP</t>
  </si>
  <si>
    <t>Sac</t>
  </si>
  <si>
    <t>Variables</t>
  </si>
  <si>
    <t>Shipped out</t>
  </si>
  <si>
    <t>Shipped in</t>
  </si>
  <si>
    <t>Supply nodes</t>
  </si>
  <si>
    <t>Demand nodes</t>
  </si>
  <si>
    <t>Transshipment nodes</t>
  </si>
  <si>
    <t>Calculations for part a):</t>
  </si>
  <si>
    <t>Dal, SA, Wich, KC are all served by FW</t>
  </si>
  <si>
    <t>Den, SLC, Pho are all served  by SF</t>
  </si>
  <si>
    <t>LA and SD are served by LV</t>
  </si>
  <si>
    <t>FW and SF are served by EP</t>
  </si>
  <si>
    <t>(includes production cost)</t>
  </si>
  <si>
    <t>LV is served by Sac</t>
  </si>
  <si>
    <t>Total</t>
  </si>
  <si>
    <t>Savings using optimal solution</t>
  </si>
  <si>
    <t>We increase the demand by 20% at each demand node. To see how much capacity is required, we can</t>
  </si>
  <si>
    <t>either eliminate the supply constraints or set "very large" supply. No additional capacity is needed at El Paso,</t>
  </si>
  <si>
    <t>but an extra 4744 units of capacity at Sacramento would be desirable.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</si>
</sst>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0.0"/>
  </numFmts>
  <fonts count="12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color indexed="12"/>
      <name val="Arial"/>
      <family val="2"/>
    </font>
    <font>
      <sz val="10"/>
      <color rgb="FF0000FF"/>
      <name val="Arial"/>
      <family val="2"/>
    </font>
    <font>
      <sz val="9"/>
      <name val="Geneva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9" fillId="0" borderId="0"/>
    <xf numFmtId="9" fontId="3" fillId="0" borderId="0" applyFont="0" applyFill="0" applyBorder="0" applyAlignment="0" applyProtection="0"/>
    <xf numFmtId="0" fontId="1" fillId="0" borderId="0"/>
  </cellStyleXfs>
  <cellXfs count="105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0" borderId="0" xfId="0" applyFont="1"/>
    <xf numFmtId="1" fontId="0" fillId="2" borderId="1" xfId="0" applyNumberFormat="1" applyFill="1" applyBorder="1"/>
    <xf numFmtId="1" fontId="0" fillId="2" borderId="2" xfId="0" applyNumberFormat="1" applyFill="1" applyBorder="1"/>
    <xf numFmtId="1" fontId="0" fillId="2" borderId="3" xfId="0" applyNumberFormat="1" applyFill="1" applyBorder="1"/>
    <xf numFmtId="1" fontId="0" fillId="2" borderId="4" xfId="0" applyNumberFormat="1" applyFill="1" applyBorder="1"/>
    <xf numFmtId="1" fontId="0" fillId="2" borderId="0" xfId="0" applyNumberFormat="1" applyFill="1" applyBorder="1"/>
    <xf numFmtId="1" fontId="0" fillId="2" borderId="5" xfId="0" applyNumberFormat="1" applyFill="1" applyBorder="1"/>
    <xf numFmtId="1" fontId="0" fillId="2" borderId="6" xfId="0" applyNumberFormat="1" applyFill="1" applyBorder="1"/>
    <xf numFmtId="1" fontId="0" fillId="2" borderId="7" xfId="0" applyNumberFormat="1" applyFill="1" applyBorder="1"/>
    <xf numFmtId="1" fontId="0" fillId="2" borderId="8" xfId="0" applyNumberFormat="1" applyFill="1" applyBorder="1"/>
    <xf numFmtId="0" fontId="0" fillId="3" borderId="9" xfId="0" applyFill="1" applyBorder="1"/>
    <xf numFmtId="0" fontId="0" fillId="0" borderId="9" xfId="0" applyBorder="1"/>
    <xf numFmtId="0" fontId="4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right"/>
    </xf>
    <xf numFmtId="0" fontId="3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" fontId="0" fillId="0" borderId="14" xfId="0" applyNumberFormat="1" applyBorder="1"/>
    <xf numFmtId="0" fontId="0" fillId="0" borderId="15" xfId="0" applyBorder="1"/>
    <xf numFmtId="1" fontId="0" fillId="0" borderId="0" xfId="0" applyNumberFormat="1"/>
    <xf numFmtId="1" fontId="3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3" borderId="9" xfId="0" applyFont="1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6" xfId="0" applyFill="1" applyBorder="1"/>
    <xf numFmtId="0" fontId="0" fillId="0" borderId="0" xfId="0" applyAlignment="1">
      <alignment horizontal="center"/>
    </xf>
    <xf numFmtId="0" fontId="0" fillId="2" borderId="5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3" xfId="0" applyFill="1" applyBorder="1"/>
    <xf numFmtId="0" fontId="0" fillId="2" borderId="2" xfId="0" applyFill="1" applyBorder="1"/>
    <xf numFmtId="0" fontId="0" fillId="2" borderId="1" xfId="0" applyFill="1" applyBorder="1"/>
    <xf numFmtId="0" fontId="0" fillId="0" borderId="14" xfId="0" applyBorder="1"/>
    <xf numFmtId="0" fontId="8" fillId="0" borderId="0" xfId="0" applyFont="1"/>
    <xf numFmtId="164" fontId="3" fillId="3" borderId="9" xfId="1" applyNumberFormat="1" applyFont="1" applyFill="1" applyBorder="1"/>
    <xf numFmtId="0" fontId="3" fillId="2" borderId="8" xfId="0" applyFont="1" applyFill="1" applyBorder="1"/>
    <xf numFmtId="0" fontId="3" fillId="2" borderId="7" xfId="0" applyFont="1" applyFill="1" applyBorder="1"/>
    <xf numFmtId="0" fontId="3" fillId="2" borderId="6" xfId="0" applyFont="1" applyFill="1" applyBorder="1"/>
    <xf numFmtId="0" fontId="3" fillId="0" borderId="12" xfId="0" applyFont="1" applyBorder="1"/>
    <xf numFmtId="2" fontId="3" fillId="0" borderId="8" xfId="0" applyNumberFormat="1" applyFont="1" applyBorder="1"/>
    <xf numFmtId="2" fontId="3" fillId="0" borderId="7" xfId="0" applyNumberFormat="1" applyFont="1" applyBorder="1"/>
    <xf numFmtId="2" fontId="3" fillId="0" borderId="6" xfId="0" applyNumberFormat="1" applyFont="1" applyBorder="1"/>
    <xf numFmtId="0" fontId="3" fillId="2" borderId="5" xfId="0" applyFont="1" applyFill="1" applyBorder="1"/>
    <xf numFmtId="0" fontId="3" fillId="2" borderId="0" xfId="0" applyFont="1" applyFill="1" applyBorder="1"/>
    <xf numFmtId="0" fontId="3" fillId="2" borderId="4" xfId="0" applyFont="1" applyFill="1" applyBorder="1"/>
    <xf numFmtId="0" fontId="3" fillId="0" borderId="11" xfId="0" applyFont="1" applyBorder="1"/>
    <xf numFmtId="2" fontId="3" fillId="0" borderId="5" xfId="0" applyNumberFormat="1" applyFont="1" applyBorder="1"/>
    <xf numFmtId="2" fontId="3" fillId="0" borderId="0" xfId="0" applyNumberFormat="1" applyFont="1" applyBorder="1"/>
    <xf numFmtId="2" fontId="3" fillId="0" borderId="4" xfId="0" applyNumberFormat="1" applyFont="1" applyBorder="1"/>
    <xf numFmtId="1" fontId="3" fillId="2" borderId="5" xfId="0" applyNumberFormat="1" applyFont="1" applyFill="1" applyBorder="1"/>
    <xf numFmtId="0" fontId="3" fillId="2" borderId="3" xfId="0" applyFont="1" applyFill="1" applyBorder="1"/>
    <xf numFmtId="0" fontId="3" fillId="2" borderId="2" xfId="0" applyFont="1" applyFill="1" applyBorder="1"/>
    <xf numFmtId="0" fontId="3" fillId="2" borderId="1" xfId="0" applyFont="1" applyFill="1" applyBorder="1"/>
    <xf numFmtId="0" fontId="3" fillId="0" borderId="10" xfId="0" applyFont="1" applyBorder="1"/>
    <xf numFmtId="2" fontId="3" fillId="0" borderId="3" xfId="0" applyNumberFormat="1" applyFont="1" applyBorder="1"/>
    <xf numFmtId="2" fontId="3" fillId="0" borderId="2" xfId="0" applyNumberFormat="1" applyFont="1" applyBorder="1"/>
    <xf numFmtId="2" fontId="3" fillId="0" borderId="1" xfId="0" applyNumberFormat="1" applyFont="1" applyBorder="1"/>
    <xf numFmtId="0" fontId="6" fillId="0" borderId="7" xfId="0" applyFont="1" applyBorder="1" applyAlignment="1">
      <alignment horizontal="center"/>
    </xf>
    <xf numFmtId="1" fontId="3" fillId="2" borderId="8" xfId="0" applyNumberFormat="1" applyFont="1" applyFill="1" applyBorder="1"/>
    <xf numFmtId="1" fontId="3" fillId="2" borderId="7" xfId="0" applyNumberFormat="1" applyFont="1" applyFill="1" applyBorder="1"/>
    <xf numFmtId="1" fontId="3" fillId="2" borderId="6" xfId="0" applyNumberFormat="1" applyFont="1" applyFill="1" applyBorder="1"/>
    <xf numFmtId="1" fontId="3" fillId="2" borderId="0" xfId="0" applyNumberFormat="1" applyFont="1" applyFill="1" applyBorder="1"/>
    <xf numFmtId="1" fontId="3" fillId="2" borderId="4" xfId="0" applyNumberFormat="1" applyFont="1" applyFill="1" applyBorder="1"/>
    <xf numFmtId="1" fontId="3" fillId="2" borderId="3" xfId="0" applyNumberFormat="1" applyFont="1" applyFill="1" applyBorder="1"/>
    <xf numFmtId="1" fontId="3" fillId="2" borderId="2" xfId="0" applyNumberFormat="1" applyFont="1" applyFill="1" applyBorder="1"/>
    <xf numFmtId="1" fontId="3" fillId="2" borderId="1" xfId="0" applyNumberFormat="1" applyFont="1" applyFill="1" applyBorder="1"/>
    <xf numFmtId="0" fontId="0" fillId="2" borderId="13" xfId="0" applyFill="1" applyBorder="1" applyAlignment="1"/>
    <xf numFmtId="0" fontId="0" fillId="2" borderId="14" xfId="0" applyFill="1" applyBorder="1" applyAlignment="1"/>
    <xf numFmtId="165" fontId="0" fillId="2" borderId="14" xfId="0" applyNumberFormat="1" applyFill="1" applyBorder="1" applyAlignment="1"/>
    <xf numFmtId="165" fontId="0" fillId="2" borderId="15" xfId="0" applyNumberFormat="1" applyFill="1" applyBorder="1" applyAlignment="1"/>
    <xf numFmtId="165" fontId="0" fillId="3" borderId="9" xfId="0" applyNumberFormat="1" applyFill="1" applyBorder="1" applyAlignment="1"/>
    <xf numFmtId="0" fontId="0" fillId="0" borderId="0" xfId="0" applyAlignment="1"/>
    <xf numFmtId="166" fontId="0" fillId="0" borderId="0" xfId="0" applyNumberFormat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Fill="1" applyBorder="1" applyAlignment="1"/>
    <xf numFmtId="0" fontId="0" fillId="0" borderId="12" xfId="0" applyBorder="1" applyAlignment="1"/>
    <xf numFmtId="0" fontId="9" fillId="0" borderId="0" xfId="3" applyAlignment="1">
      <alignment horizontal="right"/>
    </xf>
    <xf numFmtId="0" fontId="9" fillId="0" borderId="0" xfId="3"/>
    <xf numFmtId="0" fontId="9" fillId="0" borderId="0" xfId="3" applyAlignment="1">
      <alignment horizontal="left"/>
    </xf>
    <xf numFmtId="0" fontId="10" fillId="0" borderId="0" xfId="5" applyFont="1"/>
    <xf numFmtId="0" fontId="1" fillId="0" borderId="0" xfId="5"/>
    <xf numFmtId="0" fontId="2" fillId="0" borderId="0" xfId="5" applyFont="1"/>
    <xf numFmtId="0" fontId="11" fillId="0" borderId="0" xfId="5" applyFont="1"/>
    <xf numFmtId="0" fontId="3" fillId="0" borderId="0" xfId="0" applyFont="1" applyAlignment="1">
      <alignment horizontal="center"/>
    </xf>
    <xf numFmtId="0" fontId="11" fillId="0" borderId="0" xfId="5" applyFont="1" applyAlignment="1"/>
    <xf numFmtId="0" fontId="1" fillId="0" borderId="0" xfId="5" applyAlignment="1"/>
  </cellXfs>
  <cellStyles count="6">
    <cellStyle name="Comma 2" xfId="1"/>
    <cellStyle name="Normal" xfId="0" builtinId="0"/>
    <cellStyle name="Normal 2" xfId="2"/>
    <cellStyle name="Normal 3" xfId="3"/>
    <cellStyle name="Normal 4" xfId="5"/>
    <cellStyle name="Percent 2" xfId="4"/>
  </cellStyles>
  <dxfs count="2">
    <dxf>
      <font>
        <condense val="0"/>
        <extend val="0"/>
        <color indexed="53"/>
      </font>
    </dxf>
    <dxf>
      <font>
        <condense val="0"/>
        <extend val="0"/>
        <color indexed="1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27</xdr:row>
      <xdr:rowOff>7620</xdr:rowOff>
    </xdr:from>
    <xdr:to>
      <xdr:col>2</xdr:col>
      <xdr:colOff>152400</xdr:colOff>
      <xdr:row>29</xdr:row>
      <xdr:rowOff>0</xdr:rowOff>
    </xdr:to>
    <xdr:sp macro="" textlink="">
      <xdr:nvSpPr>
        <xdr:cNvPr id="2" name="Oval 1"/>
        <xdr:cNvSpPr/>
      </xdr:nvSpPr>
      <xdr:spPr>
        <a:xfrm>
          <a:off x="1181100" y="4379595"/>
          <a:ext cx="219075" cy="316230"/>
        </a:xfrm>
        <a:prstGeom prst="ellipse">
          <a:avLst/>
        </a:prstGeom>
        <a:ln w="95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>
          <a:noAutofit/>
        </a:bodyPr>
        <a:lstStyle/>
        <a:p>
          <a:pPr algn="ctr"/>
          <a:r>
            <a:rPr lang="en-US" sz="800"/>
            <a:t>0</a:t>
          </a:r>
        </a:p>
      </xdr:txBody>
    </xdr:sp>
    <xdr:clientData/>
  </xdr:twoCellAnchor>
  <xdr:twoCellAnchor>
    <xdr:from>
      <xdr:col>1</xdr:col>
      <xdr:colOff>426720</xdr:colOff>
      <xdr:row>31</xdr:row>
      <xdr:rowOff>0</xdr:rowOff>
    </xdr:from>
    <xdr:to>
      <xdr:col>2</xdr:col>
      <xdr:colOff>160020</xdr:colOff>
      <xdr:row>32</xdr:row>
      <xdr:rowOff>137160</xdr:rowOff>
    </xdr:to>
    <xdr:sp macro="" textlink="">
      <xdr:nvSpPr>
        <xdr:cNvPr id="3" name="Oval 2"/>
        <xdr:cNvSpPr/>
      </xdr:nvSpPr>
      <xdr:spPr>
        <a:xfrm>
          <a:off x="1188720" y="5019675"/>
          <a:ext cx="219075" cy="299085"/>
        </a:xfrm>
        <a:prstGeom prst="ellipse">
          <a:avLst/>
        </a:prstGeom>
        <a:ln w="95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>
          <a:noAutofit/>
        </a:bodyPr>
        <a:lstStyle/>
        <a:p>
          <a:pPr algn="ctr"/>
          <a:r>
            <a:rPr lang="en-US" sz="800"/>
            <a:t>1</a:t>
          </a:r>
        </a:p>
      </xdr:txBody>
    </xdr:sp>
    <xdr:clientData/>
  </xdr:twoCellAnchor>
  <xdr:twoCellAnchor>
    <xdr:from>
      <xdr:col>1</xdr:col>
      <xdr:colOff>411480</xdr:colOff>
      <xdr:row>34</xdr:row>
      <xdr:rowOff>137160</xdr:rowOff>
    </xdr:from>
    <xdr:to>
      <xdr:col>2</xdr:col>
      <xdr:colOff>144780</xdr:colOff>
      <xdr:row>36</xdr:row>
      <xdr:rowOff>129540</xdr:rowOff>
    </xdr:to>
    <xdr:sp macro="" textlink="">
      <xdr:nvSpPr>
        <xdr:cNvPr id="4" name="Oval 3"/>
        <xdr:cNvSpPr/>
      </xdr:nvSpPr>
      <xdr:spPr>
        <a:xfrm>
          <a:off x="1173480" y="5642610"/>
          <a:ext cx="219075" cy="316230"/>
        </a:xfrm>
        <a:prstGeom prst="ellipse">
          <a:avLst/>
        </a:prstGeom>
        <a:ln w="95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>
          <a:noAutofit/>
        </a:bodyPr>
        <a:lstStyle/>
        <a:p>
          <a:pPr algn="ctr"/>
          <a:r>
            <a:rPr lang="en-US" sz="800"/>
            <a:t>2</a:t>
          </a:r>
        </a:p>
      </xdr:txBody>
    </xdr:sp>
    <xdr:clientData/>
  </xdr:twoCellAnchor>
  <xdr:twoCellAnchor>
    <xdr:from>
      <xdr:col>5</xdr:col>
      <xdr:colOff>411480</xdr:colOff>
      <xdr:row>27</xdr:row>
      <xdr:rowOff>0</xdr:rowOff>
    </xdr:from>
    <xdr:to>
      <xdr:col>6</xdr:col>
      <xdr:colOff>144780</xdr:colOff>
      <xdr:row>28</xdr:row>
      <xdr:rowOff>137160</xdr:rowOff>
    </xdr:to>
    <xdr:sp macro="" textlink="">
      <xdr:nvSpPr>
        <xdr:cNvPr id="5" name="Oval 4"/>
        <xdr:cNvSpPr/>
      </xdr:nvSpPr>
      <xdr:spPr>
        <a:xfrm>
          <a:off x="3116580" y="4371975"/>
          <a:ext cx="219075" cy="299085"/>
        </a:xfrm>
        <a:prstGeom prst="ellipse">
          <a:avLst/>
        </a:prstGeom>
        <a:ln w="95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>
          <a:noAutofit/>
        </a:bodyPr>
        <a:lstStyle/>
        <a:p>
          <a:pPr algn="ctr"/>
          <a:r>
            <a:rPr lang="en-US" sz="800"/>
            <a:t>3</a:t>
          </a:r>
        </a:p>
      </xdr:txBody>
    </xdr:sp>
    <xdr:clientData/>
  </xdr:twoCellAnchor>
  <xdr:twoCellAnchor>
    <xdr:from>
      <xdr:col>5</xdr:col>
      <xdr:colOff>422910</xdr:colOff>
      <xdr:row>32</xdr:row>
      <xdr:rowOff>91440</xdr:rowOff>
    </xdr:from>
    <xdr:to>
      <xdr:col>6</xdr:col>
      <xdr:colOff>156210</xdr:colOff>
      <xdr:row>34</xdr:row>
      <xdr:rowOff>83820</xdr:rowOff>
    </xdr:to>
    <xdr:sp macro="" textlink="">
      <xdr:nvSpPr>
        <xdr:cNvPr id="6" name="Oval 5"/>
        <xdr:cNvSpPr/>
      </xdr:nvSpPr>
      <xdr:spPr>
        <a:xfrm>
          <a:off x="3128010" y="5273040"/>
          <a:ext cx="219075" cy="316230"/>
        </a:xfrm>
        <a:prstGeom prst="ellipse">
          <a:avLst/>
        </a:prstGeom>
        <a:ln w="95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>
          <a:noAutofit/>
        </a:bodyPr>
        <a:lstStyle/>
        <a:p>
          <a:pPr algn="ctr"/>
          <a:r>
            <a:rPr lang="en-US" sz="800"/>
            <a:t>4</a:t>
          </a:r>
        </a:p>
      </xdr:txBody>
    </xdr:sp>
    <xdr:clientData/>
  </xdr:twoCellAnchor>
  <xdr:twoCellAnchor>
    <xdr:from>
      <xdr:col>5</xdr:col>
      <xdr:colOff>411480</xdr:colOff>
      <xdr:row>38</xdr:row>
      <xdr:rowOff>129540</xdr:rowOff>
    </xdr:from>
    <xdr:to>
      <xdr:col>6</xdr:col>
      <xdr:colOff>144780</xdr:colOff>
      <xdr:row>40</xdr:row>
      <xdr:rowOff>121920</xdr:rowOff>
    </xdr:to>
    <xdr:sp macro="" textlink="">
      <xdr:nvSpPr>
        <xdr:cNvPr id="7" name="Oval 6"/>
        <xdr:cNvSpPr/>
      </xdr:nvSpPr>
      <xdr:spPr>
        <a:xfrm>
          <a:off x="3116580" y="6282690"/>
          <a:ext cx="219075" cy="316230"/>
        </a:xfrm>
        <a:prstGeom prst="ellipse">
          <a:avLst/>
        </a:prstGeom>
        <a:ln w="95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>
          <a:noAutofit/>
        </a:bodyPr>
        <a:lstStyle/>
        <a:p>
          <a:pPr algn="ctr"/>
          <a:r>
            <a:rPr lang="en-US" sz="800"/>
            <a:t>5</a:t>
          </a:r>
        </a:p>
      </xdr:txBody>
    </xdr:sp>
    <xdr:clientData/>
  </xdr:twoCellAnchor>
  <xdr:twoCellAnchor>
    <xdr:from>
      <xdr:col>1</xdr:col>
      <xdr:colOff>0</xdr:colOff>
      <xdr:row>28</xdr:row>
      <xdr:rowOff>0</xdr:rowOff>
    </xdr:from>
    <xdr:to>
      <xdr:col>1</xdr:col>
      <xdr:colOff>419100</xdr:colOff>
      <xdr:row>28</xdr:row>
      <xdr:rowOff>3810</xdr:rowOff>
    </xdr:to>
    <xdr:cxnSp macro="">
      <xdr:nvCxnSpPr>
        <xdr:cNvPr id="8" name="Straight Connector 7"/>
        <xdr:cNvCxnSpPr>
          <a:endCxn id="2" idx="2"/>
        </xdr:cNvCxnSpPr>
      </xdr:nvCxnSpPr>
      <xdr:spPr>
        <a:xfrm>
          <a:off x="762000" y="4533900"/>
          <a:ext cx="419100" cy="381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</xdr:colOff>
      <xdr:row>31</xdr:row>
      <xdr:rowOff>137160</xdr:rowOff>
    </xdr:from>
    <xdr:to>
      <xdr:col>1</xdr:col>
      <xdr:colOff>434340</xdr:colOff>
      <xdr:row>31</xdr:row>
      <xdr:rowOff>140970</xdr:rowOff>
    </xdr:to>
    <xdr:cxnSp macro="">
      <xdr:nvCxnSpPr>
        <xdr:cNvPr id="9" name="Straight Connector 8"/>
        <xdr:cNvCxnSpPr/>
      </xdr:nvCxnSpPr>
      <xdr:spPr>
        <a:xfrm>
          <a:off x="777240" y="5156835"/>
          <a:ext cx="419100" cy="381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160020</xdr:colOff>
      <xdr:row>32</xdr:row>
      <xdr:rowOff>7620</xdr:rowOff>
    </xdr:from>
    <xdr:to>
      <xdr:col>3</xdr:col>
      <xdr:colOff>19050</xdr:colOff>
      <xdr:row>32</xdr:row>
      <xdr:rowOff>57150</xdr:rowOff>
    </xdr:to>
    <xdr:cxnSp macro="">
      <xdr:nvCxnSpPr>
        <xdr:cNvPr id="10" name="Straight Connector 9"/>
        <xdr:cNvCxnSpPr/>
      </xdr:nvCxnSpPr>
      <xdr:spPr>
        <a:xfrm>
          <a:off x="1407795" y="5189220"/>
          <a:ext cx="344805" cy="4953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26</xdr:row>
      <xdr:rowOff>7620</xdr:rowOff>
    </xdr:from>
    <xdr:to>
      <xdr:col>2</xdr:col>
      <xdr:colOff>541020</xdr:colOff>
      <xdr:row>28</xdr:row>
      <xdr:rowOff>3810</xdr:rowOff>
    </xdr:to>
    <xdr:cxnSp macro="">
      <xdr:nvCxnSpPr>
        <xdr:cNvPr id="11" name="Straight Arrow Connector 10"/>
        <xdr:cNvCxnSpPr>
          <a:stCxn id="2" idx="6"/>
        </xdr:cNvCxnSpPr>
      </xdr:nvCxnSpPr>
      <xdr:spPr>
        <a:xfrm flipV="1">
          <a:off x="1400175" y="4217670"/>
          <a:ext cx="331470" cy="32004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27</xdr:row>
      <xdr:rowOff>53340</xdr:rowOff>
    </xdr:from>
    <xdr:to>
      <xdr:col>2</xdr:col>
      <xdr:colOff>541020</xdr:colOff>
      <xdr:row>28</xdr:row>
      <xdr:rowOff>3810</xdr:rowOff>
    </xdr:to>
    <xdr:cxnSp macro="">
      <xdr:nvCxnSpPr>
        <xdr:cNvPr id="12" name="Straight Connector 11"/>
        <xdr:cNvCxnSpPr>
          <a:stCxn id="2" idx="6"/>
        </xdr:cNvCxnSpPr>
      </xdr:nvCxnSpPr>
      <xdr:spPr>
        <a:xfrm flipV="1">
          <a:off x="1400175" y="4425315"/>
          <a:ext cx="331470" cy="112395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27</xdr:row>
      <xdr:rowOff>140970</xdr:rowOff>
    </xdr:from>
    <xdr:to>
      <xdr:col>3</xdr:col>
      <xdr:colOff>7620</xdr:colOff>
      <xdr:row>28</xdr:row>
      <xdr:rowOff>60960</xdr:rowOff>
    </xdr:to>
    <xdr:cxnSp macro="">
      <xdr:nvCxnSpPr>
        <xdr:cNvPr id="13" name="Straight Connector 12"/>
        <xdr:cNvCxnSpPr/>
      </xdr:nvCxnSpPr>
      <xdr:spPr>
        <a:xfrm>
          <a:off x="1400175" y="4512945"/>
          <a:ext cx="340995" cy="81915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35</xdr:row>
      <xdr:rowOff>137160</xdr:rowOff>
    </xdr:from>
    <xdr:to>
      <xdr:col>1</xdr:col>
      <xdr:colOff>419100</xdr:colOff>
      <xdr:row>35</xdr:row>
      <xdr:rowOff>140970</xdr:rowOff>
    </xdr:to>
    <xdr:cxnSp macro="">
      <xdr:nvCxnSpPr>
        <xdr:cNvPr id="14" name="Straight Connector 13"/>
        <xdr:cNvCxnSpPr/>
      </xdr:nvCxnSpPr>
      <xdr:spPr>
        <a:xfrm>
          <a:off x="762000" y="5804535"/>
          <a:ext cx="419100" cy="381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36</xdr:row>
      <xdr:rowOff>0</xdr:rowOff>
    </xdr:from>
    <xdr:to>
      <xdr:col>3</xdr:col>
      <xdr:colOff>22860</xdr:colOff>
      <xdr:row>36</xdr:row>
      <xdr:rowOff>3810</xdr:rowOff>
    </xdr:to>
    <xdr:cxnSp macro="">
      <xdr:nvCxnSpPr>
        <xdr:cNvPr id="15" name="Straight Connector 14"/>
        <xdr:cNvCxnSpPr/>
      </xdr:nvCxnSpPr>
      <xdr:spPr>
        <a:xfrm>
          <a:off x="1400175" y="5829300"/>
          <a:ext cx="356235" cy="381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33</xdr:row>
      <xdr:rowOff>60960</xdr:rowOff>
    </xdr:from>
    <xdr:to>
      <xdr:col>1</xdr:col>
      <xdr:colOff>449580</xdr:colOff>
      <xdr:row>35</xdr:row>
      <xdr:rowOff>57150</xdr:rowOff>
    </xdr:to>
    <xdr:cxnSp macro="">
      <xdr:nvCxnSpPr>
        <xdr:cNvPr id="16" name="Straight Arrow Connector 15"/>
        <xdr:cNvCxnSpPr/>
      </xdr:nvCxnSpPr>
      <xdr:spPr>
        <a:xfrm>
          <a:off x="800100" y="5404485"/>
          <a:ext cx="411480" cy="32004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36</xdr:row>
      <xdr:rowOff>57150</xdr:rowOff>
    </xdr:from>
    <xdr:to>
      <xdr:col>3</xdr:col>
      <xdr:colOff>7620</xdr:colOff>
      <xdr:row>37</xdr:row>
      <xdr:rowOff>91440</xdr:rowOff>
    </xdr:to>
    <xdr:cxnSp macro="">
      <xdr:nvCxnSpPr>
        <xdr:cNvPr id="17" name="Straight Arrow Connector 16"/>
        <xdr:cNvCxnSpPr/>
      </xdr:nvCxnSpPr>
      <xdr:spPr>
        <a:xfrm>
          <a:off x="1362075" y="5886450"/>
          <a:ext cx="379095" cy="19621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27</xdr:row>
      <xdr:rowOff>140970</xdr:rowOff>
    </xdr:from>
    <xdr:to>
      <xdr:col>5</xdr:col>
      <xdr:colOff>411480</xdr:colOff>
      <xdr:row>28</xdr:row>
      <xdr:rowOff>0</xdr:rowOff>
    </xdr:to>
    <xdr:cxnSp macro="">
      <xdr:nvCxnSpPr>
        <xdr:cNvPr id="18" name="Straight Arrow Connector 17"/>
        <xdr:cNvCxnSpPr>
          <a:endCxn id="5" idx="2"/>
        </xdr:cNvCxnSpPr>
      </xdr:nvCxnSpPr>
      <xdr:spPr>
        <a:xfrm flipV="1">
          <a:off x="2705100" y="4512945"/>
          <a:ext cx="411480" cy="2095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</xdr:colOff>
      <xdr:row>33</xdr:row>
      <xdr:rowOff>74295</xdr:rowOff>
    </xdr:from>
    <xdr:to>
      <xdr:col>5</xdr:col>
      <xdr:colOff>419100</xdr:colOff>
      <xdr:row>33</xdr:row>
      <xdr:rowOff>76200</xdr:rowOff>
    </xdr:to>
    <xdr:cxnSp macro="">
      <xdr:nvCxnSpPr>
        <xdr:cNvPr id="19" name="Straight Arrow Connector 18"/>
        <xdr:cNvCxnSpPr/>
      </xdr:nvCxnSpPr>
      <xdr:spPr>
        <a:xfrm flipV="1">
          <a:off x="2712720" y="5417820"/>
          <a:ext cx="411480" cy="190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</xdr:colOff>
      <xdr:row>39</xdr:row>
      <xdr:rowOff>133350</xdr:rowOff>
    </xdr:from>
    <xdr:to>
      <xdr:col>5</xdr:col>
      <xdr:colOff>419100</xdr:colOff>
      <xdr:row>39</xdr:row>
      <xdr:rowOff>137160</xdr:rowOff>
    </xdr:to>
    <xdr:cxnSp macro="">
      <xdr:nvCxnSpPr>
        <xdr:cNvPr id="20" name="Straight Arrow Connector 19"/>
        <xdr:cNvCxnSpPr/>
      </xdr:nvCxnSpPr>
      <xdr:spPr>
        <a:xfrm flipV="1">
          <a:off x="2712720" y="6448425"/>
          <a:ext cx="411480" cy="381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28</xdr:row>
      <xdr:rowOff>95871</xdr:rowOff>
    </xdr:from>
    <xdr:to>
      <xdr:col>5</xdr:col>
      <xdr:colOff>452769</xdr:colOff>
      <xdr:row>29</xdr:row>
      <xdr:rowOff>137160</xdr:rowOff>
    </xdr:to>
    <xdr:cxnSp macro="">
      <xdr:nvCxnSpPr>
        <xdr:cNvPr id="21" name="Straight Arrow Connector 20"/>
        <xdr:cNvCxnSpPr>
          <a:endCxn id="5" idx="3"/>
        </xdr:cNvCxnSpPr>
      </xdr:nvCxnSpPr>
      <xdr:spPr>
        <a:xfrm flipV="1">
          <a:off x="2705100" y="4629771"/>
          <a:ext cx="452769" cy="203214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137160</xdr:colOff>
      <xdr:row>28</xdr:row>
      <xdr:rowOff>3810</xdr:rowOff>
    </xdr:from>
    <xdr:to>
      <xdr:col>7</xdr:col>
      <xdr:colOff>0</xdr:colOff>
      <xdr:row>28</xdr:row>
      <xdr:rowOff>7620</xdr:rowOff>
    </xdr:to>
    <xdr:cxnSp macro="">
      <xdr:nvCxnSpPr>
        <xdr:cNvPr id="22" name="Straight Arrow Connector 21"/>
        <xdr:cNvCxnSpPr/>
      </xdr:nvCxnSpPr>
      <xdr:spPr>
        <a:xfrm flipV="1">
          <a:off x="3328035" y="4537710"/>
          <a:ext cx="348615" cy="381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163830</xdr:colOff>
      <xdr:row>33</xdr:row>
      <xdr:rowOff>49530</xdr:rowOff>
    </xdr:from>
    <xdr:to>
      <xdr:col>7</xdr:col>
      <xdr:colOff>26670</xdr:colOff>
      <xdr:row>33</xdr:row>
      <xdr:rowOff>53340</xdr:rowOff>
    </xdr:to>
    <xdr:cxnSp macro="">
      <xdr:nvCxnSpPr>
        <xdr:cNvPr id="23" name="Straight Arrow Connector 22"/>
        <xdr:cNvCxnSpPr/>
      </xdr:nvCxnSpPr>
      <xdr:spPr>
        <a:xfrm flipV="1">
          <a:off x="3354705" y="5393055"/>
          <a:ext cx="348615" cy="381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</xdr:colOff>
      <xdr:row>39</xdr:row>
      <xdr:rowOff>140970</xdr:rowOff>
    </xdr:from>
    <xdr:to>
      <xdr:col>7</xdr:col>
      <xdr:colOff>7620</xdr:colOff>
      <xdr:row>40</xdr:row>
      <xdr:rowOff>0</xdr:rowOff>
    </xdr:to>
    <xdr:cxnSp macro="">
      <xdr:nvCxnSpPr>
        <xdr:cNvPr id="24" name="Straight Arrow Connector 23"/>
        <xdr:cNvCxnSpPr/>
      </xdr:nvCxnSpPr>
      <xdr:spPr>
        <a:xfrm flipV="1">
          <a:off x="3335655" y="6456045"/>
          <a:ext cx="348615" cy="2095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560070</xdr:colOff>
      <xdr:row>31</xdr:row>
      <xdr:rowOff>104775</xdr:rowOff>
    </xdr:from>
    <xdr:to>
      <xdr:col>5</xdr:col>
      <xdr:colOff>464199</xdr:colOff>
      <xdr:row>32</xdr:row>
      <xdr:rowOff>130824</xdr:rowOff>
    </xdr:to>
    <xdr:cxnSp macro="">
      <xdr:nvCxnSpPr>
        <xdr:cNvPr id="25" name="Straight Arrow Connector 24"/>
        <xdr:cNvCxnSpPr>
          <a:endCxn id="6" idx="1"/>
        </xdr:cNvCxnSpPr>
      </xdr:nvCxnSpPr>
      <xdr:spPr>
        <a:xfrm>
          <a:off x="2703195" y="5124450"/>
          <a:ext cx="466104" cy="187974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</xdr:colOff>
      <xdr:row>34</xdr:row>
      <xdr:rowOff>42531</xdr:rowOff>
    </xdr:from>
    <xdr:to>
      <xdr:col>5</xdr:col>
      <xdr:colOff>464199</xdr:colOff>
      <xdr:row>35</xdr:row>
      <xdr:rowOff>38100</xdr:rowOff>
    </xdr:to>
    <xdr:cxnSp macro="">
      <xdr:nvCxnSpPr>
        <xdr:cNvPr id="26" name="Straight Arrow Connector 25"/>
        <xdr:cNvCxnSpPr>
          <a:endCxn id="6" idx="3"/>
        </xdr:cNvCxnSpPr>
      </xdr:nvCxnSpPr>
      <xdr:spPr>
        <a:xfrm flipV="1">
          <a:off x="2739390" y="5547981"/>
          <a:ext cx="429909" cy="157494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38</xdr:row>
      <xdr:rowOff>83820</xdr:rowOff>
    </xdr:from>
    <xdr:to>
      <xdr:col>5</xdr:col>
      <xdr:colOff>441960</xdr:colOff>
      <xdr:row>39</xdr:row>
      <xdr:rowOff>57150</xdr:rowOff>
    </xdr:to>
    <xdr:cxnSp macro="">
      <xdr:nvCxnSpPr>
        <xdr:cNvPr id="27" name="Straight Arrow Connector 26"/>
        <xdr:cNvCxnSpPr/>
      </xdr:nvCxnSpPr>
      <xdr:spPr>
        <a:xfrm>
          <a:off x="2705100" y="6236970"/>
          <a:ext cx="441960" cy="13525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</xdr:colOff>
      <xdr:row>25</xdr:row>
      <xdr:rowOff>137160</xdr:rowOff>
    </xdr:from>
    <xdr:to>
      <xdr:col>7</xdr:col>
      <xdr:colOff>0</xdr:colOff>
      <xdr:row>27</xdr:row>
      <xdr:rowOff>140970</xdr:rowOff>
    </xdr:to>
    <xdr:cxnSp macro="">
      <xdr:nvCxnSpPr>
        <xdr:cNvPr id="28" name="Straight Arrow Connector 27"/>
        <xdr:cNvCxnSpPr>
          <a:stCxn id="5" idx="6"/>
        </xdr:cNvCxnSpPr>
      </xdr:nvCxnSpPr>
      <xdr:spPr>
        <a:xfrm flipV="1">
          <a:off x="3335655" y="4185285"/>
          <a:ext cx="340995" cy="32766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</xdr:colOff>
      <xdr:row>27</xdr:row>
      <xdr:rowOff>140970</xdr:rowOff>
    </xdr:from>
    <xdr:to>
      <xdr:col>6</xdr:col>
      <xdr:colOff>541020</xdr:colOff>
      <xdr:row>29</xdr:row>
      <xdr:rowOff>106680</xdr:rowOff>
    </xdr:to>
    <xdr:cxnSp macro="">
      <xdr:nvCxnSpPr>
        <xdr:cNvPr id="29" name="Straight Arrow Connector 28"/>
        <xdr:cNvCxnSpPr>
          <a:stCxn id="5" idx="6"/>
        </xdr:cNvCxnSpPr>
      </xdr:nvCxnSpPr>
      <xdr:spPr>
        <a:xfrm>
          <a:off x="3335655" y="4512945"/>
          <a:ext cx="339090" cy="28956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156210</xdr:colOff>
      <xdr:row>33</xdr:row>
      <xdr:rowOff>116205</xdr:rowOff>
    </xdr:from>
    <xdr:to>
      <xdr:col>6</xdr:col>
      <xdr:colOff>552450</xdr:colOff>
      <xdr:row>35</xdr:row>
      <xdr:rowOff>81915</xdr:rowOff>
    </xdr:to>
    <xdr:cxnSp macro="">
      <xdr:nvCxnSpPr>
        <xdr:cNvPr id="30" name="Straight Arrow Connector 29"/>
        <xdr:cNvCxnSpPr/>
      </xdr:nvCxnSpPr>
      <xdr:spPr>
        <a:xfrm>
          <a:off x="3347085" y="5459730"/>
          <a:ext cx="329565" cy="28956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29</xdr:row>
      <xdr:rowOff>85725</xdr:rowOff>
    </xdr:from>
    <xdr:to>
      <xdr:col>2</xdr:col>
      <xdr:colOff>550545</xdr:colOff>
      <xdr:row>31</xdr:row>
      <xdr:rowOff>81915</xdr:rowOff>
    </xdr:to>
    <xdr:cxnSp macro="">
      <xdr:nvCxnSpPr>
        <xdr:cNvPr id="31" name="Straight Arrow Connector 30"/>
        <xdr:cNvCxnSpPr/>
      </xdr:nvCxnSpPr>
      <xdr:spPr>
        <a:xfrm flipV="1">
          <a:off x="1409700" y="4781550"/>
          <a:ext cx="321945" cy="32004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180975</xdr:colOff>
      <xdr:row>30</xdr:row>
      <xdr:rowOff>76200</xdr:rowOff>
    </xdr:from>
    <xdr:to>
      <xdr:col>3</xdr:col>
      <xdr:colOff>0</xdr:colOff>
      <xdr:row>31</xdr:row>
      <xdr:rowOff>80011</xdr:rowOff>
    </xdr:to>
    <xdr:cxnSp macro="">
      <xdr:nvCxnSpPr>
        <xdr:cNvPr id="32" name="Straight Connector 31"/>
        <xdr:cNvCxnSpPr/>
      </xdr:nvCxnSpPr>
      <xdr:spPr>
        <a:xfrm flipV="1">
          <a:off x="1428750" y="4933950"/>
          <a:ext cx="304800" cy="165736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142875</xdr:colOff>
      <xdr:row>32</xdr:row>
      <xdr:rowOff>38100</xdr:rowOff>
    </xdr:from>
    <xdr:to>
      <xdr:col>3</xdr:col>
      <xdr:colOff>36195</xdr:colOff>
      <xdr:row>33</xdr:row>
      <xdr:rowOff>72390</xdr:rowOff>
    </xdr:to>
    <xdr:cxnSp macro="">
      <xdr:nvCxnSpPr>
        <xdr:cNvPr id="33" name="Straight Arrow Connector 32"/>
        <xdr:cNvCxnSpPr/>
      </xdr:nvCxnSpPr>
      <xdr:spPr>
        <a:xfrm>
          <a:off x="1390650" y="5219700"/>
          <a:ext cx="379095" cy="19621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85725</xdr:colOff>
      <xdr:row>34</xdr:row>
      <xdr:rowOff>76200</xdr:rowOff>
    </xdr:from>
    <xdr:to>
      <xdr:col>3</xdr:col>
      <xdr:colOff>47625</xdr:colOff>
      <xdr:row>35</xdr:row>
      <xdr:rowOff>74296</xdr:rowOff>
    </xdr:to>
    <xdr:cxnSp macro="">
      <xdr:nvCxnSpPr>
        <xdr:cNvPr id="34" name="Straight Connector 33"/>
        <xdr:cNvCxnSpPr/>
      </xdr:nvCxnSpPr>
      <xdr:spPr>
        <a:xfrm flipV="1">
          <a:off x="1333500" y="5581650"/>
          <a:ext cx="447675" cy="16002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</xdr:colOff>
      <xdr:row>25</xdr:row>
      <xdr:rowOff>66675</xdr:rowOff>
    </xdr:from>
    <xdr:to>
      <xdr:col>5</xdr:col>
      <xdr:colOff>440055</xdr:colOff>
      <xdr:row>27</xdr:row>
      <xdr:rowOff>62865</xdr:rowOff>
    </xdr:to>
    <xdr:cxnSp macro="">
      <xdr:nvCxnSpPr>
        <xdr:cNvPr id="35" name="Straight Arrow Connector 34"/>
        <xdr:cNvCxnSpPr/>
      </xdr:nvCxnSpPr>
      <xdr:spPr>
        <a:xfrm>
          <a:off x="2733675" y="4114800"/>
          <a:ext cx="411480" cy="32004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40</xdr:row>
      <xdr:rowOff>76200</xdr:rowOff>
    </xdr:from>
    <xdr:to>
      <xdr:col>5</xdr:col>
      <xdr:colOff>448959</xdr:colOff>
      <xdr:row>42</xdr:row>
      <xdr:rowOff>123825</xdr:rowOff>
    </xdr:to>
    <xdr:cxnSp macro="">
      <xdr:nvCxnSpPr>
        <xdr:cNvPr id="36" name="Straight Arrow Connector 35"/>
        <xdr:cNvCxnSpPr/>
      </xdr:nvCxnSpPr>
      <xdr:spPr>
        <a:xfrm flipV="1">
          <a:off x="2714625" y="6553200"/>
          <a:ext cx="439434" cy="37147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40</xdr:row>
      <xdr:rowOff>38100</xdr:rowOff>
    </xdr:from>
    <xdr:to>
      <xdr:col>5</xdr:col>
      <xdr:colOff>420384</xdr:colOff>
      <xdr:row>41</xdr:row>
      <xdr:rowOff>19050</xdr:rowOff>
    </xdr:to>
    <xdr:cxnSp macro="">
      <xdr:nvCxnSpPr>
        <xdr:cNvPr id="37" name="Straight Arrow Connector 36"/>
        <xdr:cNvCxnSpPr/>
      </xdr:nvCxnSpPr>
      <xdr:spPr>
        <a:xfrm flipV="1">
          <a:off x="2724150" y="6515100"/>
          <a:ext cx="401334" cy="14287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37</xdr:row>
      <xdr:rowOff>38100</xdr:rowOff>
    </xdr:from>
    <xdr:to>
      <xdr:col>5</xdr:col>
      <xdr:colOff>494679</xdr:colOff>
      <xdr:row>38</xdr:row>
      <xdr:rowOff>130824</xdr:rowOff>
    </xdr:to>
    <xdr:cxnSp macro="">
      <xdr:nvCxnSpPr>
        <xdr:cNvPr id="38" name="Straight Arrow Connector 37"/>
        <xdr:cNvCxnSpPr/>
      </xdr:nvCxnSpPr>
      <xdr:spPr>
        <a:xfrm>
          <a:off x="2724150" y="6029325"/>
          <a:ext cx="466104" cy="254649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36</xdr:row>
      <xdr:rowOff>7620</xdr:rowOff>
    </xdr:from>
    <xdr:to>
      <xdr:col>2</xdr:col>
      <xdr:colOff>152400</xdr:colOff>
      <xdr:row>38</xdr:row>
      <xdr:rowOff>0</xdr:rowOff>
    </xdr:to>
    <xdr:sp macro="" textlink="">
      <xdr:nvSpPr>
        <xdr:cNvPr id="2" name="Oval 1"/>
        <xdr:cNvSpPr/>
      </xdr:nvSpPr>
      <xdr:spPr>
        <a:xfrm>
          <a:off x="1181100" y="5836920"/>
          <a:ext cx="219075" cy="316230"/>
        </a:xfrm>
        <a:prstGeom prst="ellipse">
          <a:avLst/>
        </a:prstGeom>
        <a:ln w="95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>
          <a:noAutofit/>
        </a:bodyPr>
        <a:lstStyle/>
        <a:p>
          <a:pPr algn="ctr"/>
          <a:r>
            <a:rPr lang="en-US" sz="800"/>
            <a:t>0</a:t>
          </a:r>
        </a:p>
      </xdr:txBody>
    </xdr:sp>
    <xdr:clientData/>
  </xdr:twoCellAnchor>
  <xdr:twoCellAnchor>
    <xdr:from>
      <xdr:col>1</xdr:col>
      <xdr:colOff>426720</xdr:colOff>
      <xdr:row>40</xdr:row>
      <xdr:rowOff>0</xdr:rowOff>
    </xdr:from>
    <xdr:to>
      <xdr:col>2</xdr:col>
      <xdr:colOff>160020</xdr:colOff>
      <xdr:row>41</xdr:row>
      <xdr:rowOff>137160</xdr:rowOff>
    </xdr:to>
    <xdr:sp macro="" textlink="">
      <xdr:nvSpPr>
        <xdr:cNvPr id="3" name="Oval 2"/>
        <xdr:cNvSpPr/>
      </xdr:nvSpPr>
      <xdr:spPr>
        <a:xfrm>
          <a:off x="1188720" y="6477000"/>
          <a:ext cx="219075" cy="299085"/>
        </a:xfrm>
        <a:prstGeom prst="ellipse">
          <a:avLst/>
        </a:prstGeom>
        <a:ln w="95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>
          <a:noAutofit/>
        </a:bodyPr>
        <a:lstStyle/>
        <a:p>
          <a:pPr algn="ctr"/>
          <a:r>
            <a:rPr lang="en-US" sz="800"/>
            <a:t>1</a:t>
          </a:r>
        </a:p>
      </xdr:txBody>
    </xdr:sp>
    <xdr:clientData/>
  </xdr:twoCellAnchor>
  <xdr:twoCellAnchor>
    <xdr:from>
      <xdr:col>1</xdr:col>
      <xdr:colOff>411480</xdr:colOff>
      <xdr:row>43</xdr:row>
      <xdr:rowOff>137160</xdr:rowOff>
    </xdr:from>
    <xdr:to>
      <xdr:col>2</xdr:col>
      <xdr:colOff>144780</xdr:colOff>
      <xdr:row>45</xdr:row>
      <xdr:rowOff>129540</xdr:rowOff>
    </xdr:to>
    <xdr:sp macro="" textlink="">
      <xdr:nvSpPr>
        <xdr:cNvPr id="4" name="Oval 3"/>
        <xdr:cNvSpPr/>
      </xdr:nvSpPr>
      <xdr:spPr>
        <a:xfrm>
          <a:off x="1173480" y="7099935"/>
          <a:ext cx="219075" cy="316230"/>
        </a:xfrm>
        <a:prstGeom prst="ellipse">
          <a:avLst/>
        </a:prstGeom>
        <a:ln w="95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>
          <a:noAutofit/>
        </a:bodyPr>
        <a:lstStyle/>
        <a:p>
          <a:pPr algn="ctr"/>
          <a:r>
            <a:rPr lang="en-US" sz="800"/>
            <a:t>2</a:t>
          </a:r>
        </a:p>
      </xdr:txBody>
    </xdr:sp>
    <xdr:clientData/>
  </xdr:twoCellAnchor>
  <xdr:twoCellAnchor>
    <xdr:from>
      <xdr:col>5</xdr:col>
      <xdr:colOff>411480</xdr:colOff>
      <xdr:row>36</xdr:row>
      <xdr:rowOff>0</xdr:rowOff>
    </xdr:from>
    <xdr:to>
      <xdr:col>6</xdr:col>
      <xdr:colOff>144780</xdr:colOff>
      <xdr:row>37</xdr:row>
      <xdr:rowOff>137160</xdr:rowOff>
    </xdr:to>
    <xdr:sp macro="" textlink="">
      <xdr:nvSpPr>
        <xdr:cNvPr id="5" name="Oval 4"/>
        <xdr:cNvSpPr/>
      </xdr:nvSpPr>
      <xdr:spPr>
        <a:xfrm>
          <a:off x="3116580" y="5829300"/>
          <a:ext cx="219075" cy="299085"/>
        </a:xfrm>
        <a:prstGeom prst="ellipse">
          <a:avLst/>
        </a:prstGeom>
        <a:ln w="95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>
          <a:noAutofit/>
        </a:bodyPr>
        <a:lstStyle/>
        <a:p>
          <a:pPr algn="ctr"/>
          <a:r>
            <a:rPr lang="en-US" sz="800"/>
            <a:t>3</a:t>
          </a:r>
        </a:p>
      </xdr:txBody>
    </xdr:sp>
    <xdr:clientData/>
  </xdr:twoCellAnchor>
  <xdr:twoCellAnchor>
    <xdr:from>
      <xdr:col>5</xdr:col>
      <xdr:colOff>422910</xdr:colOff>
      <xdr:row>41</xdr:row>
      <xdr:rowOff>91440</xdr:rowOff>
    </xdr:from>
    <xdr:to>
      <xdr:col>6</xdr:col>
      <xdr:colOff>156210</xdr:colOff>
      <xdr:row>43</xdr:row>
      <xdr:rowOff>83820</xdr:rowOff>
    </xdr:to>
    <xdr:sp macro="" textlink="">
      <xdr:nvSpPr>
        <xdr:cNvPr id="6" name="Oval 5"/>
        <xdr:cNvSpPr/>
      </xdr:nvSpPr>
      <xdr:spPr>
        <a:xfrm>
          <a:off x="3128010" y="6730365"/>
          <a:ext cx="219075" cy="316230"/>
        </a:xfrm>
        <a:prstGeom prst="ellipse">
          <a:avLst/>
        </a:prstGeom>
        <a:ln w="95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>
          <a:noAutofit/>
        </a:bodyPr>
        <a:lstStyle/>
        <a:p>
          <a:pPr algn="ctr"/>
          <a:r>
            <a:rPr lang="en-US" sz="800"/>
            <a:t>4</a:t>
          </a:r>
        </a:p>
      </xdr:txBody>
    </xdr:sp>
    <xdr:clientData/>
  </xdr:twoCellAnchor>
  <xdr:twoCellAnchor>
    <xdr:from>
      <xdr:col>5</xdr:col>
      <xdr:colOff>411480</xdr:colOff>
      <xdr:row>47</xdr:row>
      <xdr:rowOff>129540</xdr:rowOff>
    </xdr:from>
    <xdr:to>
      <xdr:col>6</xdr:col>
      <xdr:colOff>144780</xdr:colOff>
      <xdr:row>49</xdr:row>
      <xdr:rowOff>121920</xdr:rowOff>
    </xdr:to>
    <xdr:sp macro="" textlink="">
      <xdr:nvSpPr>
        <xdr:cNvPr id="7" name="Oval 6"/>
        <xdr:cNvSpPr/>
      </xdr:nvSpPr>
      <xdr:spPr>
        <a:xfrm>
          <a:off x="3116580" y="7740015"/>
          <a:ext cx="219075" cy="316230"/>
        </a:xfrm>
        <a:prstGeom prst="ellipse">
          <a:avLst/>
        </a:prstGeom>
        <a:ln w="95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>
          <a:noAutofit/>
        </a:bodyPr>
        <a:lstStyle/>
        <a:p>
          <a:pPr algn="ctr"/>
          <a:r>
            <a:rPr lang="en-US" sz="800"/>
            <a:t>5</a:t>
          </a:r>
        </a:p>
      </xdr:txBody>
    </xdr:sp>
    <xdr:clientData/>
  </xdr:twoCellAnchor>
  <xdr:twoCellAnchor>
    <xdr:from>
      <xdr:col>1</xdr:col>
      <xdr:colOff>0</xdr:colOff>
      <xdr:row>37</xdr:row>
      <xdr:rowOff>0</xdr:rowOff>
    </xdr:from>
    <xdr:to>
      <xdr:col>1</xdr:col>
      <xdr:colOff>419100</xdr:colOff>
      <xdr:row>37</xdr:row>
      <xdr:rowOff>3810</xdr:rowOff>
    </xdr:to>
    <xdr:cxnSp macro="">
      <xdr:nvCxnSpPr>
        <xdr:cNvPr id="8" name="Straight Connector 7"/>
        <xdr:cNvCxnSpPr>
          <a:endCxn id="2" idx="2"/>
        </xdr:cNvCxnSpPr>
      </xdr:nvCxnSpPr>
      <xdr:spPr>
        <a:xfrm>
          <a:off x="762000" y="5991225"/>
          <a:ext cx="419100" cy="381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</xdr:colOff>
      <xdr:row>40</xdr:row>
      <xdr:rowOff>137160</xdr:rowOff>
    </xdr:from>
    <xdr:to>
      <xdr:col>1</xdr:col>
      <xdr:colOff>434340</xdr:colOff>
      <xdr:row>40</xdr:row>
      <xdr:rowOff>140970</xdr:rowOff>
    </xdr:to>
    <xdr:cxnSp macro="">
      <xdr:nvCxnSpPr>
        <xdr:cNvPr id="9" name="Straight Connector 8"/>
        <xdr:cNvCxnSpPr/>
      </xdr:nvCxnSpPr>
      <xdr:spPr>
        <a:xfrm>
          <a:off x="777240" y="6614160"/>
          <a:ext cx="419100" cy="381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160020</xdr:colOff>
      <xdr:row>41</xdr:row>
      <xdr:rowOff>7620</xdr:rowOff>
    </xdr:from>
    <xdr:to>
      <xdr:col>3</xdr:col>
      <xdr:colOff>19050</xdr:colOff>
      <xdr:row>41</xdr:row>
      <xdr:rowOff>57150</xdr:rowOff>
    </xdr:to>
    <xdr:cxnSp macro="">
      <xdr:nvCxnSpPr>
        <xdr:cNvPr id="10" name="Straight Connector 9"/>
        <xdr:cNvCxnSpPr/>
      </xdr:nvCxnSpPr>
      <xdr:spPr>
        <a:xfrm>
          <a:off x="1407795" y="6646545"/>
          <a:ext cx="344805" cy="4953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35</xdr:row>
      <xdr:rowOff>7620</xdr:rowOff>
    </xdr:from>
    <xdr:to>
      <xdr:col>2</xdr:col>
      <xdr:colOff>541020</xdr:colOff>
      <xdr:row>37</xdr:row>
      <xdr:rowOff>3810</xdr:rowOff>
    </xdr:to>
    <xdr:cxnSp macro="">
      <xdr:nvCxnSpPr>
        <xdr:cNvPr id="11" name="Straight Arrow Connector 10"/>
        <xdr:cNvCxnSpPr>
          <a:stCxn id="2" idx="6"/>
        </xdr:cNvCxnSpPr>
      </xdr:nvCxnSpPr>
      <xdr:spPr>
        <a:xfrm flipV="1">
          <a:off x="1400175" y="5674995"/>
          <a:ext cx="331470" cy="32004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36</xdr:row>
      <xdr:rowOff>53340</xdr:rowOff>
    </xdr:from>
    <xdr:to>
      <xdr:col>2</xdr:col>
      <xdr:colOff>541020</xdr:colOff>
      <xdr:row>37</xdr:row>
      <xdr:rowOff>3810</xdr:rowOff>
    </xdr:to>
    <xdr:cxnSp macro="">
      <xdr:nvCxnSpPr>
        <xdr:cNvPr id="12" name="Straight Connector 11"/>
        <xdr:cNvCxnSpPr>
          <a:stCxn id="2" idx="6"/>
        </xdr:cNvCxnSpPr>
      </xdr:nvCxnSpPr>
      <xdr:spPr>
        <a:xfrm flipV="1">
          <a:off x="1400175" y="5882640"/>
          <a:ext cx="331470" cy="112395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44</xdr:row>
      <xdr:rowOff>137160</xdr:rowOff>
    </xdr:from>
    <xdr:to>
      <xdr:col>1</xdr:col>
      <xdr:colOff>419100</xdr:colOff>
      <xdr:row>44</xdr:row>
      <xdr:rowOff>140970</xdr:rowOff>
    </xdr:to>
    <xdr:cxnSp macro="">
      <xdr:nvCxnSpPr>
        <xdr:cNvPr id="13" name="Straight Connector 12"/>
        <xdr:cNvCxnSpPr/>
      </xdr:nvCxnSpPr>
      <xdr:spPr>
        <a:xfrm>
          <a:off x="762000" y="7261860"/>
          <a:ext cx="419100" cy="381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45</xdr:row>
      <xdr:rowOff>0</xdr:rowOff>
    </xdr:from>
    <xdr:to>
      <xdr:col>3</xdr:col>
      <xdr:colOff>22860</xdr:colOff>
      <xdr:row>45</xdr:row>
      <xdr:rowOff>3810</xdr:rowOff>
    </xdr:to>
    <xdr:cxnSp macro="">
      <xdr:nvCxnSpPr>
        <xdr:cNvPr id="14" name="Straight Connector 13"/>
        <xdr:cNvCxnSpPr/>
      </xdr:nvCxnSpPr>
      <xdr:spPr>
        <a:xfrm>
          <a:off x="1400175" y="7286625"/>
          <a:ext cx="356235" cy="381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42</xdr:row>
      <xdr:rowOff>60960</xdr:rowOff>
    </xdr:from>
    <xdr:to>
      <xdr:col>1</xdr:col>
      <xdr:colOff>449580</xdr:colOff>
      <xdr:row>44</xdr:row>
      <xdr:rowOff>57150</xdr:rowOff>
    </xdr:to>
    <xdr:cxnSp macro="">
      <xdr:nvCxnSpPr>
        <xdr:cNvPr id="15" name="Straight Arrow Connector 14"/>
        <xdr:cNvCxnSpPr/>
      </xdr:nvCxnSpPr>
      <xdr:spPr>
        <a:xfrm>
          <a:off x="800100" y="6861810"/>
          <a:ext cx="411480" cy="32004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36</xdr:row>
      <xdr:rowOff>140970</xdr:rowOff>
    </xdr:from>
    <xdr:to>
      <xdr:col>5</xdr:col>
      <xdr:colOff>411480</xdr:colOff>
      <xdr:row>37</xdr:row>
      <xdr:rowOff>0</xdr:rowOff>
    </xdr:to>
    <xdr:cxnSp macro="">
      <xdr:nvCxnSpPr>
        <xdr:cNvPr id="16" name="Straight Arrow Connector 15"/>
        <xdr:cNvCxnSpPr>
          <a:endCxn id="5" idx="2"/>
        </xdr:cNvCxnSpPr>
      </xdr:nvCxnSpPr>
      <xdr:spPr>
        <a:xfrm flipV="1">
          <a:off x="2705100" y="5970270"/>
          <a:ext cx="411480" cy="2095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</xdr:colOff>
      <xdr:row>42</xdr:row>
      <xdr:rowOff>74295</xdr:rowOff>
    </xdr:from>
    <xdr:to>
      <xdr:col>5</xdr:col>
      <xdr:colOff>419100</xdr:colOff>
      <xdr:row>42</xdr:row>
      <xdr:rowOff>76200</xdr:rowOff>
    </xdr:to>
    <xdr:cxnSp macro="">
      <xdr:nvCxnSpPr>
        <xdr:cNvPr id="17" name="Straight Arrow Connector 16"/>
        <xdr:cNvCxnSpPr/>
      </xdr:nvCxnSpPr>
      <xdr:spPr>
        <a:xfrm flipV="1">
          <a:off x="2712720" y="6875145"/>
          <a:ext cx="411480" cy="190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</xdr:colOff>
      <xdr:row>48</xdr:row>
      <xdr:rowOff>133350</xdr:rowOff>
    </xdr:from>
    <xdr:to>
      <xdr:col>5</xdr:col>
      <xdr:colOff>419100</xdr:colOff>
      <xdr:row>48</xdr:row>
      <xdr:rowOff>137160</xdr:rowOff>
    </xdr:to>
    <xdr:cxnSp macro="">
      <xdr:nvCxnSpPr>
        <xdr:cNvPr id="18" name="Straight Arrow Connector 17"/>
        <xdr:cNvCxnSpPr/>
      </xdr:nvCxnSpPr>
      <xdr:spPr>
        <a:xfrm flipV="1">
          <a:off x="2712720" y="7905750"/>
          <a:ext cx="411480" cy="381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37</xdr:row>
      <xdr:rowOff>95871</xdr:rowOff>
    </xdr:from>
    <xdr:to>
      <xdr:col>5</xdr:col>
      <xdr:colOff>452769</xdr:colOff>
      <xdr:row>38</xdr:row>
      <xdr:rowOff>137160</xdr:rowOff>
    </xdr:to>
    <xdr:cxnSp macro="">
      <xdr:nvCxnSpPr>
        <xdr:cNvPr id="19" name="Straight Arrow Connector 18"/>
        <xdr:cNvCxnSpPr>
          <a:endCxn id="5" idx="3"/>
        </xdr:cNvCxnSpPr>
      </xdr:nvCxnSpPr>
      <xdr:spPr>
        <a:xfrm flipV="1">
          <a:off x="2705100" y="6087096"/>
          <a:ext cx="452769" cy="203214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163830</xdr:colOff>
      <xdr:row>42</xdr:row>
      <xdr:rowOff>49530</xdr:rowOff>
    </xdr:from>
    <xdr:to>
      <xdr:col>7</xdr:col>
      <xdr:colOff>26670</xdr:colOff>
      <xdr:row>42</xdr:row>
      <xdr:rowOff>53340</xdr:rowOff>
    </xdr:to>
    <xdr:cxnSp macro="">
      <xdr:nvCxnSpPr>
        <xdr:cNvPr id="20" name="Straight Arrow Connector 19"/>
        <xdr:cNvCxnSpPr/>
      </xdr:nvCxnSpPr>
      <xdr:spPr>
        <a:xfrm flipV="1">
          <a:off x="3354705" y="6850380"/>
          <a:ext cx="348615" cy="381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</xdr:colOff>
      <xdr:row>48</xdr:row>
      <xdr:rowOff>140970</xdr:rowOff>
    </xdr:from>
    <xdr:to>
      <xdr:col>7</xdr:col>
      <xdr:colOff>7620</xdr:colOff>
      <xdr:row>49</xdr:row>
      <xdr:rowOff>0</xdr:rowOff>
    </xdr:to>
    <xdr:cxnSp macro="">
      <xdr:nvCxnSpPr>
        <xdr:cNvPr id="21" name="Straight Arrow Connector 20"/>
        <xdr:cNvCxnSpPr/>
      </xdr:nvCxnSpPr>
      <xdr:spPr>
        <a:xfrm flipV="1">
          <a:off x="3335655" y="7913370"/>
          <a:ext cx="348615" cy="2095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560070</xdr:colOff>
      <xdr:row>40</xdr:row>
      <xdr:rowOff>104775</xdr:rowOff>
    </xdr:from>
    <xdr:to>
      <xdr:col>5</xdr:col>
      <xdr:colOff>464199</xdr:colOff>
      <xdr:row>41</xdr:row>
      <xdr:rowOff>130824</xdr:rowOff>
    </xdr:to>
    <xdr:cxnSp macro="">
      <xdr:nvCxnSpPr>
        <xdr:cNvPr id="22" name="Straight Arrow Connector 21"/>
        <xdr:cNvCxnSpPr>
          <a:endCxn id="6" idx="1"/>
        </xdr:cNvCxnSpPr>
      </xdr:nvCxnSpPr>
      <xdr:spPr>
        <a:xfrm>
          <a:off x="2703195" y="6581775"/>
          <a:ext cx="466104" cy="187974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</xdr:colOff>
      <xdr:row>43</xdr:row>
      <xdr:rowOff>42531</xdr:rowOff>
    </xdr:from>
    <xdr:to>
      <xdr:col>5</xdr:col>
      <xdr:colOff>464199</xdr:colOff>
      <xdr:row>44</xdr:row>
      <xdr:rowOff>38100</xdr:rowOff>
    </xdr:to>
    <xdr:cxnSp macro="">
      <xdr:nvCxnSpPr>
        <xdr:cNvPr id="23" name="Straight Arrow Connector 22"/>
        <xdr:cNvCxnSpPr>
          <a:endCxn id="6" idx="3"/>
        </xdr:cNvCxnSpPr>
      </xdr:nvCxnSpPr>
      <xdr:spPr>
        <a:xfrm flipV="1">
          <a:off x="2739390" y="7005306"/>
          <a:ext cx="429909" cy="157494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47</xdr:row>
      <xdr:rowOff>83820</xdr:rowOff>
    </xdr:from>
    <xdr:to>
      <xdr:col>5</xdr:col>
      <xdr:colOff>441960</xdr:colOff>
      <xdr:row>48</xdr:row>
      <xdr:rowOff>57150</xdr:rowOff>
    </xdr:to>
    <xdr:cxnSp macro="">
      <xdr:nvCxnSpPr>
        <xdr:cNvPr id="24" name="Straight Arrow Connector 23"/>
        <xdr:cNvCxnSpPr/>
      </xdr:nvCxnSpPr>
      <xdr:spPr>
        <a:xfrm>
          <a:off x="2705100" y="7694295"/>
          <a:ext cx="441960" cy="13525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</xdr:colOff>
      <xdr:row>34</xdr:row>
      <xdr:rowOff>137160</xdr:rowOff>
    </xdr:from>
    <xdr:to>
      <xdr:col>7</xdr:col>
      <xdr:colOff>0</xdr:colOff>
      <xdr:row>36</xdr:row>
      <xdr:rowOff>140970</xdr:rowOff>
    </xdr:to>
    <xdr:cxnSp macro="">
      <xdr:nvCxnSpPr>
        <xdr:cNvPr id="25" name="Straight Arrow Connector 24"/>
        <xdr:cNvCxnSpPr>
          <a:stCxn id="5" idx="6"/>
        </xdr:cNvCxnSpPr>
      </xdr:nvCxnSpPr>
      <xdr:spPr>
        <a:xfrm flipV="1">
          <a:off x="3335655" y="5642610"/>
          <a:ext cx="340995" cy="32766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</xdr:colOff>
      <xdr:row>36</xdr:row>
      <xdr:rowOff>140970</xdr:rowOff>
    </xdr:from>
    <xdr:to>
      <xdr:col>6</xdr:col>
      <xdr:colOff>541020</xdr:colOff>
      <xdr:row>38</xdr:row>
      <xdr:rowOff>106680</xdr:rowOff>
    </xdr:to>
    <xdr:cxnSp macro="">
      <xdr:nvCxnSpPr>
        <xdr:cNvPr id="26" name="Straight Arrow Connector 25"/>
        <xdr:cNvCxnSpPr>
          <a:stCxn id="5" idx="6"/>
        </xdr:cNvCxnSpPr>
      </xdr:nvCxnSpPr>
      <xdr:spPr>
        <a:xfrm>
          <a:off x="3335655" y="5970270"/>
          <a:ext cx="339090" cy="28956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38</xdr:row>
      <xdr:rowOff>85725</xdr:rowOff>
    </xdr:from>
    <xdr:to>
      <xdr:col>2</xdr:col>
      <xdr:colOff>550545</xdr:colOff>
      <xdr:row>40</xdr:row>
      <xdr:rowOff>81915</xdr:rowOff>
    </xdr:to>
    <xdr:cxnSp macro="">
      <xdr:nvCxnSpPr>
        <xdr:cNvPr id="27" name="Straight Arrow Connector 26"/>
        <xdr:cNvCxnSpPr/>
      </xdr:nvCxnSpPr>
      <xdr:spPr>
        <a:xfrm flipV="1">
          <a:off x="1409700" y="6238875"/>
          <a:ext cx="321945" cy="32004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180975</xdr:colOff>
      <xdr:row>39</xdr:row>
      <xdr:rowOff>76200</xdr:rowOff>
    </xdr:from>
    <xdr:to>
      <xdr:col>3</xdr:col>
      <xdr:colOff>0</xdr:colOff>
      <xdr:row>40</xdr:row>
      <xdr:rowOff>80011</xdr:rowOff>
    </xdr:to>
    <xdr:cxnSp macro="">
      <xdr:nvCxnSpPr>
        <xdr:cNvPr id="28" name="Straight Connector 27"/>
        <xdr:cNvCxnSpPr/>
      </xdr:nvCxnSpPr>
      <xdr:spPr>
        <a:xfrm flipV="1">
          <a:off x="1428750" y="6391275"/>
          <a:ext cx="304800" cy="165736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85725</xdr:colOff>
      <xdr:row>43</xdr:row>
      <xdr:rowOff>76200</xdr:rowOff>
    </xdr:from>
    <xdr:to>
      <xdr:col>3</xdr:col>
      <xdr:colOff>47625</xdr:colOff>
      <xdr:row>44</xdr:row>
      <xdr:rowOff>74296</xdr:rowOff>
    </xdr:to>
    <xdr:cxnSp macro="">
      <xdr:nvCxnSpPr>
        <xdr:cNvPr id="29" name="Straight Connector 28"/>
        <xdr:cNvCxnSpPr/>
      </xdr:nvCxnSpPr>
      <xdr:spPr>
        <a:xfrm flipV="1">
          <a:off x="1333500" y="7038975"/>
          <a:ext cx="447675" cy="16002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</xdr:colOff>
      <xdr:row>34</xdr:row>
      <xdr:rowOff>66675</xdr:rowOff>
    </xdr:from>
    <xdr:to>
      <xdr:col>5</xdr:col>
      <xdr:colOff>440055</xdr:colOff>
      <xdr:row>36</xdr:row>
      <xdr:rowOff>62865</xdr:rowOff>
    </xdr:to>
    <xdr:cxnSp macro="">
      <xdr:nvCxnSpPr>
        <xdr:cNvPr id="30" name="Straight Arrow Connector 29"/>
        <xdr:cNvCxnSpPr/>
      </xdr:nvCxnSpPr>
      <xdr:spPr>
        <a:xfrm>
          <a:off x="2733675" y="5572125"/>
          <a:ext cx="411480" cy="32004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49</xdr:row>
      <xdr:rowOff>76200</xdr:rowOff>
    </xdr:from>
    <xdr:to>
      <xdr:col>5</xdr:col>
      <xdr:colOff>448959</xdr:colOff>
      <xdr:row>51</xdr:row>
      <xdr:rowOff>123825</xdr:rowOff>
    </xdr:to>
    <xdr:cxnSp macro="">
      <xdr:nvCxnSpPr>
        <xdr:cNvPr id="31" name="Straight Arrow Connector 30"/>
        <xdr:cNvCxnSpPr/>
      </xdr:nvCxnSpPr>
      <xdr:spPr>
        <a:xfrm flipV="1">
          <a:off x="2714625" y="8010525"/>
          <a:ext cx="439434" cy="37147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49</xdr:row>
      <xdr:rowOff>38100</xdr:rowOff>
    </xdr:from>
    <xdr:to>
      <xdr:col>5</xdr:col>
      <xdr:colOff>420384</xdr:colOff>
      <xdr:row>50</xdr:row>
      <xdr:rowOff>19050</xdr:rowOff>
    </xdr:to>
    <xdr:cxnSp macro="">
      <xdr:nvCxnSpPr>
        <xdr:cNvPr id="32" name="Straight Arrow Connector 31"/>
        <xdr:cNvCxnSpPr/>
      </xdr:nvCxnSpPr>
      <xdr:spPr>
        <a:xfrm flipV="1">
          <a:off x="2724150" y="7972425"/>
          <a:ext cx="401334" cy="14287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46</xdr:row>
      <xdr:rowOff>38100</xdr:rowOff>
    </xdr:from>
    <xdr:to>
      <xdr:col>5</xdr:col>
      <xdr:colOff>494679</xdr:colOff>
      <xdr:row>47</xdr:row>
      <xdr:rowOff>130824</xdr:rowOff>
    </xdr:to>
    <xdr:cxnSp macro="">
      <xdr:nvCxnSpPr>
        <xdr:cNvPr id="33" name="Straight Arrow Connector 32"/>
        <xdr:cNvCxnSpPr/>
      </xdr:nvCxnSpPr>
      <xdr:spPr>
        <a:xfrm>
          <a:off x="2724150" y="7486650"/>
          <a:ext cx="466104" cy="254649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30</xdr:row>
      <xdr:rowOff>7620</xdr:rowOff>
    </xdr:from>
    <xdr:to>
      <xdr:col>2</xdr:col>
      <xdr:colOff>152400</xdr:colOff>
      <xdr:row>32</xdr:row>
      <xdr:rowOff>0</xdr:rowOff>
    </xdr:to>
    <xdr:sp macro="" textlink="">
      <xdr:nvSpPr>
        <xdr:cNvPr id="34" name="Oval 33"/>
        <xdr:cNvSpPr/>
      </xdr:nvSpPr>
      <xdr:spPr>
        <a:xfrm>
          <a:off x="1181100" y="4865370"/>
          <a:ext cx="219075" cy="316230"/>
        </a:xfrm>
        <a:prstGeom prst="ellipse">
          <a:avLst/>
        </a:prstGeom>
        <a:ln w="95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>
          <a:noAutofit/>
        </a:bodyPr>
        <a:lstStyle/>
        <a:p>
          <a:pPr algn="ctr"/>
          <a:r>
            <a:rPr lang="en-US" sz="800"/>
            <a:t>D</a:t>
          </a:r>
        </a:p>
      </xdr:txBody>
    </xdr:sp>
    <xdr:clientData/>
  </xdr:twoCellAnchor>
  <xdr:twoCellAnchor>
    <xdr:from>
      <xdr:col>1</xdr:col>
      <xdr:colOff>0</xdr:colOff>
      <xdr:row>31</xdr:row>
      <xdr:rowOff>0</xdr:rowOff>
    </xdr:from>
    <xdr:to>
      <xdr:col>1</xdr:col>
      <xdr:colOff>419100</xdr:colOff>
      <xdr:row>31</xdr:row>
      <xdr:rowOff>3810</xdr:rowOff>
    </xdr:to>
    <xdr:cxnSp macro="">
      <xdr:nvCxnSpPr>
        <xdr:cNvPr id="35" name="Straight Connector 34"/>
        <xdr:cNvCxnSpPr>
          <a:endCxn id="34" idx="2"/>
        </xdr:cNvCxnSpPr>
      </xdr:nvCxnSpPr>
      <xdr:spPr>
        <a:xfrm>
          <a:off x="762000" y="5019675"/>
          <a:ext cx="419100" cy="381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29</xdr:row>
      <xdr:rowOff>7620</xdr:rowOff>
    </xdr:from>
    <xdr:to>
      <xdr:col>2</xdr:col>
      <xdr:colOff>541020</xdr:colOff>
      <xdr:row>31</xdr:row>
      <xdr:rowOff>3810</xdr:rowOff>
    </xdr:to>
    <xdr:cxnSp macro="">
      <xdr:nvCxnSpPr>
        <xdr:cNvPr id="36" name="Straight Arrow Connector 35"/>
        <xdr:cNvCxnSpPr>
          <a:stCxn id="34" idx="6"/>
        </xdr:cNvCxnSpPr>
      </xdr:nvCxnSpPr>
      <xdr:spPr>
        <a:xfrm flipV="1">
          <a:off x="1400175" y="4703445"/>
          <a:ext cx="331470" cy="32004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30</xdr:row>
      <xdr:rowOff>53340</xdr:rowOff>
    </xdr:from>
    <xdr:to>
      <xdr:col>2</xdr:col>
      <xdr:colOff>541020</xdr:colOff>
      <xdr:row>31</xdr:row>
      <xdr:rowOff>3810</xdr:rowOff>
    </xdr:to>
    <xdr:cxnSp macro="">
      <xdr:nvCxnSpPr>
        <xdr:cNvPr id="37" name="Straight Connector 36"/>
        <xdr:cNvCxnSpPr>
          <a:stCxn id="34" idx="6"/>
        </xdr:cNvCxnSpPr>
      </xdr:nvCxnSpPr>
      <xdr:spPr>
        <a:xfrm flipV="1">
          <a:off x="1400175" y="4911090"/>
          <a:ext cx="331470" cy="112395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30</xdr:row>
      <xdr:rowOff>140970</xdr:rowOff>
    </xdr:from>
    <xdr:to>
      <xdr:col>3</xdr:col>
      <xdr:colOff>7620</xdr:colOff>
      <xdr:row>31</xdr:row>
      <xdr:rowOff>60960</xdr:rowOff>
    </xdr:to>
    <xdr:cxnSp macro="">
      <xdr:nvCxnSpPr>
        <xdr:cNvPr id="38" name="Straight Connector 37"/>
        <xdr:cNvCxnSpPr/>
      </xdr:nvCxnSpPr>
      <xdr:spPr>
        <a:xfrm>
          <a:off x="1400175" y="4998720"/>
          <a:ext cx="340995" cy="81915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</xdr:colOff>
      <xdr:row>31</xdr:row>
      <xdr:rowOff>66675</xdr:rowOff>
    </xdr:from>
    <xdr:to>
      <xdr:col>3</xdr:col>
      <xdr:colOff>26670</xdr:colOff>
      <xdr:row>32</xdr:row>
      <xdr:rowOff>100965</xdr:rowOff>
    </xdr:to>
    <xdr:cxnSp macro="">
      <xdr:nvCxnSpPr>
        <xdr:cNvPr id="39" name="Straight Arrow Connector 38"/>
        <xdr:cNvCxnSpPr/>
      </xdr:nvCxnSpPr>
      <xdr:spPr>
        <a:xfrm>
          <a:off x="1381125" y="5086350"/>
          <a:ext cx="379095" cy="19621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102183</xdr:colOff>
      <xdr:row>27</xdr:row>
      <xdr:rowOff>114301</xdr:rowOff>
    </xdr:from>
    <xdr:to>
      <xdr:col>2</xdr:col>
      <xdr:colOff>561975</xdr:colOff>
      <xdr:row>30</xdr:row>
      <xdr:rowOff>48351</xdr:rowOff>
    </xdr:to>
    <xdr:cxnSp macro="">
      <xdr:nvCxnSpPr>
        <xdr:cNvPr id="40" name="Straight Connector 39"/>
        <xdr:cNvCxnSpPr>
          <a:stCxn id="34" idx="7"/>
        </xdr:cNvCxnSpPr>
      </xdr:nvCxnSpPr>
      <xdr:spPr>
        <a:xfrm flipV="1">
          <a:off x="1349958" y="4486276"/>
          <a:ext cx="383592" cy="419825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123825</xdr:colOff>
      <xdr:row>31</xdr:row>
      <xdr:rowOff>114300</xdr:rowOff>
    </xdr:from>
    <xdr:to>
      <xdr:col>2</xdr:col>
      <xdr:colOff>590550</xdr:colOff>
      <xdr:row>33</xdr:row>
      <xdr:rowOff>47625</xdr:rowOff>
    </xdr:to>
    <xdr:cxnSp macro="">
      <xdr:nvCxnSpPr>
        <xdr:cNvPr id="41" name="Straight Arrow Connector 40"/>
        <xdr:cNvCxnSpPr/>
      </xdr:nvCxnSpPr>
      <xdr:spPr>
        <a:xfrm>
          <a:off x="1371600" y="5133975"/>
          <a:ext cx="361950" cy="25717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blem6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.6(ab)"/>
      <sheetName val="3.6(cd)"/>
    </sheetNames>
    <sheetDataSet>
      <sheetData sheetId="0">
        <row r="20">
          <cell r="F20">
            <v>6300</v>
          </cell>
          <cell r="G20">
            <v>4880</v>
          </cell>
          <cell r="H20">
            <v>2130</v>
          </cell>
          <cell r="I20">
            <v>1210</v>
          </cell>
          <cell r="J20">
            <v>6120</v>
          </cell>
          <cell r="K20">
            <v>4830</v>
          </cell>
          <cell r="L20">
            <v>2750</v>
          </cell>
          <cell r="M20">
            <v>8580</v>
          </cell>
          <cell r="N20">
            <v>4460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G5" sqref="G5"/>
    </sheetView>
  </sheetViews>
  <sheetFormatPr defaultRowHeight="12.75"/>
  <cols>
    <col min="1" max="1" width="8.85546875" customWidth="1"/>
    <col min="2" max="2" width="9.42578125" customWidth="1"/>
    <col min="3" max="9" width="8.85546875" customWidth="1"/>
    <col min="10" max="17" width="5.28515625" customWidth="1"/>
  </cols>
  <sheetData>
    <row r="1" spans="1:17">
      <c r="A1" s="1" t="s">
        <v>32</v>
      </c>
    </row>
    <row r="2" spans="1:17">
      <c r="B2" s="2" t="s">
        <v>33</v>
      </c>
      <c r="D2" t="s">
        <v>34</v>
      </c>
    </row>
    <row r="3" spans="1:17">
      <c r="A3" s="2" t="s">
        <v>1</v>
      </c>
      <c r="E3" s="27" t="s">
        <v>35</v>
      </c>
    </row>
    <row r="4" spans="1:17">
      <c r="A4" s="2"/>
      <c r="B4" s="28"/>
      <c r="D4" s="27">
        <v>1</v>
      </c>
      <c r="E4" s="27">
        <v>3</v>
      </c>
      <c r="F4" s="27">
        <v>6</v>
      </c>
      <c r="G4" s="3" t="s">
        <v>36</v>
      </c>
      <c r="I4" s="11" t="s">
        <v>37</v>
      </c>
      <c r="J4" s="11">
        <v>1</v>
      </c>
      <c r="K4" s="11">
        <v>2</v>
      </c>
      <c r="L4" s="11">
        <v>3</v>
      </c>
      <c r="M4" s="11">
        <v>4</v>
      </c>
      <c r="N4" s="11">
        <v>5</v>
      </c>
      <c r="O4" s="11">
        <v>6</v>
      </c>
      <c r="P4" s="11">
        <v>7</v>
      </c>
      <c r="Q4" s="11">
        <v>8</v>
      </c>
    </row>
    <row r="5" spans="1:17">
      <c r="A5" s="2"/>
      <c r="B5" s="28"/>
      <c r="C5" s="3">
        <v>2</v>
      </c>
      <c r="D5" s="4">
        <v>8</v>
      </c>
      <c r="E5" s="5">
        <v>6</v>
      </c>
      <c r="F5" s="6">
        <v>4</v>
      </c>
      <c r="G5" s="29">
        <v>4</v>
      </c>
      <c r="I5" t="s">
        <v>38</v>
      </c>
      <c r="J5">
        <v>4</v>
      </c>
      <c r="K5">
        <v>14</v>
      </c>
      <c r="L5">
        <v>5</v>
      </c>
      <c r="M5">
        <v>17</v>
      </c>
      <c r="N5">
        <v>22</v>
      </c>
      <c r="O5">
        <v>7</v>
      </c>
      <c r="P5">
        <v>10</v>
      </c>
      <c r="Q5">
        <v>21</v>
      </c>
    </row>
    <row r="6" spans="1:17">
      <c r="A6" s="2"/>
      <c r="B6" s="28"/>
      <c r="C6" s="3">
        <v>4</v>
      </c>
      <c r="D6" s="7">
        <v>7</v>
      </c>
      <c r="E6" s="8">
        <v>8</v>
      </c>
      <c r="F6" s="9">
        <v>5</v>
      </c>
      <c r="G6" s="30">
        <v>12</v>
      </c>
      <c r="I6" s="11" t="s">
        <v>39</v>
      </c>
      <c r="J6" s="11">
        <v>20</v>
      </c>
      <c r="K6" s="11">
        <v>10</v>
      </c>
      <c r="L6" s="11">
        <v>20</v>
      </c>
      <c r="M6" s="11">
        <v>5</v>
      </c>
      <c r="N6" s="11">
        <v>10</v>
      </c>
      <c r="O6" s="11">
        <v>20</v>
      </c>
      <c r="P6" s="11">
        <v>5</v>
      </c>
      <c r="Q6" s="11">
        <v>10</v>
      </c>
    </row>
    <row r="7" spans="1:17">
      <c r="A7" s="2"/>
      <c r="B7" s="27" t="s">
        <v>40</v>
      </c>
      <c r="C7" s="3">
        <v>5</v>
      </c>
      <c r="D7" s="7">
        <v>3</v>
      </c>
      <c r="E7" s="8">
        <v>3</v>
      </c>
      <c r="F7" s="9">
        <v>5</v>
      </c>
      <c r="G7" s="30">
        <v>12</v>
      </c>
      <c r="I7" t="s">
        <v>41</v>
      </c>
      <c r="J7">
        <f>J5-J6</f>
        <v>-16</v>
      </c>
      <c r="K7">
        <f t="shared" ref="K7:Q7" si="0">K5-K6</f>
        <v>4</v>
      </c>
      <c r="L7">
        <f t="shared" si="0"/>
        <v>-15</v>
      </c>
      <c r="M7">
        <f t="shared" si="0"/>
        <v>12</v>
      </c>
      <c r="N7">
        <f t="shared" si="0"/>
        <v>12</v>
      </c>
      <c r="O7">
        <f t="shared" si="0"/>
        <v>-13</v>
      </c>
      <c r="P7">
        <f t="shared" si="0"/>
        <v>5</v>
      </c>
      <c r="Q7">
        <f t="shared" si="0"/>
        <v>11</v>
      </c>
    </row>
    <row r="8" spans="1:17">
      <c r="A8" s="2"/>
      <c r="B8" s="28"/>
      <c r="C8" s="3">
        <v>7</v>
      </c>
      <c r="D8" s="7">
        <v>4</v>
      </c>
      <c r="E8" s="8">
        <v>7</v>
      </c>
      <c r="F8" s="9">
        <v>3</v>
      </c>
      <c r="G8" s="30">
        <v>5</v>
      </c>
    </row>
    <row r="9" spans="1:17">
      <c r="A9" s="2"/>
      <c r="B9" s="28"/>
      <c r="C9" s="3">
        <v>8</v>
      </c>
      <c r="D9" s="10">
        <v>2</v>
      </c>
      <c r="E9" s="11">
        <v>4</v>
      </c>
      <c r="F9" s="12">
        <v>3</v>
      </c>
      <c r="G9" s="31">
        <v>11</v>
      </c>
      <c r="I9" s="26" t="s">
        <v>42</v>
      </c>
    </row>
    <row r="10" spans="1:17">
      <c r="A10" s="2"/>
      <c r="C10" s="13" t="s">
        <v>43</v>
      </c>
      <c r="D10" s="32">
        <v>16</v>
      </c>
      <c r="E10" s="33">
        <v>15</v>
      </c>
      <c r="F10" s="34">
        <v>13</v>
      </c>
      <c r="G10">
        <f>SUM(D10:F10)</f>
        <v>44</v>
      </c>
      <c r="I10" s="26" t="s">
        <v>44</v>
      </c>
    </row>
    <row r="11" spans="1:17">
      <c r="A11" s="2"/>
      <c r="D11" s="35"/>
    </row>
    <row r="12" spans="1:17" s="28" customFormat="1">
      <c r="D12" s="36"/>
      <c r="F12" s="37"/>
    </row>
    <row r="13" spans="1:17">
      <c r="A13" s="2" t="s">
        <v>12</v>
      </c>
      <c r="D13" s="13">
        <v>1</v>
      </c>
      <c r="E13" s="13">
        <v>3</v>
      </c>
      <c r="F13" s="13">
        <v>6</v>
      </c>
      <c r="G13" s="38" t="s">
        <v>45</v>
      </c>
    </row>
    <row r="14" spans="1:17">
      <c r="A14" s="2"/>
      <c r="C14" s="3">
        <v>2</v>
      </c>
      <c r="D14" s="14">
        <v>0</v>
      </c>
      <c r="E14" s="15">
        <v>3</v>
      </c>
      <c r="F14" s="16">
        <v>1</v>
      </c>
      <c r="G14" s="35">
        <f>SUM(D14:F14)</f>
        <v>4</v>
      </c>
    </row>
    <row r="15" spans="1:17">
      <c r="A15" s="2"/>
      <c r="C15" s="3">
        <v>4</v>
      </c>
      <c r="D15" s="17">
        <v>0</v>
      </c>
      <c r="E15" s="18">
        <v>0</v>
      </c>
      <c r="F15" s="19">
        <v>12</v>
      </c>
      <c r="G15" s="35">
        <f>SUM(D15:F15)</f>
        <v>12</v>
      </c>
    </row>
    <row r="16" spans="1:17">
      <c r="A16" s="2"/>
      <c r="C16" s="3">
        <v>5</v>
      </c>
      <c r="D16" s="17">
        <v>0</v>
      </c>
      <c r="E16" s="18">
        <v>12</v>
      </c>
      <c r="F16" s="19">
        <v>0</v>
      </c>
      <c r="G16" s="35">
        <f>SUM(D16:F16)</f>
        <v>12</v>
      </c>
    </row>
    <row r="17" spans="1:7">
      <c r="A17" s="2"/>
      <c r="C17" s="3">
        <v>7</v>
      </c>
      <c r="D17" s="17">
        <v>5</v>
      </c>
      <c r="E17" s="18">
        <v>0</v>
      </c>
      <c r="F17" s="19">
        <v>0</v>
      </c>
      <c r="G17" s="35">
        <f>SUM(D17:F17)</f>
        <v>5</v>
      </c>
    </row>
    <row r="18" spans="1:7">
      <c r="A18" s="2"/>
      <c r="C18" s="3">
        <v>8</v>
      </c>
      <c r="D18" s="20">
        <v>11</v>
      </c>
      <c r="E18" s="21">
        <v>0</v>
      </c>
      <c r="F18" s="22">
        <v>0</v>
      </c>
      <c r="G18" s="35">
        <f>SUM(D18:F18)</f>
        <v>11</v>
      </c>
    </row>
    <row r="19" spans="1:7">
      <c r="A19" s="2"/>
      <c r="C19" s="28" t="s">
        <v>46</v>
      </c>
      <c r="D19" s="35">
        <f>SUM(D14:D18)</f>
        <v>16</v>
      </c>
      <c r="E19" s="35">
        <f>SUM(E14:E18)</f>
        <v>15</v>
      </c>
      <c r="F19" s="35">
        <f>SUM(F14:F18)</f>
        <v>13</v>
      </c>
      <c r="G19" t="s">
        <v>47</v>
      </c>
    </row>
    <row r="20" spans="1:7">
      <c r="A20" s="2"/>
    </row>
    <row r="21" spans="1:7">
      <c r="A21" s="2"/>
    </row>
    <row r="22" spans="1:7">
      <c r="A22" s="2" t="s">
        <v>15</v>
      </c>
      <c r="C22" s="13" t="s">
        <v>48</v>
      </c>
      <c r="D22" s="23">
        <f>SUMPRODUCT(D5:F9,D14:F18)</f>
        <v>160</v>
      </c>
    </row>
  </sheetData>
  <conditionalFormatting sqref="J7:Q7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="90" zoomScaleNormal="90" workbookViewId="0">
      <selection activeCell="A2" sqref="A2"/>
    </sheetView>
  </sheetViews>
  <sheetFormatPr defaultRowHeight="12.75"/>
  <cols>
    <col min="1" max="1" width="8.85546875" customWidth="1"/>
    <col min="2" max="13" width="5.7109375" customWidth="1"/>
    <col min="14" max="16" width="5.140625" customWidth="1"/>
  </cols>
  <sheetData>
    <row r="1" spans="1:12">
      <c r="A1" s="1" t="s">
        <v>56</v>
      </c>
    </row>
    <row r="3" spans="1:12">
      <c r="A3" s="2" t="s">
        <v>1</v>
      </c>
      <c r="B3" s="13" t="s">
        <v>55</v>
      </c>
    </row>
    <row r="4" spans="1:12">
      <c r="A4" s="2"/>
      <c r="C4" t="s">
        <v>37</v>
      </c>
      <c r="D4" s="11">
        <v>1</v>
      </c>
      <c r="E4" s="11">
        <v>2</v>
      </c>
      <c r="F4" s="11">
        <v>3</v>
      </c>
      <c r="G4" s="11">
        <v>4</v>
      </c>
      <c r="H4" s="11">
        <v>5</v>
      </c>
      <c r="I4" s="11">
        <v>6</v>
      </c>
      <c r="J4" s="11">
        <v>7</v>
      </c>
      <c r="K4" s="11">
        <v>8</v>
      </c>
    </row>
    <row r="5" spans="1:12">
      <c r="A5" s="2"/>
      <c r="C5" t="s">
        <v>38</v>
      </c>
      <c r="D5">
        <v>4</v>
      </c>
      <c r="E5">
        <v>14</v>
      </c>
      <c r="F5">
        <v>5</v>
      </c>
      <c r="G5">
        <v>17</v>
      </c>
      <c r="H5">
        <v>22</v>
      </c>
      <c r="I5">
        <v>7</v>
      </c>
      <c r="J5">
        <v>10</v>
      </c>
      <c r="K5">
        <v>21</v>
      </c>
    </row>
    <row r="6" spans="1:12">
      <c r="A6" s="2"/>
      <c r="C6" t="s">
        <v>39</v>
      </c>
      <c r="D6">
        <v>20</v>
      </c>
      <c r="E6">
        <v>10</v>
      </c>
      <c r="F6">
        <v>20</v>
      </c>
      <c r="G6">
        <v>5</v>
      </c>
      <c r="H6">
        <v>10</v>
      </c>
      <c r="I6">
        <v>20</v>
      </c>
      <c r="J6">
        <v>5</v>
      </c>
      <c r="K6">
        <v>10</v>
      </c>
    </row>
    <row r="7" spans="1:12">
      <c r="A7" s="2"/>
    </row>
    <row r="8" spans="1:12">
      <c r="A8" s="2"/>
      <c r="B8" s="13" t="s">
        <v>54</v>
      </c>
      <c r="D8" s="43">
        <v>1</v>
      </c>
      <c r="E8" s="43">
        <v>2</v>
      </c>
      <c r="F8" s="43">
        <v>3</v>
      </c>
      <c r="G8" s="43">
        <v>4</v>
      </c>
      <c r="H8" s="43">
        <v>5</v>
      </c>
      <c r="I8" s="43">
        <v>6</v>
      </c>
      <c r="J8" s="43">
        <v>7</v>
      </c>
      <c r="K8" s="43">
        <v>8</v>
      </c>
      <c r="L8" s="3" t="s">
        <v>53</v>
      </c>
    </row>
    <row r="9" spans="1:12">
      <c r="A9" s="2"/>
      <c r="C9" s="43">
        <v>1</v>
      </c>
      <c r="D9" s="4">
        <v>0</v>
      </c>
      <c r="E9" s="5">
        <v>8</v>
      </c>
      <c r="F9" s="5">
        <v>6</v>
      </c>
      <c r="G9" s="5">
        <v>7</v>
      </c>
      <c r="H9" s="5">
        <v>3</v>
      </c>
      <c r="I9" s="5">
        <v>5</v>
      </c>
      <c r="J9" s="5">
        <v>4</v>
      </c>
      <c r="K9" s="6">
        <v>2</v>
      </c>
      <c r="L9" s="29">
        <v>4</v>
      </c>
    </row>
    <row r="10" spans="1:12">
      <c r="A10" s="2"/>
      <c r="C10" s="43">
        <v>2</v>
      </c>
      <c r="D10" s="7">
        <v>8</v>
      </c>
      <c r="E10" s="8">
        <v>0</v>
      </c>
      <c r="F10" s="8">
        <v>6</v>
      </c>
      <c r="G10" s="8">
        <v>5</v>
      </c>
      <c r="H10" s="8">
        <v>8</v>
      </c>
      <c r="I10" s="8">
        <v>4</v>
      </c>
      <c r="J10" s="8">
        <v>6</v>
      </c>
      <c r="K10" s="9">
        <v>7</v>
      </c>
      <c r="L10" s="30">
        <v>14</v>
      </c>
    </row>
    <row r="11" spans="1:12">
      <c r="A11" s="2"/>
      <c r="C11" s="43">
        <v>3</v>
      </c>
      <c r="D11" s="7">
        <v>6</v>
      </c>
      <c r="E11" s="8">
        <v>6</v>
      </c>
      <c r="F11" s="8">
        <v>0</v>
      </c>
      <c r="G11" s="8">
        <v>8</v>
      </c>
      <c r="H11" s="8">
        <v>3</v>
      </c>
      <c r="I11" s="8">
        <v>4</v>
      </c>
      <c r="J11" s="8">
        <v>7</v>
      </c>
      <c r="K11" s="9">
        <v>4</v>
      </c>
      <c r="L11" s="30">
        <v>5</v>
      </c>
    </row>
    <row r="12" spans="1:12">
      <c r="A12" s="2"/>
      <c r="C12" s="43">
        <v>4</v>
      </c>
      <c r="D12" s="7">
        <v>7</v>
      </c>
      <c r="E12" s="8">
        <v>5</v>
      </c>
      <c r="F12" s="8">
        <v>8</v>
      </c>
      <c r="G12" s="8">
        <v>0</v>
      </c>
      <c r="H12" s="8">
        <v>9</v>
      </c>
      <c r="I12" s="8">
        <v>5</v>
      </c>
      <c r="J12" s="8">
        <v>3</v>
      </c>
      <c r="K12" s="9">
        <v>7</v>
      </c>
      <c r="L12" s="30">
        <v>17</v>
      </c>
    </row>
    <row r="13" spans="1:12">
      <c r="A13" s="2"/>
      <c r="C13" s="43">
        <v>5</v>
      </c>
      <c r="D13" s="7">
        <v>3</v>
      </c>
      <c r="E13" s="8">
        <v>8</v>
      </c>
      <c r="F13" s="8">
        <v>3</v>
      </c>
      <c r="G13" s="8">
        <v>9</v>
      </c>
      <c r="H13" s="8">
        <v>0</v>
      </c>
      <c r="I13" s="8">
        <v>5</v>
      </c>
      <c r="J13" s="8">
        <v>6</v>
      </c>
      <c r="K13" s="9">
        <v>2</v>
      </c>
      <c r="L13" s="30">
        <v>22</v>
      </c>
    </row>
    <row r="14" spans="1:12">
      <c r="A14" s="2"/>
      <c r="C14" s="43">
        <v>6</v>
      </c>
      <c r="D14" s="7">
        <v>5</v>
      </c>
      <c r="E14" s="8">
        <v>4</v>
      </c>
      <c r="F14" s="8">
        <v>4</v>
      </c>
      <c r="G14" s="8">
        <v>5</v>
      </c>
      <c r="H14" s="8">
        <v>5</v>
      </c>
      <c r="I14" s="8">
        <v>0</v>
      </c>
      <c r="J14" s="8">
        <v>3</v>
      </c>
      <c r="K14" s="9">
        <v>3</v>
      </c>
      <c r="L14" s="30">
        <v>7</v>
      </c>
    </row>
    <row r="15" spans="1:12">
      <c r="A15" s="2"/>
      <c r="C15" s="43">
        <v>7</v>
      </c>
      <c r="D15" s="7">
        <v>4</v>
      </c>
      <c r="E15" s="8">
        <v>6</v>
      </c>
      <c r="F15" s="8">
        <v>7</v>
      </c>
      <c r="G15" s="8">
        <v>3</v>
      </c>
      <c r="H15" s="8">
        <v>6</v>
      </c>
      <c r="I15" s="8">
        <v>3</v>
      </c>
      <c r="J15" s="8">
        <v>0</v>
      </c>
      <c r="K15" s="9">
        <v>4</v>
      </c>
      <c r="L15" s="30">
        <v>10</v>
      </c>
    </row>
    <row r="16" spans="1:12">
      <c r="A16" s="2"/>
      <c r="C16" s="43">
        <v>8</v>
      </c>
      <c r="D16" s="10">
        <v>2</v>
      </c>
      <c r="E16" s="11">
        <v>7</v>
      </c>
      <c r="F16" s="11">
        <v>4</v>
      </c>
      <c r="G16" s="11">
        <v>7</v>
      </c>
      <c r="H16" s="11">
        <v>2</v>
      </c>
      <c r="I16" s="11">
        <v>3</v>
      </c>
      <c r="J16" s="11">
        <v>4</v>
      </c>
      <c r="K16" s="12">
        <v>0</v>
      </c>
      <c r="L16" s="31">
        <v>21</v>
      </c>
    </row>
    <row r="17" spans="1:12">
      <c r="A17" s="2"/>
      <c r="C17" s="3" t="s">
        <v>52</v>
      </c>
      <c r="D17" s="32">
        <f t="shared" ref="D17:K17" si="0">D6</f>
        <v>20</v>
      </c>
      <c r="E17" s="50">
        <f t="shared" si="0"/>
        <v>10</v>
      </c>
      <c r="F17" s="50">
        <f t="shared" si="0"/>
        <v>20</v>
      </c>
      <c r="G17" s="50">
        <f t="shared" si="0"/>
        <v>5</v>
      </c>
      <c r="H17" s="50">
        <f t="shared" si="0"/>
        <v>10</v>
      </c>
      <c r="I17" s="50">
        <f t="shared" si="0"/>
        <v>20</v>
      </c>
      <c r="J17" s="50">
        <f t="shared" si="0"/>
        <v>5</v>
      </c>
      <c r="K17" s="34">
        <f t="shared" si="0"/>
        <v>10</v>
      </c>
    </row>
    <row r="18" spans="1:12">
      <c r="A18" s="2" t="s">
        <v>12</v>
      </c>
    </row>
    <row r="19" spans="1:12">
      <c r="A19" s="28"/>
      <c r="D19" s="43">
        <v>1</v>
      </c>
      <c r="E19" s="43">
        <v>2</v>
      </c>
      <c r="F19" s="43">
        <v>3</v>
      </c>
      <c r="G19" s="43">
        <v>4</v>
      </c>
      <c r="H19" s="43">
        <v>5</v>
      </c>
      <c r="I19" s="43">
        <v>6</v>
      </c>
      <c r="J19" s="43">
        <v>7</v>
      </c>
      <c r="K19" s="43">
        <v>8</v>
      </c>
      <c r="L19" s="3" t="s">
        <v>51</v>
      </c>
    </row>
    <row r="20" spans="1:12">
      <c r="A20" s="28"/>
      <c r="C20" s="43">
        <v>1</v>
      </c>
      <c r="D20" s="49">
        <v>4</v>
      </c>
      <c r="E20" s="48">
        <v>0</v>
      </c>
      <c r="F20" s="48">
        <v>0</v>
      </c>
      <c r="G20" s="48">
        <v>0</v>
      </c>
      <c r="H20" s="48">
        <v>0</v>
      </c>
      <c r="I20" s="48">
        <v>0</v>
      </c>
      <c r="J20" s="48">
        <v>0</v>
      </c>
      <c r="K20" s="47">
        <v>0</v>
      </c>
      <c r="L20">
        <f t="shared" ref="L20:L27" si="1">SUM(D20:K20)</f>
        <v>4</v>
      </c>
    </row>
    <row r="21" spans="1:12">
      <c r="A21" s="28"/>
      <c r="C21" s="43">
        <v>2</v>
      </c>
      <c r="D21" s="46">
        <v>0</v>
      </c>
      <c r="E21" s="45">
        <v>10</v>
      </c>
      <c r="F21" s="45">
        <v>3</v>
      </c>
      <c r="G21" s="45">
        <v>0</v>
      </c>
      <c r="H21" s="45">
        <v>0</v>
      </c>
      <c r="I21" s="45">
        <v>1</v>
      </c>
      <c r="J21" s="45">
        <v>0</v>
      </c>
      <c r="K21" s="44">
        <v>0</v>
      </c>
      <c r="L21">
        <f t="shared" si="1"/>
        <v>14</v>
      </c>
    </row>
    <row r="22" spans="1:12">
      <c r="C22" s="43">
        <v>3</v>
      </c>
      <c r="D22" s="46">
        <v>0</v>
      </c>
      <c r="E22" s="45">
        <v>0</v>
      </c>
      <c r="F22" s="45">
        <v>5</v>
      </c>
      <c r="G22" s="45">
        <v>0</v>
      </c>
      <c r="H22" s="45">
        <v>0</v>
      </c>
      <c r="I22" s="45">
        <v>0</v>
      </c>
      <c r="J22" s="45">
        <v>0</v>
      </c>
      <c r="K22" s="44">
        <v>0</v>
      </c>
      <c r="L22">
        <f t="shared" si="1"/>
        <v>5</v>
      </c>
    </row>
    <row r="23" spans="1:12">
      <c r="C23" s="43">
        <v>4</v>
      </c>
      <c r="D23" s="46">
        <v>0</v>
      </c>
      <c r="E23" s="45">
        <v>0</v>
      </c>
      <c r="F23" s="45">
        <v>0</v>
      </c>
      <c r="G23" s="45">
        <v>5</v>
      </c>
      <c r="H23" s="45">
        <v>0</v>
      </c>
      <c r="I23" s="45">
        <v>12</v>
      </c>
      <c r="J23" s="45">
        <v>0</v>
      </c>
      <c r="K23" s="44">
        <v>0</v>
      </c>
      <c r="L23">
        <f t="shared" si="1"/>
        <v>17</v>
      </c>
    </row>
    <row r="24" spans="1:12">
      <c r="C24" s="43">
        <v>5</v>
      </c>
      <c r="D24" s="46">
        <v>0</v>
      </c>
      <c r="E24" s="45">
        <v>0</v>
      </c>
      <c r="F24" s="45">
        <v>12</v>
      </c>
      <c r="G24" s="45">
        <v>0</v>
      </c>
      <c r="H24" s="45">
        <v>10</v>
      </c>
      <c r="I24" s="45">
        <v>0</v>
      </c>
      <c r="J24" s="45">
        <v>0</v>
      </c>
      <c r="K24" s="44">
        <v>0</v>
      </c>
      <c r="L24">
        <f t="shared" si="1"/>
        <v>22</v>
      </c>
    </row>
    <row r="25" spans="1:12">
      <c r="C25" s="43">
        <v>6</v>
      </c>
      <c r="D25" s="46">
        <v>0</v>
      </c>
      <c r="E25" s="45">
        <v>0</v>
      </c>
      <c r="F25" s="45">
        <v>0</v>
      </c>
      <c r="G25" s="45">
        <v>0</v>
      </c>
      <c r="H25" s="45">
        <v>0</v>
      </c>
      <c r="I25" s="45">
        <v>7</v>
      </c>
      <c r="J25" s="45">
        <v>0</v>
      </c>
      <c r="K25" s="44">
        <v>0</v>
      </c>
      <c r="L25">
        <f t="shared" si="1"/>
        <v>7</v>
      </c>
    </row>
    <row r="26" spans="1:12">
      <c r="C26" s="43">
        <v>7</v>
      </c>
      <c r="D26" s="46">
        <v>5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5</v>
      </c>
      <c r="K26" s="44">
        <v>0</v>
      </c>
      <c r="L26">
        <f t="shared" si="1"/>
        <v>10</v>
      </c>
    </row>
    <row r="27" spans="1:12">
      <c r="C27" s="43">
        <v>8</v>
      </c>
      <c r="D27" s="42">
        <v>11</v>
      </c>
      <c r="E27" s="41">
        <v>0</v>
      </c>
      <c r="F27" s="41">
        <v>0</v>
      </c>
      <c r="G27" s="41">
        <v>0</v>
      </c>
      <c r="H27" s="41">
        <v>0</v>
      </c>
      <c r="I27" s="41">
        <v>0</v>
      </c>
      <c r="J27" s="41">
        <v>0</v>
      </c>
      <c r="K27" s="40">
        <v>10</v>
      </c>
      <c r="L27">
        <f t="shared" si="1"/>
        <v>21</v>
      </c>
    </row>
    <row r="28" spans="1:12">
      <c r="C28" s="3" t="s">
        <v>50</v>
      </c>
      <c r="D28">
        <f t="shared" ref="D28:K28" si="2">SUM(D20:D27)</f>
        <v>20</v>
      </c>
      <c r="E28">
        <f t="shared" si="2"/>
        <v>10</v>
      </c>
      <c r="F28">
        <f t="shared" si="2"/>
        <v>20</v>
      </c>
      <c r="G28">
        <f t="shared" si="2"/>
        <v>5</v>
      </c>
      <c r="H28">
        <f t="shared" si="2"/>
        <v>10</v>
      </c>
      <c r="I28">
        <f t="shared" si="2"/>
        <v>20</v>
      </c>
      <c r="J28">
        <f t="shared" si="2"/>
        <v>5</v>
      </c>
      <c r="K28">
        <f t="shared" si="2"/>
        <v>10</v>
      </c>
    </row>
    <row r="30" spans="1:12">
      <c r="A30" s="2" t="s">
        <v>15</v>
      </c>
      <c r="B30" s="13" t="s">
        <v>49</v>
      </c>
      <c r="E30" s="39">
        <f>SUMPRODUCT(D20:K27,D9:K16)</f>
        <v>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21" sqref="A21:XFD25"/>
    </sheetView>
  </sheetViews>
  <sheetFormatPr defaultRowHeight="12.75"/>
  <cols>
    <col min="1" max="1" width="9.140625" style="1" customWidth="1"/>
    <col min="2" max="2" width="12.42578125" customWidth="1"/>
    <col min="3" max="4" width="8.85546875" customWidth="1"/>
    <col min="5" max="5" width="9.85546875" customWidth="1"/>
  </cols>
  <sheetData>
    <row r="1" spans="1:8">
      <c r="A1" s="1" t="s">
        <v>0</v>
      </c>
    </row>
    <row r="3" spans="1:8">
      <c r="A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</row>
    <row r="4" spans="1:8">
      <c r="A4" s="2"/>
      <c r="B4" s="3" t="s">
        <v>7</v>
      </c>
      <c r="C4" s="4">
        <v>50</v>
      </c>
      <c r="D4" s="5">
        <v>25</v>
      </c>
      <c r="E4" s="5">
        <v>78</v>
      </c>
      <c r="F4" s="5">
        <v>64</v>
      </c>
      <c r="G4" s="6">
        <v>60</v>
      </c>
    </row>
    <row r="5" spans="1:8">
      <c r="A5" s="2"/>
      <c r="B5" s="3" t="s">
        <v>8</v>
      </c>
      <c r="C5" s="7">
        <v>43</v>
      </c>
      <c r="D5" s="8">
        <v>30</v>
      </c>
      <c r="E5" s="8">
        <v>70</v>
      </c>
      <c r="F5" s="8">
        <v>56</v>
      </c>
      <c r="G5" s="9">
        <v>72</v>
      </c>
    </row>
    <row r="6" spans="1:8">
      <c r="A6" s="2"/>
      <c r="B6" s="3" t="s">
        <v>9</v>
      </c>
      <c r="C6" s="7">
        <v>60</v>
      </c>
      <c r="D6" s="8">
        <v>28</v>
      </c>
      <c r="E6" s="8">
        <v>80</v>
      </c>
      <c r="F6" s="8">
        <v>66</v>
      </c>
      <c r="G6" s="9">
        <v>68</v>
      </c>
    </row>
    <row r="7" spans="1:8">
      <c r="A7" s="2"/>
      <c r="B7" s="3" t="s">
        <v>10</v>
      </c>
      <c r="C7" s="7">
        <v>54</v>
      </c>
      <c r="D7" s="8">
        <v>29</v>
      </c>
      <c r="E7" s="8">
        <v>75</v>
      </c>
      <c r="F7" s="8">
        <v>60</v>
      </c>
      <c r="G7" s="9">
        <v>70</v>
      </c>
    </row>
    <row r="8" spans="1:8">
      <c r="A8" s="2"/>
      <c r="B8" s="3" t="s">
        <v>11</v>
      </c>
      <c r="C8" s="10">
        <v>45</v>
      </c>
      <c r="D8" s="11">
        <v>32</v>
      </c>
      <c r="E8" s="11">
        <v>70</v>
      </c>
      <c r="F8" s="11">
        <v>62</v>
      </c>
      <c r="G8" s="12">
        <v>75</v>
      </c>
    </row>
    <row r="9" spans="1:8">
      <c r="A9" s="2"/>
    </row>
    <row r="10" spans="1:8">
      <c r="A10" s="2" t="s">
        <v>12</v>
      </c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13" t="s">
        <v>13</v>
      </c>
    </row>
    <row r="11" spans="1:8">
      <c r="A11" s="2"/>
      <c r="B11" s="3">
        <v>1</v>
      </c>
      <c r="C11" s="14">
        <v>0</v>
      </c>
      <c r="D11" s="15">
        <v>0</v>
      </c>
      <c r="E11" s="15">
        <v>0</v>
      </c>
      <c r="F11" s="15">
        <v>0</v>
      </c>
      <c r="G11" s="16">
        <v>1</v>
      </c>
      <c r="H11">
        <f>SUM(C11:G11)</f>
        <v>1</v>
      </c>
    </row>
    <row r="12" spans="1:8">
      <c r="A12" s="2"/>
      <c r="B12" s="3">
        <v>2</v>
      </c>
      <c r="C12" s="17">
        <v>1</v>
      </c>
      <c r="D12" s="18">
        <v>0</v>
      </c>
      <c r="E12" s="18">
        <v>0</v>
      </c>
      <c r="F12" s="18">
        <v>0</v>
      </c>
      <c r="G12" s="19">
        <v>0</v>
      </c>
      <c r="H12">
        <f>SUM(C12:G12)</f>
        <v>1</v>
      </c>
    </row>
    <row r="13" spans="1:8">
      <c r="A13" s="2"/>
      <c r="B13" s="3">
        <v>3</v>
      </c>
      <c r="C13" s="17">
        <v>0</v>
      </c>
      <c r="D13" s="18">
        <v>1</v>
      </c>
      <c r="E13" s="18">
        <v>0</v>
      </c>
      <c r="F13" s="18">
        <v>0</v>
      </c>
      <c r="G13" s="19">
        <v>0</v>
      </c>
      <c r="H13">
        <f>SUM(C13:G13)</f>
        <v>1</v>
      </c>
    </row>
    <row r="14" spans="1:8">
      <c r="A14" s="2"/>
      <c r="B14" s="3">
        <v>4</v>
      </c>
      <c r="C14" s="17">
        <v>0</v>
      </c>
      <c r="D14" s="18">
        <v>0</v>
      </c>
      <c r="E14" s="18">
        <v>0</v>
      </c>
      <c r="F14" s="18">
        <v>1</v>
      </c>
      <c r="G14" s="19">
        <v>0</v>
      </c>
      <c r="H14">
        <f>SUM(C14:G14)</f>
        <v>1</v>
      </c>
    </row>
    <row r="15" spans="1:8">
      <c r="A15" s="2"/>
      <c r="B15" s="3">
        <v>5</v>
      </c>
      <c r="C15" s="20">
        <v>0</v>
      </c>
      <c r="D15" s="21">
        <v>0</v>
      </c>
      <c r="E15" s="21">
        <v>1</v>
      </c>
      <c r="F15" s="21">
        <v>0</v>
      </c>
      <c r="G15" s="22">
        <v>0</v>
      </c>
      <c r="H15">
        <f>SUM(C15:G15)</f>
        <v>1</v>
      </c>
    </row>
    <row r="16" spans="1:8">
      <c r="A16" s="2"/>
      <c r="B16" s="13" t="s">
        <v>14</v>
      </c>
      <c r="C16">
        <f>SUM(C11:C15)</f>
        <v>1</v>
      </c>
      <c r="D16">
        <f>SUM(D11:D15)</f>
        <v>1</v>
      </c>
      <c r="E16">
        <f>SUM(E11:E15)</f>
        <v>1</v>
      </c>
      <c r="F16">
        <f>SUM(F11:F15)</f>
        <v>1</v>
      </c>
      <c r="G16">
        <f>SUM(G11:G15)</f>
        <v>1</v>
      </c>
    </row>
    <row r="17" spans="1:8">
      <c r="A17" s="2"/>
    </row>
    <row r="18" spans="1:8">
      <c r="A18" s="2" t="s">
        <v>15</v>
      </c>
      <c r="B18" s="13" t="s">
        <v>16</v>
      </c>
      <c r="C18" s="23">
        <f>SUMPRODUCT(C4:G8,C11:G15)</f>
        <v>261</v>
      </c>
      <c r="E18" s="13" t="s">
        <v>17</v>
      </c>
      <c r="F18" s="24">
        <v>261</v>
      </c>
    </row>
    <row r="20" spans="1:8">
      <c r="A20" s="25" t="s">
        <v>18</v>
      </c>
      <c r="C20">
        <v>261</v>
      </c>
      <c r="D20" t="s">
        <v>19</v>
      </c>
      <c r="E20" t="s">
        <v>20</v>
      </c>
      <c r="F20" t="s">
        <v>21</v>
      </c>
      <c r="G20" t="s">
        <v>22</v>
      </c>
      <c r="H20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C18" sqref="C18"/>
    </sheetView>
  </sheetViews>
  <sheetFormatPr defaultRowHeight="12.75"/>
  <cols>
    <col min="1" max="1" width="9.140625" style="1" customWidth="1"/>
    <col min="2" max="2" width="12.42578125" customWidth="1"/>
    <col min="3" max="4" width="8.85546875" customWidth="1"/>
    <col min="5" max="5" width="9.85546875" customWidth="1"/>
  </cols>
  <sheetData>
    <row r="1" spans="1:8">
      <c r="A1" s="1" t="s">
        <v>0</v>
      </c>
    </row>
    <row r="3" spans="1:8">
      <c r="A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</row>
    <row r="4" spans="1:8">
      <c r="A4" s="2"/>
      <c r="B4" s="3" t="s">
        <v>7</v>
      </c>
      <c r="C4" s="4">
        <v>50</v>
      </c>
      <c r="D4" s="5">
        <v>25</v>
      </c>
      <c r="E4" s="5">
        <v>78</v>
      </c>
      <c r="F4" s="5">
        <v>64</v>
      </c>
      <c r="G4" s="6">
        <v>60</v>
      </c>
    </row>
    <row r="5" spans="1:8">
      <c r="A5" s="2"/>
      <c r="B5" s="3" t="s">
        <v>8</v>
      </c>
      <c r="C5" s="7">
        <v>43</v>
      </c>
      <c r="D5" s="8">
        <v>30</v>
      </c>
      <c r="E5" s="8">
        <v>70</v>
      </c>
      <c r="F5" s="8">
        <v>56</v>
      </c>
      <c r="G5" s="9">
        <v>72</v>
      </c>
    </row>
    <row r="6" spans="1:8">
      <c r="A6" s="2"/>
      <c r="B6" s="3" t="s">
        <v>9</v>
      </c>
      <c r="C6" s="7">
        <v>60</v>
      </c>
      <c r="D6" s="8">
        <v>28</v>
      </c>
      <c r="E6" s="8">
        <v>80</v>
      </c>
      <c r="F6" s="8">
        <v>66</v>
      </c>
      <c r="G6" s="9">
        <v>68</v>
      </c>
    </row>
    <row r="7" spans="1:8">
      <c r="A7" s="2"/>
      <c r="B7" s="3" t="s">
        <v>10</v>
      </c>
      <c r="C7" s="7">
        <v>54</v>
      </c>
      <c r="D7" s="8">
        <v>29</v>
      </c>
      <c r="E7" s="8">
        <v>75</v>
      </c>
      <c r="F7" s="8">
        <v>60</v>
      </c>
      <c r="G7" s="9">
        <v>70</v>
      </c>
    </row>
    <row r="8" spans="1:8">
      <c r="A8" s="2"/>
      <c r="B8" s="3" t="s">
        <v>11</v>
      </c>
      <c r="C8" s="10">
        <v>45</v>
      </c>
      <c r="D8" s="11">
        <v>32</v>
      </c>
      <c r="E8" s="11">
        <v>70</v>
      </c>
      <c r="F8" s="11">
        <v>62</v>
      </c>
      <c r="G8" s="12">
        <v>75</v>
      </c>
    </row>
    <row r="9" spans="1:8">
      <c r="A9" s="2"/>
    </row>
    <row r="10" spans="1:8">
      <c r="A10" s="2" t="s">
        <v>12</v>
      </c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13" t="s">
        <v>13</v>
      </c>
    </row>
    <row r="11" spans="1:8">
      <c r="A11" s="2"/>
      <c r="B11" s="3">
        <v>1</v>
      </c>
      <c r="C11" s="14">
        <v>0</v>
      </c>
      <c r="D11" s="15">
        <v>1</v>
      </c>
      <c r="E11" s="15">
        <v>0</v>
      </c>
      <c r="F11" s="15">
        <v>0</v>
      </c>
      <c r="G11" s="16">
        <v>0</v>
      </c>
      <c r="H11">
        <f>SUM(C11:G11)</f>
        <v>1</v>
      </c>
    </row>
    <row r="12" spans="1:8">
      <c r="A12" s="2"/>
      <c r="B12" s="3">
        <v>2</v>
      </c>
      <c r="C12" s="17">
        <v>1</v>
      </c>
      <c r="D12" s="18">
        <v>0</v>
      </c>
      <c r="E12" s="18">
        <v>0</v>
      </c>
      <c r="F12" s="18">
        <v>0</v>
      </c>
      <c r="G12" s="19">
        <v>0</v>
      </c>
      <c r="H12">
        <f>SUM(C12:G12)</f>
        <v>1</v>
      </c>
    </row>
    <row r="13" spans="1:8">
      <c r="A13" s="2"/>
      <c r="B13" s="3">
        <v>3</v>
      </c>
      <c r="C13" s="17">
        <v>0</v>
      </c>
      <c r="D13" s="18">
        <v>0</v>
      </c>
      <c r="E13" s="18">
        <v>0</v>
      </c>
      <c r="F13" s="18">
        <v>0</v>
      </c>
      <c r="G13" s="19">
        <v>1</v>
      </c>
      <c r="H13">
        <f>SUM(C13:G13)</f>
        <v>1</v>
      </c>
    </row>
    <row r="14" spans="1:8">
      <c r="A14" s="2"/>
      <c r="B14" s="3">
        <v>4</v>
      </c>
      <c r="C14" s="17">
        <v>0</v>
      </c>
      <c r="D14" s="18">
        <v>0</v>
      </c>
      <c r="E14" s="18">
        <v>0</v>
      </c>
      <c r="F14" s="18">
        <v>1</v>
      </c>
      <c r="G14" s="19">
        <v>0</v>
      </c>
      <c r="H14">
        <f>SUM(C14:G14)</f>
        <v>1</v>
      </c>
    </row>
    <row r="15" spans="1:8">
      <c r="A15" s="2"/>
      <c r="B15" s="3">
        <v>5</v>
      </c>
      <c r="C15" s="20">
        <v>0</v>
      </c>
      <c r="D15" s="21">
        <v>0</v>
      </c>
      <c r="E15" s="21">
        <v>1</v>
      </c>
      <c r="F15" s="21">
        <v>0</v>
      </c>
      <c r="G15" s="22">
        <v>0</v>
      </c>
      <c r="H15">
        <f>SUM(C15:G15)</f>
        <v>1</v>
      </c>
    </row>
    <row r="16" spans="1:8">
      <c r="A16" s="2"/>
      <c r="B16" s="13" t="s">
        <v>14</v>
      </c>
      <c r="C16">
        <f>SUM(C11:C15)</f>
        <v>1</v>
      </c>
      <c r="D16">
        <f>SUM(D11:D15)</f>
        <v>1</v>
      </c>
      <c r="E16">
        <f>SUM(E11:E15)</f>
        <v>1</v>
      </c>
      <c r="F16">
        <f>SUM(F11:F15)</f>
        <v>1</v>
      </c>
      <c r="G16">
        <f>SUM(G11:G15)</f>
        <v>1</v>
      </c>
    </row>
    <row r="17" spans="1:9">
      <c r="A17" s="2"/>
    </row>
    <row r="18" spans="1:9">
      <c r="A18" s="2" t="s">
        <v>15</v>
      </c>
      <c r="B18" s="13" t="s">
        <v>16</v>
      </c>
      <c r="C18" s="23">
        <f>SUMPRODUCT(C4:G8,C11:G15)</f>
        <v>266</v>
      </c>
      <c r="E18" s="13" t="s">
        <v>17</v>
      </c>
      <c r="F18" s="24">
        <v>261</v>
      </c>
    </row>
    <row r="20" spans="1:9">
      <c r="A20" s="25" t="s">
        <v>24</v>
      </c>
      <c r="C20">
        <v>266</v>
      </c>
      <c r="D20" t="s">
        <v>19</v>
      </c>
      <c r="E20" t="s">
        <v>25</v>
      </c>
      <c r="F20" t="s">
        <v>21</v>
      </c>
      <c r="G20" t="s">
        <v>22</v>
      </c>
      <c r="H20" t="s">
        <v>26</v>
      </c>
      <c r="I20" t="s">
        <v>27</v>
      </c>
    </row>
    <row r="21" spans="1:9">
      <c r="B21" s="26" t="s">
        <v>28</v>
      </c>
      <c r="C21" s="26"/>
    </row>
    <row r="22" spans="1:9">
      <c r="B22" s="26"/>
      <c r="C22" s="26" t="s">
        <v>29</v>
      </c>
    </row>
    <row r="23" spans="1:9">
      <c r="B23" s="26"/>
      <c r="C23" s="26" t="s">
        <v>30</v>
      </c>
    </row>
    <row r="24" spans="1:9">
      <c r="C24" s="26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G18" sqref="G18"/>
    </sheetView>
  </sheetViews>
  <sheetFormatPr defaultColWidth="7.5703125" defaultRowHeight="12.75"/>
  <cols>
    <col min="1" max="1" width="13.85546875" style="28" customWidth="1"/>
    <col min="2" max="2" width="10.85546875" style="28" customWidth="1"/>
    <col min="3" max="11" width="8.7109375" style="28" customWidth="1"/>
    <col min="12" max="12" width="7.85546875" style="28" customWidth="1"/>
    <col min="13" max="16384" width="7.5703125" style="28"/>
  </cols>
  <sheetData>
    <row r="1" spans="1:11">
      <c r="A1" s="1" t="s">
        <v>76</v>
      </c>
    </row>
    <row r="2" spans="1:11">
      <c r="D2" s="3" t="s">
        <v>35</v>
      </c>
    </row>
    <row r="3" spans="1:11">
      <c r="C3" s="38" t="s">
        <v>70</v>
      </c>
      <c r="D3" s="38" t="s">
        <v>69</v>
      </c>
      <c r="E3" s="38" t="s">
        <v>68</v>
      </c>
      <c r="F3" s="75" t="s">
        <v>75</v>
      </c>
      <c r="K3" s="3" t="s">
        <v>74</v>
      </c>
    </row>
    <row r="4" spans="1:11">
      <c r="B4" s="38" t="s">
        <v>73</v>
      </c>
      <c r="C4" s="74">
        <v>1.52</v>
      </c>
      <c r="D4" s="73">
        <v>1.6</v>
      </c>
      <c r="E4" s="72">
        <v>1.4</v>
      </c>
      <c r="F4" s="71">
        <v>93</v>
      </c>
      <c r="H4" s="83">
        <v>93</v>
      </c>
      <c r="I4" s="82">
        <v>0</v>
      </c>
      <c r="J4" s="81">
        <v>0</v>
      </c>
      <c r="K4" s="36">
        <f>SUM( H4:J4 )</f>
        <v>93</v>
      </c>
    </row>
    <row r="5" spans="1:11">
      <c r="A5" s="27" t="s">
        <v>40</v>
      </c>
      <c r="B5" s="38" t="s">
        <v>72</v>
      </c>
      <c r="C5" s="66">
        <v>1.7</v>
      </c>
      <c r="D5" s="65">
        <v>1.63</v>
      </c>
      <c r="E5" s="64">
        <v>1.55</v>
      </c>
      <c r="F5" s="63">
        <v>88</v>
      </c>
      <c r="H5" s="80">
        <v>0</v>
      </c>
      <c r="I5" s="79">
        <v>86</v>
      </c>
      <c r="J5" s="67">
        <v>0</v>
      </c>
      <c r="K5" s="36">
        <f>SUM( H5:J5 )</f>
        <v>86</v>
      </c>
    </row>
    <row r="6" spans="1:11">
      <c r="B6" s="38" t="s">
        <v>71</v>
      </c>
      <c r="C6" s="59">
        <v>1.45</v>
      </c>
      <c r="D6" s="58">
        <v>1.57</v>
      </c>
      <c r="E6" s="57">
        <v>1.3</v>
      </c>
      <c r="F6" s="56">
        <v>95</v>
      </c>
      <c r="H6" s="78">
        <v>28</v>
      </c>
      <c r="I6" s="77">
        <v>0</v>
      </c>
      <c r="J6" s="76">
        <v>67</v>
      </c>
      <c r="K6" s="36">
        <f>SUM( H6:J6 )</f>
        <v>95</v>
      </c>
    </row>
    <row r="7" spans="1:11">
      <c r="F7" s="28">
        <f>SUM(F4:F6)</f>
        <v>276</v>
      </c>
      <c r="H7" s="36">
        <f>SUM(H4:H6)</f>
        <v>121</v>
      </c>
      <c r="I7" s="36">
        <f>SUM(I4:I6)</f>
        <v>86</v>
      </c>
      <c r="J7" s="36">
        <f>SUM(J4:J6)</f>
        <v>67</v>
      </c>
    </row>
    <row r="8" spans="1:11">
      <c r="C8" s="102" t="s">
        <v>40</v>
      </c>
      <c r="D8" s="102"/>
      <c r="E8" s="102"/>
    </row>
    <row r="9" spans="1:11">
      <c r="B9" s="38" t="s">
        <v>35</v>
      </c>
      <c r="C9" s="38" t="s">
        <v>70</v>
      </c>
      <c r="D9" s="38" t="s">
        <v>69</v>
      </c>
      <c r="E9" s="38" t="s">
        <v>68</v>
      </c>
      <c r="F9" s="75" t="s">
        <v>67</v>
      </c>
      <c r="H9" s="28">
        <f>SUM(H10:H14)</f>
        <v>121</v>
      </c>
      <c r="I9" s="28">
        <f>SUM(I10:I14)</f>
        <v>86</v>
      </c>
      <c r="J9" s="28">
        <f>SUM(J10:J14)</f>
        <v>67</v>
      </c>
      <c r="K9" s="3" t="s">
        <v>66</v>
      </c>
    </row>
    <row r="10" spans="1:11">
      <c r="B10" s="38" t="s">
        <v>65</v>
      </c>
      <c r="C10" s="74">
        <v>5.15</v>
      </c>
      <c r="D10" s="73">
        <v>5.12</v>
      </c>
      <c r="E10" s="72">
        <v>5.32</v>
      </c>
      <c r="F10" s="71">
        <v>30</v>
      </c>
      <c r="H10" s="70">
        <v>30</v>
      </c>
      <c r="I10" s="69">
        <v>0</v>
      </c>
      <c r="J10" s="68">
        <v>0</v>
      </c>
      <c r="K10" s="28">
        <f>SUM( H10:J10 )</f>
        <v>30</v>
      </c>
    </row>
    <row r="11" spans="1:11">
      <c r="B11" s="38" t="s">
        <v>64</v>
      </c>
      <c r="C11" s="66">
        <v>5.69</v>
      </c>
      <c r="D11" s="65">
        <v>5.47</v>
      </c>
      <c r="E11" s="64">
        <v>6.16</v>
      </c>
      <c r="F11" s="63">
        <v>57</v>
      </c>
      <c r="H11" s="62">
        <v>0</v>
      </c>
      <c r="I11" s="61">
        <v>57</v>
      </c>
      <c r="J11" s="67">
        <v>0</v>
      </c>
      <c r="K11" s="28">
        <f>SUM( H11:J11 )</f>
        <v>57</v>
      </c>
    </row>
    <row r="12" spans="1:11">
      <c r="B12" s="38" t="s">
        <v>63</v>
      </c>
      <c r="C12" s="66">
        <v>6.13</v>
      </c>
      <c r="D12" s="65">
        <v>6.05</v>
      </c>
      <c r="E12" s="64">
        <v>6.25</v>
      </c>
      <c r="F12" s="63">
        <v>48</v>
      </c>
      <c r="H12" s="62">
        <v>0</v>
      </c>
      <c r="I12" s="61">
        <v>29</v>
      </c>
      <c r="J12" s="67">
        <v>19</v>
      </c>
      <c r="K12" s="28">
        <f>SUM( H12:J12 )</f>
        <v>48</v>
      </c>
    </row>
    <row r="13" spans="1:11">
      <c r="B13" s="38" t="s">
        <v>62</v>
      </c>
      <c r="C13" s="66">
        <v>5.63</v>
      </c>
      <c r="D13" s="65">
        <v>6.12</v>
      </c>
      <c r="E13" s="64">
        <v>6.17</v>
      </c>
      <c r="F13" s="63">
        <v>91</v>
      </c>
      <c r="H13" s="62">
        <v>91</v>
      </c>
      <c r="I13" s="61">
        <v>0</v>
      </c>
      <c r="J13" s="60">
        <v>0</v>
      </c>
      <c r="K13" s="28">
        <f>SUM( H13:J13 )</f>
        <v>91</v>
      </c>
    </row>
    <row r="14" spans="1:11">
      <c r="B14" s="38" t="s">
        <v>61</v>
      </c>
      <c r="C14" s="59">
        <v>5.8</v>
      </c>
      <c r="D14" s="58">
        <v>5.71</v>
      </c>
      <c r="E14" s="57">
        <v>5.87</v>
      </c>
      <c r="F14" s="56">
        <v>48</v>
      </c>
      <c r="H14" s="55">
        <v>0</v>
      </c>
      <c r="I14" s="54">
        <v>0</v>
      </c>
      <c r="J14" s="53">
        <v>48</v>
      </c>
      <c r="K14" s="28">
        <f>SUM( H14:J14 )</f>
        <v>48</v>
      </c>
    </row>
    <row r="15" spans="1:11">
      <c r="F15" s="28">
        <f>SUM(F10:F14)</f>
        <v>274</v>
      </c>
    </row>
    <row r="16" spans="1:11">
      <c r="B16" s="28" t="s">
        <v>60</v>
      </c>
    </row>
    <row r="17" spans="2:5">
      <c r="B17" s="52">
        <f>SUMPRODUCT(C4:E6,H4:J6)+SUMPRODUCT(C10:E14,H10:J14)</f>
        <v>1963.8200000000002</v>
      </c>
      <c r="C17" s="28" t="s">
        <v>59</v>
      </c>
    </row>
    <row r="18" spans="2:5">
      <c r="D18" s="51"/>
      <c r="E18" s="51"/>
    </row>
    <row r="19" spans="2:5">
      <c r="B19" s="51" t="s">
        <v>58</v>
      </c>
    </row>
    <row r="20" spans="2:5">
      <c r="B20" s="51" t="s">
        <v>57</v>
      </c>
    </row>
  </sheetData>
  <mergeCells count="1">
    <mergeCell ref="C8:E8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F3" sqref="F3:F5"/>
    </sheetView>
  </sheetViews>
  <sheetFormatPr defaultRowHeight="15"/>
  <cols>
    <col min="1" max="1" width="11.5703125" style="99" bestFit="1" customWidth="1"/>
    <col min="2" max="2" width="10.42578125" style="99" bestFit="1" customWidth="1"/>
    <col min="3" max="5" width="9.140625" style="99"/>
    <col min="6" max="6" width="11.7109375" style="99" bestFit="1" customWidth="1"/>
    <col min="7" max="8" width="9.140625" style="99"/>
    <col min="9" max="9" width="10.42578125" style="99" bestFit="1" customWidth="1"/>
    <col min="10" max="18" width="9.140625" style="99"/>
    <col min="19" max="19" width="11.7109375" style="99" bestFit="1" customWidth="1"/>
    <col min="20" max="16384" width="9.140625" style="99"/>
  </cols>
  <sheetData>
    <row r="1" spans="1:19">
      <c r="A1" s="98" t="s">
        <v>120</v>
      </c>
    </row>
    <row r="3" spans="1:19">
      <c r="A3" s="98" t="s">
        <v>121</v>
      </c>
      <c r="C3" s="99" t="s">
        <v>122</v>
      </c>
      <c r="D3" s="99" t="s">
        <v>123</v>
      </c>
      <c r="E3" s="99" t="s">
        <v>124</v>
      </c>
      <c r="F3" s="100" t="s">
        <v>125</v>
      </c>
      <c r="J3" s="99" t="s">
        <v>126</v>
      </c>
      <c r="K3" s="99" t="s">
        <v>127</v>
      </c>
      <c r="L3" s="99" t="s">
        <v>128</v>
      </c>
      <c r="M3" s="99" t="s">
        <v>129</v>
      </c>
      <c r="N3" s="99" t="s">
        <v>130</v>
      </c>
      <c r="O3" s="99" t="s">
        <v>131</v>
      </c>
      <c r="P3" s="99" t="s">
        <v>132</v>
      </c>
      <c r="Q3" s="99" t="s">
        <v>133</v>
      </c>
      <c r="R3" s="99" t="s">
        <v>134</v>
      </c>
    </row>
    <row r="4" spans="1:19">
      <c r="B4" s="99" t="s">
        <v>135</v>
      </c>
      <c r="C4" s="99">
        <v>3.2</v>
      </c>
      <c r="D4" s="99">
        <v>2.2000000000000002</v>
      </c>
      <c r="E4" s="99">
        <v>4.2</v>
      </c>
      <c r="F4" s="99">
        <v>10.5</v>
      </c>
      <c r="I4" s="99" t="s">
        <v>122</v>
      </c>
      <c r="J4" s="99">
        <v>0.3</v>
      </c>
      <c r="K4" s="99">
        <v>2.1</v>
      </c>
      <c r="L4" s="99">
        <v>3.1</v>
      </c>
      <c r="M4" s="99">
        <v>4.4000000000000004</v>
      </c>
      <c r="N4" s="99">
        <v>6</v>
      </c>
      <c r="O4" s="99">
        <v>99999</v>
      </c>
      <c r="P4" s="99">
        <v>99999</v>
      </c>
      <c r="Q4" s="99">
        <v>99999</v>
      </c>
      <c r="R4" s="99">
        <v>99999</v>
      </c>
    </row>
    <row r="5" spans="1:19">
      <c r="B5" s="99" t="s">
        <v>136</v>
      </c>
      <c r="C5" s="99">
        <v>99999</v>
      </c>
      <c r="D5" s="99">
        <v>3.9</v>
      </c>
      <c r="E5" s="99">
        <v>1.2</v>
      </c>
      <c r="F5" s="99">
        <v>10</v>
      </c>
      <c r="I5" s="99" t="s">
        <v>123</v>
      </c>
      <c r="J5" s="99">
        <v>5.2</v>
      </c>
      <c r="K5" s="99">
        <v>5.4</v>
      </c>
      <c r="L5" s="99">
        <v>4.5</v>
      </c>
      <c r="M5" s="99">
        <v>6</v>
      </c>
      <c r="N5" s="99">
        <v>2.7</v>
      </c>
      <c r="O5" s="99">
        <v>4.7</v>
      </c>
      <c r="P5" s="99">
        <v>3.4</v>
      </c>
      <c r="Q5" s="99">
        <v>3.3</v>
      </c>
      <c r="R5" s="99">
        <v>2.7</v>
      </c>
    </row>
    <row r="6" spans="1:19">
      <c r="I6" s="99" t="s">
        <v>124</v>
      </c>
      <c r="J6" s="99">
        <v>99999</v>
      </c>
      <c r="K6" s="99">
        <v>99999</v>
      </c>
      <c r="L6" s="99">
        <v>99999</v>
      </c>
      <c r="M6" s="99">
        <v>99999</v>
      </c>
      <c r="N6" s="99">
        <v>5.4</v>
      </c>
      <c r="O6" s="99">
        <v>3.3</v>
      </c>
      <c r="P6" s="99">
        <v>2.4</v>
      </c>
      <c r="Q6" s="99">
        <v>2.1</v>
      </c>
      <c r="R6" s="99">
        <v>2.5</v>
      </c>
    </row>
    <row r="10" spans="1:19">
      <c r="A10" s="98" t="s">
        <v>137</v>
      </c>
      <c r="C10" s="99" t="s">
        <v>122</v>
      </c>
      <c r="D10" s="99" t="s">
        <v>123</v>
      </c>
      <c r="E10" s="99" t="s">
        <v>124</v>
      </c>
      <c r="F10" s="101" t="s">
        <v>138</v>
      </c>
      <c r="J10" s="99" t="s">
        <v>126</v>
      </c>
      <c r="K10" s="99" t="s">
        <v>127</v>
      </c>
      <c r="L10" s="99" t="s">
        <v>128</v>
      </c>
      <c r="M10" s="99" t="s">
        <v>129</v>
      </c>
      <c r="N10" s="99" t="s">
        <v>130</v>
      </c>
      <c r="O10" s="99" t="s">
        <v>131</v>
      </c>
      <c r="P10" s="99" t="s">
        <v>132</v>
      </c>
      <c r="Q10" s="99" t="s">
        <v>133</v>
      </c>
      <c r="R10" s="99" t="s">
        <v>134</v>
      </c>
      <c r="S10" s="101" t="s">
        <v>138</v>
      </c>
    </row>
    <row r="11" spans="1:19">
      <c r="B11" s="99" t="s">
        <v>135</v>
      </c>
      <c r="C11" s="99">
        <v>14520</v>
      </c>
      <c r="D11" s="99">
        <v>6740</v>
      </c>
      <c r="E11" s="99">
        <v>0</v>
      </c>
      <c r="F11" s="99">
        <f>SUM(C11:E11)</f>
        <v>21260</v>
      </c>
      <c r="I11" s="99" t="s">
        <v>122</v>
      </c>
      <c r="J11" s="99">
        <v>6300</v>
      </c>
      <c r="K11" s="99">
        <v>4880</v>
      </c>
      <c r="L11" s="99">
        <v>2130</v>
      </c>
      <c r="M11" s="99">
        <v>1210</v>
      </c>
      <c r="N11" s="99">
        <v>0</v>
      </c>
      <c r="O11" s="99">
        <v>0</v>
      </c>
      <c r="P11" s="99">
        <v>0</v>
      </c>
      <c r="Q11" s="99">
        <v>0</v>
      </c>
      <c r="R11" s="99">
        <v>0</v>
      </c>
      <c r="S11" s="99">
        <f>SUM(J11:R11)</f>
        <v>14520</v>
      </c>
    </row>
    <row r="12" spans="1:19">
      <c r="B12" s="99" t="s">
        <v>136</v>
      </c>
      <c r="C12" s="99">
        <v>0</v>
      </c>
      <c r="D12" s="99">
        <v>0</v>
      </c>
      <c r="E12" s="99">
        <v>20000</v>
      </c>
      <c r="F12" s="99">
        <f>SUM(C12:E12)</f>
        <v>20000</v>
      </c>
      <c r="I12" s="99" t="s">
        <v>123</v>
      </c>
      <c r="J12" s="99">
        <v>0</v>
      </c>
      <c r="K12" s="99">
        <v>0</v>
      </c>
      <c r="L12" s="99">
        <v>0</v>
      </c>
      <c r="M12" s="99">
        <v>0</v>
      </c>
      <c r="N12" s="99">
        <v>6120</v>
      </c>
      <c r="O12" s="99">
        <v>0</v>
      </c>
      <c r="P12" s="99">
        <v>0</v>
      </c>
      <c r="Q12" s="99">
        <v>0</v>
      </c>
      <c r="R12" s="99">
        <v>620</v>
      </c>
      <c r="S12" s="99">
        <f t="shared" ref="S12:S13" si="0">SUM(J12:R12)</f>
        <v>6740</v>
      </c>
    </row>
    <row r="13" spans="1:19">
      <c r="B13" s="101" t="s">
        <v>139</v>
      </c>
      <c r="C13" s="99">
        <f>SUM(C11:C12)</f>
        <v>14520</v>
      </c>
      <c r="D13" s="99">
        <f t="shared" ref="D13:E13" si="1">SUM(D11:D12)</f>
        <v>6740</v>
      </c>
      <c r="E13" s="99">
        <f t="shared" si="1"/>
        <v>20000</v>
      </c>
      <c r="I13" s="99" t="s">
        <v>124</v>
      </c>
      <c r="J13" s="99">
        <v>0</v>
      </c>
      <c r="K13" s="99">
        <v>0</v>
      </c>
      <c r="L13" s="99">
        <v>0</v>
      </c>
      <c r="M13" s="99">
        <v>0</v>
      </c>
      <c r="N13" s="99">
        <v>0</v>
      </c>
      <c r="O13" s="99">
        <v>4830</v>
      </c>
      <c r="P13" s="99">
        <v>2750</v>
      </c>
      <c r="Q13" s="99">
        <v>8580</v>
      </c>
      <c r="R13" s="99">
        <v>3840</v>
      </c>
      <c r="S13" s="99">
        <f t="shared" si="0"/>
        <v>20000</v>
      </c>
    </row>
    <row r="14" spans="1:19">
      <c r="B14" s="101"/>
      <c r="I14" s="101" t="s">
        <v>139</v>
      </c>
      <c r="J14" s="99">
        <f>SUM(J11:J13)</f>
        <v>6300</v>
      </c>
      <c r="K14" s="99">
        <f t="shared" ref="K14:R14" si="2">SUM(K11:K13)</f>
        <v>4880</v>
      </c>
      <c r="L14" s="99">
        <f t="shared" si="2"/>
        <v>2130</v>
      </c>
      <c r="M14" s="99">
        <f t="shared" si="2"/>
        <v>1210</v>
      </c>
      <c r="N14" s="99">
        <f t="shared" si="2"/>
        <v>6120</v>
      </c>
      <c r="O14" s="99">
        <f t="shared" si="2"/>
        <v>4830</v>
      </c>
      <c r="P14" s="99">
        <f t="shared" si="2"/>
        <v>2750</v>
      </c>
      <c r="Q14" s="99">
        <f t="shared" si="2"/>
        <v>8580</v>
      </c>
      <c r="R14" s="99">
        <f t="shared" si="2"/>
        <v>4460</v>
      </c>
    </row>
    <row r="16" spans="1:19">
      <c r="A16" s="98" t="s">
        <v>60</v>
      </c>
      <c r="B16" s="99">
        <f>SUMPRODUCT(C4:E5,C11:E12)+SUMPRODUCT(J4:R6,J11:R13)+SUMPRODUCT(F11:F12,F4:F5)</f>
        <v>600942</v>
      </c>
    </row>
    <row r="18" spans="1:17">
      <c r="A18" s="98" t="s">
        <v>94</v>
      </c>
      <c r="C18" s="103" t="s">
        <v>140</v>
      </c>
      <c r="D18" s="104"/>
      <c r="F18" s="101" t="s">
        <v>141</v>
      </c>
      <c r="P18" s="101" t="s">
        <v>142</v>
      </c>
    </row>
    <row r="19" spans="1:17">
      <c r="C19" s="99">
        <f>F11</f>
        <v>21260</v>
      </c>
      <c r="D19" s="99">
        <v>30000</v>
      </c>
      <c r="F19" s="99">
        <f>J14</f>
        <v>6300</v>
      </c>
      <c r="G19" s="99">
        <f t="shared" ref="G19:N19" si="3">K14</f>
        <v>4880</v>
      </c>
      <c r="H19" s="99">
        <f t="shared" si="3"/>
        <v>2130</v>
      </c>
      <c r="I19" s="99">
        <f t="shared" si="3"/>
        <v>1210</v>
      </c>
      <c r="J19" s="99">
        <f t="shared" si="3"/>
        <v>6120</v>
      </c>
      <c r="K19" s="99">
        <f t="shared" si="3"/>
        <v>4830</v>
      </c>
      <c r="L19" s="99">
        <f t="shared" si="3"/>
        <v>2750</v>
      </c>
      <c r="M19" s="99">
        <f t="shared" si="3"/>
        <v>8580</v>
      </c>
      <c r="N19" s="99">
        <f t="shared" si="3"/>
        <v>4460</v>
      </c>
      <c r="P19" s="99">
        <f>C13-S11</f>
        <v>0</v>
      </c>
      <c r="Q19" s="99">
        <v>0</v>
      </c>
    </row>
    <row r="20" spans="1:17">
      <c r="C20" s="99">
        <f>F12</f>
        <v>20000</v>
      </c>
      <c r="D20" s="99">
        <v>20000</v>
      </c>
      <c r="F20" s="99">
        <v>6300</v>
      </c>
      <c r="G20" s="99">
        <v>4880</v>
      </c>
      <c r="H20" s="99">
        <v>2130</v>
      </c>
      <c r="I20" s="99">
        <v>1210</v>
      </c>
      <c r="J20" s="99">
        <v>6120</v>
      </c>
      <c r="K20" s="99">
        <v>4830</v>
      </c>
      <c r="L20" s="99">
        <v>2750</v>
      </c>
      <c r="M20" s="99">
        <v>8580</v>
      </c>
      <c r="N20" s="99">
        <v>4460</v>
      </c>
      <c r="P20" s="99">
        <f>D13-S12</f>
        <v>0</v>
      </c>
      <c r="Q20" s="99">
        <v>0</v>
      </c>
    </row>
    <row r="21" spans="1:17">
      <c r="P21" s="99">
        <f>E13-S13</f>
        <v>0</v>
      </c>
      <c r="Q21" s="99">
        <v>0</v>
      </c>
    </row>
    <row r="24" spans="1:17">
      <c r="A24" s="99" t="s">
        <v>143</v>
      </c>
      <c r="F24" s="101" t="s">
        <v>54</v>
      </c>
    </row>
    <row r="25" spans="1:17">
      <c r="A25" s="99">
        <v>1</v>
      </c>
      <c r="B25" s="99" t="s">
        <v>144</v>
      </c>
      <c r="F25" s="99">
        <f>SUMPRODUCT(F20:I20,J4:M4)</f>
        <v>24065</v>
      </c>
    </row>
    <row r="26" spans="1:17">
      <c r="A26" s="99">
        <v>2</v>
      </c>
      <c r="B26" s="99" t="s">
        <v>145</v>
      </c>
      <c r="F26" s="99">
        <f>SUMPRODUCT(J20:L20,N5:P5)</f>
        <v>48575</v>
      </c>
    </row>
    <row r="27" spans="1:17">
      <c r="A27" s="99">
        <v>3</v>
      </c>
      <c r="B27" s="99" t="s">
        <v>146</v>
      </c>
      <c r="F27" s="99">
        <f>SUMPRODUCT(M20:N20,Q6:R6)</f>
        <v>29168</v>
      </c>
    </row>
    <row r="28" spans="1:17">
      <c r="A28" s="99">
        <v>4</v>
      </c>
      <c r="B28" s="99" t="s">
        <v>147</v>
      </c>
      <c r="F28" s="99">
        <f>SUM(F20:I20)*C4+SUM(J20:L20)*D4+F4*SUM(F20:L20)</f>
        <v>372914</v>
      </c>
      <c r="G28" s="99" t="s">
        <v>148</v>
      </c>
    </row>
    <row r="29" spans="1:17">
      <c r="A29" s="99">
        <v>5</v>
      </c>
      <c r="B29" s="99" t="s">
        <v>149</v>
      </c>
      <c r="F29" s="99">
        <f>SUM(M20:N20)*E5+F5*SUM(M20:N20)</f>
        <v>146048</v>
      </c>
      <c r="G29" s="99" t="s">
        <v>148</v>
      </c>
    </row>
    <row r="30" spans="1:17">
      <c r="B30" s="98" t="s">
        <v>150</v>
      </c>
      <c r="F30" s="99">
        <f>SUM(F25:F29)</f>
        <v>620770</v>
      </c>
    </row>
    <row r="31" spans="1:17">
      <c r="B31" s="98" t="s">
        <v>151</v>
      </c>
      <c r="F31" s="99">
        <f>F30-B16</f>
        <v>19828</v>
      </c>
    </row>
    <row r="32" spans="1:17">
      <c r="B32" s="100"/>
    </row>
  </sheetData>
  <mergeCells count="1">
    <mergeCell ref="C18:D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opLeftCell="A7" workbookViewId="0">
      <selection activeCell="F25" sqref="F25"/>
    </sheetView>
  </sheetViews>
  <sheetFormatPr defaultRowHeight="15"/>
  <cols>
    <col min="1" max="1" width="11.5703125" style="99" bestFit="1" customWidth="1"/>
    <col min="2" max="2" width="10.42578125" style="99" bestFit="1" customWidth="1"/>
    <col min="3" max="5" width="9.140625" style="99"/>
    <col min="6" max="6" width="11.7109375" style="99" bestFit="1" customWidth="1"/>
    <col min="7" max="8" width="9.140625" style="99"/>
    <col min="9" max="9" width="10.42578125" style="99" bestFit="1" customWidth="1"/>
    <col min="10" max="18" width="9.140625" style="99"/>
    <col min="19" max="19" width="11.7109375" style="99" bestFit="1" customWidth="1"/>
    <col min="20" max="16384" width="9.140625" style="99"/>
  </cols>
  <sheetData>
    <row r="1" spans="1:19">
      <c r="A1" s="98" t="s">
        <v>120</v>
      </c>
    </row>
    <row r="3" spans="1:19">
      <c r="A3" s="98" t="s">
        <v>1</v>
      </c>
      <c r="C3" s="99" t="s">
        <v>122</v>
      </c>
      <c r="D3" s="99" t="s">
        <v>123</v>
      </c>
      <c r="E3" s="99" t="s">
        <v>124</v>
      </c>
      <c r="F3" s="100" t="s">
        <v>125</v>
      </c>
      <c r="J3" s="99" t="s">
        <v>126</v>
      </c>
      <c r="K3" s="99" t="s">
        <v>127</v>
      </c>
      <c r="L3" s="99" t="s">
        <v>128</v>
      </c>
      <c r="M3" s="99" t="s">
        <v>129</v>
      </c>
      <c r="N3" s="99" t="s">
        <v>130</v>
      </c>
      <c r="O3" s="99" t="s">
        <v>131</v>
      </c>
      <c r="P3" s="99" t="s">
        <v>132</v>
      </c>
      <c r="Q3" s="99" t="s">
        <v>133</v>
      </c>
      <c r="R3" s="99" t="s">
        <v>134</v>
      </c>
    </row>
    <row r="4" spans="1:19">
      <c r="B4" s="99" t="s">
        <v>135</v>
      </c>
      <c r="C4" s="99">
        <v>3.2</v>
      </c>
      <c r="D4" s="99">
        <v>2.2000000000000002</v>
      </c>
      <c r="E4" s="99">
        <v>4.2</v>
      </c>
      <c r="F4" s="99">
        <v>10.5</v>
      </c>
      <c r="I4" s="99" t="s">
        <v>122</v>
      </c>
      <c r="J4" s="99">
        <v>0.3</v>
      </c>
      <c r="K4" s="99">
        <v>2.1</v>
      </c>
      <c r="L4" s="99">
        <v>3.1</v>
      </c>
      <c r="M4" s="99">
        <v>4.4000000000000004</v>
      </c>
      <c r="N4" s="99">
        <v>6</v>
      </c>
      <c r="O4" s="99">
        <v>99999</v>
      </c>
      <c r="P4" s="99">
        <v>99999</v>
      </c>
      <c r="Q4" s="99">
        <v>99999</v>
      </c>
      <c r="R4" s="99">
        <v>99999</v>
      </c>
    </row>
    <row r="5" spans="1:19">
      <c r="B5" s="99" t="s">
        <v>136</v>
      </c>
      <c r="C5" s="99">
        <v>99999</v>
      </c>
      <c r="D5" s="99">
        <v>3.9</v>
      </c>
      <c r="E5" s="99">
        <v>1.2</v>
      </c>
      <c r="F5" s="99">
        <v>10</v>
      </c>
      <c r="I5" s="99" t="s">
        <v>123</v>
      </c>
      <c r="J5" s="99">
        <v>5.2</v>
      </c>
      <c r="K5" s="99">
        <v>5.4</v>
      </c>
      <c r="L5" s="99">
        <v>4.5</v>
      </c>
      <c r="M5" s="99">
        <v>6</v>
      </c>
      <c r="N5" s="99">
        <v>2.7</v>
      </c>
      <c r="O5" s="99">
        <v>4.7</v>
      </c>
      <c r="P5" s="99">
        <v>3.4</v>
      </c>
      <c r="Q5" s="99">
        <v>3.3</v>
      </c>
      <c r="R5" s="99">
        <v>2.7</v>
      </c>
    </row>
    <row r="6" spans="1:19">
      <c r="I6" s="99" t="s">
        <v>124</v>
      </c>
      <c r="J6" s="99">
        <v>99999</v>
      </c>
      <c r="K6" s="99">
        <v>99999</v>
      </c>
      <c r="L6" s="99">
        <v>99999</v>
      </c>
      <c r="M6" s="99">
        <v>99999</v>
      </c>
      <c r="N6" s="99">
        <v>5.4</v>
      </c>
      <c r="O6" s="99">
        <v>3.3</v>
      </c>
      <c r="P6" s="99">
        <v>2.4</v>
      </c>
      <c r="Q6" s="99">
        <v>2.1</v>
      </c>
      <c r="R6" s="99">
        <v>2.5</v>
      </c>
    </row>
    <row r="10" spans="1:19">
      <c r="A10" s="98" t="s">
        <v>137</v>
      </c>
      <c r="C10" s="99" t="s">
        <v>122</v>
      </c>
      <c r="D10" s="99" t="s">
        <v>123</v>
      </c>
      <c r="E10" s="99" t="s">
        <v>124</v>
      </c>
      <c r="F10" s="101" t="s">
        <v>138</v>
      </c>
      <c r="J10" s="99" t="s">
        <v>126</v>
      </c>
      <c r="K10" s="99" t="s">
        <v>127</v>
      </c>
      <c r="L10" s="99" t="s">
        <v>128</v>
      </c>
      <c r="M10" s="99" t="s">
        <v>129</v>
      </c>
      <c r="N10" s="99" t="s">
        <v>130</v>
      </c>
      <c r="O10" s="99" t="s">
        <v>131</v>
      </c>
      <c r="P10" s="99" t="s">
        <v>132</v>
      </c>
      <c r="Q10" s="99" t="s">
        <v>133</v>
      </c>
      <c r="R10" s="99" t="s">
        <v>134</v>
      </c>
      <c r="S10" s="101" t="s">
        <v>138</v>
      </c>
    </row>
    <row r="11" spans="1:19">
      <c r="B11" s="99" t="s">
        <v>135</v>
      </c>
      <c r="C11" s="99">
        <v>17424</v>
      </c>
      <c r="D11" s="99">
        <v>7344</v>
      </c>
      <c r="E11" s="99">
        <v>0</v>
      </c>
      <c r="F11" s="99">
        <f>SUM(C11:E11)</f>
        <v>24768</v>
      </c>
      <c r="I11" s="99" t="s">
        <v>122</v>
      </c>
      <c r="J11" s="99">
        <v>7560</v>
      </c>
      <c r="K11" s="99">
        <v>5856</v>
      </c>
      <c r="L11" s="99">
        <v>2556</v>
      </c>
      <c r="M11" s="99">
        <v>1452</v>
      </c>
      <c r="N11" s="99">
        <v>0</v>
      </c>
      <c r="O11" s="99">
        <v>0</v>
      </c>
      <c r="P11" s="99">
        <v>0</v>
      </c>
      <c r="Q11" s="99">
        <v>0</v>
      </c>
      <c r="R11" s="99">
        <v>0</v>
      </c>
      <c r="S11" s="99">
        <f>SUM(J11:R11)</f>
        <v>17424</v>
      </c>
    </row>
    <row r="12" spans="1:19">
      <c r="B12" s="99" t="s">
        <v>136</v>
      </c>
      <c r="C12" s="99">
        <v>0</v>
      </c>
      <c r="D12" s="99">
        <v>0</v>
      </c>
      <c r="E12" s="99">
        <v>24744</v>
      </c>
      <c r="F12" s="99">
        <f>SUM(C12:E12)</f>
        <v>24744</v>
      </c>
      <c r="I12" s="99" t="s">
        <v>123</v>
      </c>
      <c r="J12" s="99">
        <v>0</v>
      </c>
      <c r="K12" s="99">
        <v>0</v>
      </c>
      <c r="L12" s="99">
        <v>0</v>
      </c>
      <c r="M12" s="99">
        <v>0</v>
      </c>
      <c r="N12" s="99">
        <v>7344</v>
      </c>
      <c r="O12" s="99">
        <v>0</v>
      </c>
      <c r="P12" s="99">
        <v>0</v>
      </c>
      <c r="Q12" s="99">
        <v>0</v>
      </c>
      <c r="R12" s="99">
        <v>0</v>
      </c>
      <c r="S12" s="99">
        <f t="shared" ref="S12:S13" si="0">SUM(J12:R12)</f>
        <v>7344</v>
      </c>
    </row>
    <row r="13" spans="1:19">
      <c r="B13" s="101" t="s">
        <v>139</v>
      </c>
      <c r="C13" s="99">
        <f>SUM(C11:C12)</f>
        <v>17424</v>
      </c>
      <c r="D13" s="99">
        <f t="shared" ref="D13:E13" si="1">SUM(D11:D12)</f>
        <v>7344</v>
      </c>
      <c r="E13" s="99">
        <f t="shared" si="1"/>
        <v>24744</v>
      </c>
      <c r="I13" s="99" t="s">
        <v>124</v>
      </c>
      <c r="J13" s="99">
        <v>0</v>
      </c>
      <c r="K13" s="99">
        <v>0</v>
      </c>
      <c r="L13" s="99">
        <v>0</v>
      </c>
      <c r="M13" s="99">
        <v>0</v>
      </c>
      <c r="N13" s="99">
        <v>0</v>
      </c>
      <c r="O13" s="99">
        <v>5796</v>
      </c>
      <c r="P13" s="99">
        <v>3300</v>
      </c>
      <c r="Q13" s="99">
        <v>10296</v>
      </c>
      <c r="R13" s="99">
        <v>5352</v>
      </c>
      <c r="S13" s="99">
        <f t="shared" si="0"/>
        <v>24744</v>
      </c>
    </row>
    <row r="14" spans="1:19">
      <c r="B14" s="101"/>
      <c r="I14" s="101" t="s">
        <v>139</v>
      </c>
      <c r="J14" s="99">
        <f>SUM(J11:J13)</f>
        <v>7560</v>
      </c>
      <c r="K14" s="99">
        <f t="shared" ref="K14:R14" si="2">SUM(K11:K13)</f>
        <v>5856</v>
      </c>
      <c r="L14" s="99">
        <f t="shared" si="2"/>
        <v>2556</v>
      </c>
      <c r="M14" s="99">
        <f t="shared" si="2"/>
        <v>1452</v>
      </c>
      <c r="N14" s="99">
        <f t="shared" si="2"/>
        <v>7344</v>
      </c>
      <c r="O14" s="99">
        <f t="shared" si="2"/>
        <v>5796</v>
      </c>
      <c r="P14" s="99">
        <f t="shared" si="2"/>
        <v>3300</v>
      </c>
      <c r="Q14" s="99">
        <f t="shared" si="2"/>
        <v>10296</v>
      </c>
      <c r="R14" s="99">
        <f t="shared" si="2"/>
        <v>5352</v>
      </c>
    </row>
    <row r="16" spans="1:19">
      <c r="A16" s="98" t="s">
        <v>60</v>
      </c>
      <c r="B16" s="99">
        <f>SUMPRODUCT(C4:E5,C11:E12)+SUMPRODUCT(J4:R6,J11:R13)+SUMPRODUCT(F11:F12,F4:F5)</f>
        <v>719865.60000000009</v>
      </c>
    </row>
    <row r="18" spans="1:17">
      <c r="A18" s="98" t="s">
        <v>94</v>
      </c>
      <c r="C18" s="103" t="s">
        <v>140</v>
      </c>
      <c r="D18" s="104"/>
      <c r="F18" s="101" t="s">
        <v>141</v>
      </c>
      <c r="P18" s="101" t="s">
        <v>142</v>
      </c>
    </row>
    <row r="19" spans="1:17">
      <c r="C19" s="99">
        <f>F11</f>
        <v>24768</v>
      </c>
      <c r="D19" s="99">
        <v>99999</v>
      </c>
      <c r="F19" s="99">
        <f>J14</f>
        <v>7560</v>
      </c>
      <c r="G19" s="99">
        <f t="shared" ref="G19:N19" si="3">K14</f>
        <v>5856</v>
      </c>
      <c r="H19" s="99">
        <f t="shared" si="3"/>
        <v>2556</v>
      </c>
      <c r="I19" s="99">
        <f t="shared" si="3"/>
        <v>1452</v>
      </c>
      <c r="J19" s="99">
        <f t="shared" si="3"/>
        <v>7344</v>
      </c>
      <c r="K19" s="99">
        <f t="shared" si="3"/>
        <v>5796</v>
      </c>
      <c r="L19" s="99">
        <f t="shared" si="3"/>
        <v>3300</v>
      </c>
      <c r="M19" s="99">
        <f t="shared" si="3"/>
        <v>10296</v>
      </c>
      <c r="N19" s="99">
        <f t="shared" si="3"/>
        <v>5352</v>
      </c>
      <c r="P19" s="99">
        <f>C13-S11</f>
        <v>0</v>
      </c>
      <c r="Q19" s="99">
        <v>0</v>
      </c>
    </row>
    <row r="20" spans="1:17">
      <c r="C20" s="99">
        <f>F12</f>
        <v>24744</v>
      </c>
      <c r="D20" s="99">
        <v>99999</v>
      </c>
      <c r="F20" s="99">
        <f>'[1]3.6(ab)'!F20*1.2</f>
        <v>7560</v>
      </c>
      <c r="G20" s="99">
        <f>'[1]3.6(ab)'!G20*1.2</f>
        <v>5856</v>
      </c>
      <c r="H20" s="99">
        <f>'[1]3.6(ab)'!H20*1.2</f>
        <v>2556</v>
      </c>
      <c r="I20" s="99">
        <f>'[1]3.6(ab)'!I20*1.2</f>
        <v>1452</v>
      </c>
      <c r="J20" s="99">
        <f>'[1]3.6(ab)'!J20*1.2</f>
        <v>7344</v>
      </c>
      <c r="K20" s="99">
        <f>'[1]3.6(ab)'!K20*1.2</f>
        <v>5796</v>
      </c>
      <c r="L20" s="99">
        <f>'[1]3.6(ab)'!L20*1.2</f>
        <v>3300</v>
      </c>
      <c r="M20" s="99">
        <f>'[1]3.6(ab)'!M20*1.2</f>
        <v>10296</v>
      </c>
      <c r="N20" s="99">
        <f>'[1]3.6(ab)'!N20*1.2</f>
        <v>5352</v>
      </c>
      <c r="P20" s="99">
        <f>D13-S12</f>
        <v>0</v>
      </c>
      <c r="Q20" s="99">
        <v>0</v>
      </c>
    </row>
    <row r="21" spans="1:17">
      <c r="P21" s="99">
        <f>E13-S13</f>
        <v>0</v>
      </c>
      <c r="Q21" s="99">
        <v>0</v>
      </c>
    </row>
    <row r="24" spans="1:17">
      <c r="A24" s="99" t="s">
        <v>143</v>
      </c>
      <c r="F24" s="101" t="s">
        <v>54</v>
      </c>
      <c r="J24" s="99" t="s">
        <v>152</v>
      </c>
    </row>
    <row r="25" spans="1:17">
      <c r="A25" s="99">
        <v>1</v>
      </c>
      <c r="B25" s="99" t="s">
        <v>144</v>
      </c>
      <c r="F25" s="99">
        <f>SUMPRODUCT(F20:I20,J4:M4)</f>
        <v>28878</v>
      </c>
      <c r="J25" s="99" t="s">
        <v>153</v>
      </c>
    </row>
    <row r="26" spans="1:17">
      <c r="A26" s="99">
        <v>2</v>
      </c>
      <c r="B26" s="99" t="s">
        <v>145</v>
      </c>
      <c r="F26" s="99">
        <f>SUMPRODUCT(J20:L20,N5:P5)</f>
        <v>58290</v>
      </c>
      <c r="J26" s="99" t="s">
        <v>154</v>
      </c>
    </row>
    <row r="27" spans="1:17">
      <c r="A27" s="99">
        <v>3</v>
      </c>
      <c r="B27" s="99" t="s">
        <v>146</v>
      </c>
      <c r="F27" s="99">
        <f>SUMPRODUCT(M20:N20,Q6:R6)</f>
        <v>35001.600000000006</v>
      </c>
    </row>
    <row r="28" spans="1:17">
      <c r="A28" s="99">
        <v>4</v>
      </c>
      <c r="B28" s="99" t="s">
        <v>147</v>
      </c>
      <c r="F28" s="99">
        <f>SUM(F20:I20)*C4+SUM(J20:L20)*D4+SUM(F20:L20)*F4</f>
        <v>447496.8</v>
      </c>
      <c r="G28" s="99" t="s">
        <v>148</v>
      </c>
    </row>
    <row r="29" spans="1:17">
      <c r="A29" s="99">
        <v>5</v>
      </c>
      <c r="B29" s="99" t="s">
        <v>149</v>
      </c>
      <c r="F29" s="99">
        <f>SUM(M20:N20)*E5+SUM(M20:N20)*F5</f>
        <v>175257.60000000001</v>
      </c>
      <c r="G29" s="99" t="s">
        <v>148</v>
      </c>
    </row>
    <row r="30" spans="1:17">
      <c r="B30" s="98" t="s">
        <v>150</v>
      </c>
      <c r="F30" s="99">
        <f>SUM(F25:F29)</f>
        <v>744924</v>
      </c>
    </row>
    <row r="31" spans="1:17">
      <c r="B31" s="98" t="s">
        <v>151</v>
      </c>
      <c r="F31" s="99">
        <f>F30-B16</f>
        <v>25058.399999999907</v>
      </c>
    </row>
    <row r="32" spans="1:17">
      <c r="B32" s="100"/>
    </row>
  </sheetData>
  <mergeCells count="1">
    <mergeCell ref="C18:D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workbookViewId="0">
      <selection activeCell="A24" sqref="A24"/>
    </sheetView>
  </sheetViews>
  <sheetFormatPr defaultColWidth="11.42578125" defaultRowHeight="12.75"/>
  <cols>
    <col min="1" max="1" width="11.42578125" customWidth="1"/>
    <col min="2" max="15" width="7.28515625" style="43" customWidth="1"/>
    <col min="16" max="16" width="7.28515625" customWidth="1"/>
    <col min="17" max="17" width="6.28515625" customWidth="1"/>
    <col min="18" max="18" width="3.7109375" customWidth="1"/>
    <col min="19" max="19" width="5.5703125" customWidth="1"/>
  </cols>
  <sheetData>
    <row r="1" spans="1:20">
      <c r="A1" s="1" t="s">
        <v>77</v>
      </c>
    </row>
    <row r="3" spans="1:20">
      <c r="A3" s="1" t="s">
        <v>12</v>
      </c>
    </row>
    <row r="4" spans="1:20">
      <c r="A4" s="1"/>
      <c r="B4" s="43" t="s">
        <v>78</v>
      </c>
      <c r="C4" s="43" t="s">
        <v>79</v>
      </c>
      <c r="D4" s="43" t="s">
        <v>80</v>
      </c>
      <c r="E4" s="43" t="s">
        <v>81</v>
      </c>
      <c r="F4" s="43" t="s">
        <v>82</v>
      </c>
      <c r="G4" s="43" t="s">
        <v>83</v>
      </c>
      <c r="H4" s="43" t="s">
        <v>84</v>
      </c>
      <c r="I4" s="43" t="s">
        <v>85</v>
      </c>
      <c r="J4" s="43" t="s">
        <v>86</v>
      </c>
      <c r="K4" s="43" t="s">
        <v>87</v>
      </c>
      <c r="L4" s="43" t="s">
        <v>88</v>
      </c>
      <c r="M4" s="43" t="s">
        <v>89</v>
      </c>
      <c r="N4" s="43" t="s">
        <v>90</v>
      </c>
      <c r="O4" s="43" t="s">
        <v>91</v>
      </c>
      <c r="P4" s="43" t="s">
        <v>92</v>
      </c>
    </row>
    <row r="5" spans="1:20">
      <c r="A5" s="1"/>
      <c r="B5" s="84">
        <v>0</v>
      </c>
      <c r="C5" s="85">
        <v>0</v>
      </c>
      <c r="D5" s="85">
        <v>0</v>
      </c>
      <c r="E5" s="85">
        <v>0</v>
      </c>
      <c r="F5" s="86">
        <v>17.647058823529409</v>
      </c>
      <c r="G5" s="85">
        <v>0</v>
      </c>
      <c r="H5" s="85">
        <v>0</v>
      </c>
      <c r="I5" s="86">
        <v>72.352941176470594</v>
      </c>
      <c r="J5" s="85">
        <v>0</v>
      </c>
      <c r="K5" s="85">
        <v>72.352941176470594</v>
      </c>
      <c r="L5" s="85">
        <v>0</v>
      </c>
      <c r="M5" s="85">
        <v>0</v>
      </c>
      <c r="N5" s="85">
        <v>0</v>
      </c>
      <c r="O5" s="85">
        <v>0</v>
      </c>
      <c r="P5" s="87">
        <v>120.10588235294117</v>
      </c>
    </row>
    <row r="6" spans="1:20">
      <c r="A6" s="1"/>
    </row>
    <row r="7" spans="1:20">
      <c r="A7" s="1" t="s">
        <v>93</v>
      </c>
      <c r="B7" s="88">
        <f>P5</f>
        <v>120.10588235294117</v>
      </c>
    </row>
    <row r="8" spans="1:20">
      <c r="A8" s="1"/>
    </row>
    <row r="9" spans="1:20">
      <c r="A9" s="1" t="s">
        <v>94</v>
      </c>
      <c r="B9" s="89">
        <v>1</v>
      </c>
      <c r="C9" s="89">
        <v>0</v>
      </c>
      <c r="D9" s="89">
        <v>0</v>
      </c>
      <c r="E9" s="89">
        <v>0</v>
      </c>
      <c r="F9" s="89">
        <v>1</v>
      </c>
      <c r="G9" s="89">
        <v>0</v>
      </c>
      <c r="H9" s="89">
        <v>0</v>
      </c>
      <c r="I9" s="89">
        <v>0</v>
      </c>
      <c r="J9" s="89">
        <v>0</v>
      </c>
      <c r="K9" s="89">
        <v>1</v>
      </c>
      <c r="L9" s="89">
        <v>0</v>
      </c>
      <c r="M9" s="89">
        <v>0</v>
      </c>
      <c r="N9" s="89">
        <v>0</v>
      </c>
      <c r="O9" s="89">
        <v>0</v>
      </c>
      <c r="P9" s="89">
        <v>0</v>
      </c>
      <c r="Q9" s="90">
        <f t="shared" ref="Q9:Q14" si="0">SUMPRODUCT($B$5:$P$5,B9:P9)</f>
        <v>90</v>
      </c>
      <c r="R9" s="43" t="s">
        <v>95</v>
      </c>
      <c r="S9" s="91">
        <v>90</v>
      </c>
      <c r="T9" s="89" t="s">
        <v>96</v>
      </c>
    </row>
    <row r="10" spans="1:20">
      <c r="B10" s="89">
        <v>0</v>
      </c>
      <c r="C10" s="89">
        <v>1</v>
      </c>
      <c r="D10" s="89">
        <v>0</v>
      </c>
      <c r="E10" s="89">
        <v>0</v>
      </c>
      <c r="F10" s="89">
        <v>0</v>
      </c>
      <c r="G10" s="89">
        <v>1</v>
      </c>
      <c r="H10" s="89">
        <v>0</v>
      </c>
      <c r="I10" s="89">
        <v>1</v>
      </c>
      <c r="J10" s="89">
        <v>0</v>
      </c>
      <c r="K10" s="89">
        <v>-1</v>
      </c>
      <c r="L10" s="89">
        <v>1</v>
      </c>
      <c r="M10" s="89">
        <v>0</v>
      </c>
      <c r="N10" s="89">
        <v>0</v>
      </c>
      <c r="O10" s="89">
        <v>0</v>
      </c>
      <c r="P10" s="89">
        <v>0</v>
      </c>
      <c r="Q10" s="90">
        <f t="shared" si="0"/>
        <v>0</v>
      </c>
      <c r="R10" s="43" t="s">
        <v>95</v>
      </c>
      <c r="S10" s="92">
        <v>0</v>
      </c>
      <c r="T10" s="89" t="s">
        <v>97</v>
      </c>
    </row>
    <row r="11" spans="1:20">
      <c r="B11" s="89">
        <v>-1.2</v>
      </c>
      <c r="C11" s="89">
        <v>0</v>
      </c>
      <c r="D11" s="89">
        <v>1</v>
      </c>
      <c r="E11" s="89">
        <v>0</v>
      </c>
      <c r="F11" s="89">
        <v>0</v>
      </c>
      <c r="G11" s="89">
        <v>0</v>
      </c>
      <c r="H11" s="89">
        <v>1</v>
      </c>
      <c r="I11" s="89">
        <v>0</v>
      </c>
      <c r="J11" s="89">
        <v>0</v>
      </c>
      <c r="K11" s="89">
        <v>0</v>
      </c>
      <c r="L11" s="89">
        <v>-1</v>
      </c>
      <c r="M11" s="89">
        <v>1</v>
      </c>
      <c r="N11" s="89">
        <v>0</v>
      </c>
      <c r="O11" s="89">
        <v>0</v>
      </c>
      <c r="P11" s="89">
        <v>0</v>
      </c>
      <c r="Q11" s="90">
        <f t="shared" si="0"/>
        <v>0</v>
      </c>
      <c r="R11" s="43" t="s">
        <v>95</v>
      </c>
      <c r="S11" s="92">
        <v>0</v>
      </c>
      <c r="T11" s="89" t="s">
        <v>98</v>
      </c>
    </row>
    <row r="12" spans="1:20">
      <c r="B12" s="89">
        <v>0</v>
      </c>
      <c r="C12" s="89">
        <v>-1.2</v>
      </c>
      <c r="D12" s="89">
        <v>0</v>
      </c>
      <c r="E12" s="89">
        <v>1</v>
      </c>
      <c r="F12" s="89">
        <v>-1.36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-1</v>
      </c>
      <c r="N12" s="89">
        <v>1</v>
      </c>
      <c r="O12" s="89">
        <v>0</v>
      </c>
      <c r="P12" s="89">
        <v>0</v>
      </c>
      <c r="Q12" s="90">
        <f t="shared" si="0"/>
        <v>-24</v>
      </c>
      <c r="R12" s="43" t="s">
        <v>95</v>
      </c>
      <c r="S12" s="92">
        <v>-24</v>
      </c>
      <c r="T12" s="93" t="s">
        <v>99</v>
      </c>
    </row>
    <row r="13" spans="1:20">
      <c r="B13" s="89">
        <v>0</v>
      </c>
      <c r="C13" s="89">
        <v>0</v>
      </c>
      <c r="D13" s="89">
        <v>-1.2</v>
      </c>
      <c r="E13" s="89">
        <v>0</v>
      </c>
      <c r="F13" s="89">
        <v>0</v>
      </c>
      <c r="G13" s="89">
        <v>-1.36</v>
      </c>
      <c r="H13" s="89">
        <v>0</v>
      </c>
      <c r="I13" s="89">
        <v>0</v>
      </c>
      <c r="J13" s="89">
        <v>1</v>
      </c>
      <c r="K13" s="89">
        <v>0</v>
      </c>
      <c r="L13" s="89">
        <v>0</v>
      </c>
      <c r="M13" s="89">
        <v>0</v>
      </c>
      <c r="N13" s="89">
        <v>-1</v>
      </c>
      <c r="O13" s="89">
        <v>1</v>
      </c>
      <c r="P13" s="89">
        <v>0</v>
      </c>
      <c r="Q13" s="90">
        <f t="shared" si="0"/>
        <v>0</v>
      </c>
      <c r="R13" s="43" t="s">
        <v>95</v>
      </c>
      <c r="S13" s="92">
        <v>0</v>
      </c>
      <c r="T13" s="93" t="s">
        <v>100</v>
      </c>
    </row>
    <row r="14" spans="1:20">
      <c r="B14" s="89">
        <v>0</v>
      </c>
      <c r="C14" s="89">
        <v>0</v>
      </c>
      <c r="D14" s="89">
        <v>0</v>
      </c>
      <c r="E14" s="89">
        <v>-1.2</v>
      </c>
      <c r="F14" s="89">
        <v>0</v>
      </c>
      <c r="G14" s="89">
        <v>0</v>
      </c>
      <c r="H14" s="89">
        <v>-1.36</v>
      </c>
      <c r="I14" s="89">
        <v>-1.66</v>
      </c>
      <c r="J14" s="89">
        <v>-1.1200000000000001</v>
      </c>
      <c r="K14" s="89">
        <v>0</v>
      </c>
      <c r="L14" s="89">
        <v>0</v>
      </c>
      <c r="M14" s="89">
        <v>0</v>
      </c>
      <c r="N14" s="89">
        <v>0</v>
      </c>
      <c r="O14" s="89">
        <v>-1</v>
      </c>
      <c r="P14" s="89">
        <v>1</v>
      </c>
      <c r="Q14" s="90">
        <f t="shared" si="0"/>
        <v>-1.4210854715202004E-14</v>
      </c>
      <c r="R14" s="43" t="s">
        <v>95</v>
      </c>
      <c r="S14" s="94">
        <v>0</v>
      </c>
      <c r="T14" s="93" t="s">
        <v>101</v>
      </c>
    </row>
    <row r="15" spans="1:20"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</row>
    <row r="16" spans="1:20">
      <c r="B16" s="26" t="s">
        <v>102</v>
      </c>
      <c r="C16" s="26"/>
      <c r="D16"/>
      <c r="E16"/>
      <c r="F16"/>
      <c r="G16"/>
      <c r="H16"/>
      <c r="I16"/>
      <c r="J16"/>
      <c r="K16"/>
      <c r="L16"/>
      <c r="M16"/>
      <c r="N16"/>
      <c r="O16"/>
      <c r="R16" s="89"/>
      <c r="S16" s="89"/>
      <c r="T16" s="89"/>
    </row>
    <row r="17" spans="1:20">
      <c r="B17" s="26"/>
      <c r="C17" s="26" t="s">
        <v>103</v>
      </c>
      <c r="D17"/>
      <c r="E17"/>
      <c r="F17"/>
      <c r="G17"/>
      <c r="H17"/>
      <c r="I17"/>
      <c r="J17"/>
      <c r="K17"/>
      <c r="L17"/>
      <c r="M17"/>
      <c r="N17"/>
      <c r="O17"/>
      <c r="R17" s="89"/>
      <c r="S17" s="89"/>
      <c r="T17" s="89"/>
    </row>
    <row r="18" spans="1:20">
      <c r="B18" s="26"/>
      <c r="C18" s="26" t="s">
        <v>104</v>
      </c>
      <c r="D18"/>
      <c r="E18"/>
      <c r="F18"/>
      <c r="G18"/>
      <c r="H18"/>
      <c r="I18"/>
      <c r="J18"/>
      <c r="K18"/>
      <c r="L18"/>
      <c r="M18"/>
      <c r="N18"/>
      <c r="O18"/>
      <c r="R18" s="89"/>
      <c r="S18" s="89"/>
      <c r="T18" s="89"/>
    </row>
    <row r="19" spans="1:20">
      <c r="B19" s="26"/>
      <c r="C19" s="26" t="s">
        <v>105</v>
      </c>
      <c r="D19"/>
      <c r="E19"/>
      <c r="F19"/>
      <c r="G19"/>
      <c r="H19"/>
      <c r="I19"/>
      <c r="J19"/>
      <c r="K19"/>
      <c r="L19"/>
      <c r="M19"/>
      <c r="N19"/>
      <c r="O19"/>
      <c r="R19" s="89"/>
      <c r="S19" s="89"/>
      <c r="T19" s="89"/>
    </row>
    <row r="20" spans="1:20">
      <c r="C20"/>
      <c r="D20"/>
      <c r="E20"/>
      <c r="F20"/>
      <c r="G20"/>
      <c r="H20"/>
      <c r="I20"/>
      <c r="J20"/>
      <c r="K20"/>
      <c r="L20"/>
      <c r="M20"/>
      <c r="N20"/>
      <c r="O20"/>
      <c r="R20" s="89"/>
      <c r="S20" s="89"/>
      <c r="T20" s="89"/>
    </row>
    <row r="21" spans="1:20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R21" s="89"/>
      <c r="S21" s="89"/>
      <c r="T21" s="89"/>
    </row>
    <row r="22" spans="1:20">
      <c r="A22" s="1" t="s">
        <v>106</v>
      </c>
      <c r="B22" t="s">
        <v>107</v>
      </c>
      <c r="C22"/>
      <c r="D22"/>
      <c r="E22"/>
      <c r="F22"/>
      <c r="G22"/>
      <c r="H22"/>
      <c r="I22"/>
      <c r="J22"/>
      <c r="K22"/>
      <c r="L22"/>
      <c r="M22"/>
      <c r="N22"/>
      <c r="O22"/>
      <c r="R22" s="89"/>
      <c r="S22" s="89"/>
      <c r="T22" s="89"/>
    </row>
    <row r="23" spans="1:20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R23" s="89"/>
      <c r="S23" s="89"/>
      <c r="T23" s="89"/>
    </row>
    <row r="24" spans="1:20">
      <c r="A24" s="1" t="s">
        <v>108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R24" s="89"/>
      <c r="S24" s="89"/>
      <c r="T24" s="89"/>
    </row>
    <row r="25" spans="1:20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R25" s="89"/>
      <c r="S25" s="89"/>
      <c r="T25" s="89"/>
    </row>
    <row r="26" spans="1:20">
      <c r="A26" s="95"/>
      <c r="B26" s="96"/>
      <c r="C26" s="96"/>
      <c r="D26" s="96"/>
      <c r="E26" s="95" t="s">
        <v>79</v>
      </c>
      <c r="F26" s="96"/>
      <c r="G26" s="96"/>
      <c r="H26" s="97"/>
      <c r="I26" s="96"/>
      <c r="J26" s="96"/>
      <c r="K26" s="96"/>
      <c r="L26" s="96"/>
      <c r="M26"/>
      <c r="N26"/>
      <c r="O26"/>
      <c r="R26" s="89"/>
      <c r="S26" s="89"/>
      <c r="T26" s="89"/>
    </row>
    <row r="27" spans="1:20">
      <c r="A27" s="95"/>
      <c r="B27" s="96"/>
      <c r="C27" s="96"/>
      <c r="D27" s="96" t="s">
        <v>78</v>
      </c>
      <c r="E27" s="95"/>
      <c r="F27" s="96"/>
      <c r="G27" s="96"/>
      <c r="H27" s="97" t="s">
        <v>81</v>
      </c>
      <c r="I27" s="96"/>
      <c r="J27" s="96"/>
      <c r="K27" s="96"/>
      <c r="L27" s="96"/>
      <c r="M27"/>
      <c r="N27"/>
      <c r="O27"/>
      <c r="R27" s="89"/>
      <c r="S27" s="89"/>
      <c r="T27" s="89"/>
    </row>
    <row r="28" spans="1:20">
      <c r="A28" s="95">
        <v>90</v>
      </c>
      <c r="B28" s="96"/>
      <c r="C28" s="96"/>
      <c r="D28" s="96" t="s">
        <v>82</v>
      </c>
      <c r="E28" s="95" t="s">
        <v>82</v>
      </c>
      <c r="F28" s="96"/>
      <c r="G28" s="96"/>
      <c r="H28" s="97" t="s">
        <v>90</v>
      </c>
      <c r="I28" s="96"/>
      <c r="J28" s="96"/>
      <c r="K28" s="96"/>
      <c r="L28" s="96"/>
      <c r="M28"/>
      <c r="N28"/>
      <c r="O28"/>
    </row>
    <row r="29" spans="1:20">
      <c r="A29" s="95"/>
      <c r="B29" s="96"/>
      <c r="C29" s="96"/>
      <c r="D29" s="96" t="s">
        <v>87</v>
      </c>
      <c r="E29" s="95"/>
      <c r="F29" s="96"/>
      <c r="G29" s="96"/>
      <c r="H29" s="97"/>
      <c r="I29" s="96"/>
      <c r="J29" s="96"/>
      <c r="K29" s="96"/>
      <c r="L29" s="96"/>
      <c r="M29"/>
      <c r="N29"/>
      <c r="O29"/>
    </row>
    <row r="30" spans="1:20">
      <c r="A30" s="95"/>
      <c r="B30" s="96"/>
      <c r="C30" s="96"/>
      <c r="D30" s="96" t="s">
        <v>79</v>
      </c>
      <c r="E30" s="95" t="s">
        <v>89</v>
      </c>
      <c r="F30" s="96"/>
      <c r="G30" s="96"/>
      <c r="H30" s="97">
        <v>24</v>
      </c>
      <c r="I30" s="96"/>
      <c r="J30" s="96"/>
      <c r="K30" s="96"/>
      <c r="L30" s="96"/>
      <c r="M30"/>
      <c r="N30"/>
      <c r="O30"/>
    </row>
    <row r="31" spans="1:20">
      <c r="A31" s="95"/>
      <c r="B31" s="96"/>
      <c r="C31" s="96"/>
      <c r="D31" s="96" t="s">
        <v>83</v>
      </c>
      <c r="E31" s="95"/>
      <c r="F31" s="96"/>
      <c r="G31" s="96"/>
      <c r="H31" s="97"/>
      <c r="I31" s="96"/>
      <c r="J31" s="96"/>
      <c r="K31" s="96"/>
      <c r="L31" s="96"/>
    </row>
    <row r="32" spans="1:20">
      <c r="A32" s="95" t="s">
        <v>87</v>
      </c>
      <c r="B32" s="96"/>
      <c r="C32" s="96"/>
      <c r="D32" s="96"/>
      <c r="E32" s="95" t="s">
        <v>80</v>
      </c>
      <c r="F32" s="96"/>
      <c r="G32" s="96"/>
      <c r="H32" s="97"/>
      <c r="I32" s="96"/>
      <c r="J32" s="96"/>
      <c r="K32" s="96"/>
      <c r="L32" s="96"/>
    </row>
    <row r="33" spans="1:12">
      <c r="A33" s="95"/>
      <c r="B33" s="96"/>
      <c r="C33" s="96"/>
      <c r="D33" s="96" t="s">
        <v>85</v>
      </c>
      <c r="E33" s="95"/>
      <c r="F33" s="96"/>
      <c r="G33" s="96"/>
      <c r="H33" s="97"/>
      <c r="I33" s="96"/>
      <c r="J33" s="96"/>
      <c r="K33" s="96"/>
      <c r="L33" s="96"/>
    </row>
    <row r="34" spans="1:12">
      <c r="A34" s="95" t="s">
        <v>78</v>
      </c>
      <c r="B34" s="96"/>
      <c r="C34" s="96"/>
      <c r="D34" s="96" t="s">
        <v>88</v>
      </c>
      <c r="E34" s="95" t="s">
        <v>83</v>
      </c>
      <c r="F34" s="96"/>
      <c r="G34" s="96"/>
      <c r="H34" s="97" t="s">
        <v>86</v>
      </c>
      <c r="I34" s="96"/>
      <c r="J34" s="96"/>
      <c r="K34" s="96"/>
      <c r="L34" s="96"/>
    </row>
    <row r="35" spans="1:12">
      <c r="A35" s="95"/>
      <c r="B35" s="96"/>
      <c r="C35" s="96"/>
      <c r="D35" s="96" t="s">
        <v>84</v>
      </c>
      <c r="E35" s="95"/>
      <c r="F35" s="96"/>
      <c r="G35" s="96"/>
      <c r="H35" s="97"/>
      <c r="I35" s="96"/>
      <c r="J35" s="96"/>
      <c r="K35" s="96"/>
      <c r="L35" s="96"/>
    </row>
    <row r="36" spans="1:12">
      <c r="A36" s="95" t="s">
        <v>88</v>
      </c>
      <c r="B36" s="96"/>
      <c r="C36" s="96"/>
      <c r="D36" s="96" t="s">
        <v>80</v>
      </c>
      <c r="E36" s="95" t="s">
        <v>90</v>
      </c>
      <c r="F36" s="96"/>
      <c r="G36" s="96"/>
      <c r="H36" s="97" t="s">
        <v>91</v>
      </c>
      <c r="I36" s="96"/>
      <c r="J36" s="96"/>
      <c r="K36" s="96"/>
      <c r="L36" s="96"/>
    </row>
    <row r="37" spans="1:12">
      <c r="A37" s="95"/>
      <c r="B37" s="96"/>
      <c r="C37" s="96"/>
      <c r="D37" s="96"/>
      <c r="E37" s="95"/>
      <c r="F37" s="96"/>
      <c r="G37" s="96"/>
      <c r="H37" s="97"/>
      <c r="I37" s="96"/>
      <c r="J37" s="96"/>
      <c r="K37" s="96"/>
      <c r="L37" s="96"/>
    </row>
    <row r="38" spans="1:12">
      <c r="A38" s="95"/>
      <c r="B38" s="96"/>
      <c r="C38" s="96"/>
      <c r="D38" s="96" t="s">
        <v>89</v>
      </c>
      <c r="E38" s="95" t="s">
        <v>91</v>
      </c>
      <c r="F38" s="96"/>
      <c r="G38" s="96"/>
      <c r="H38" s="97"/>
      <c r="I38" s="96"/>
      <c r="J38" s="96"/>
      <c r="K38" s="96"/>
      <c r="L38" s="96"/>
    </row>
    <row r="39" spans="1:12">
      <c r="A39" s="95"/>
      <c r="B39" s="96"/>
      <c r="C39" s="96"/>
      <c r="D39" s="96"/>
      <c r="E39" s="95" t="s">
        <v>81</v>
      </c>
      <c r="F39" s="96"/>
      <c r="G39" s="96"/>
      <c r="H39" s="97"/>
      <c r="I39" s="96"/>
      <c r="J39" s="96"/>
      <c r="K39" s="96"/>
      <c r="L39" s="96"/>
    </row>
    <row r="40" spans="1:12">
      <c r="A40" s="95"/>
      <c r="B40" s="96"/>
      <c r="C40" s="96"/>
      <c r="D40" s="96"/>
      <c r="E40" s="95" t="s">
        <v>84</v>
      </c>
      <c r="F40" s="96"/>
      <c r="G40" s="96"/>
      <c r="H40" s="97" t="s">
        <v>92</v>
      </c>
      <c r="I40" s="96" t="s">
        <v>109</v>
      </c>
      <c r="J40" s="96"/>
      <c r="K40" s="96"/>
      <c r="L40" s="96"/>
    </row>
    <row r="41" spans="1:12">
      <c r="A41" s="95"/>
      <c r="B41" s="96"/>
      <c r="C41" s="96"/>
      <c r="D41" s="96"/>
      <c r="E41" s="95"/>
      <c r="F41" s="96"/>
      <c r="G41" s="96"/>
      <c r="H41" s="97"/>
      <c r="I41" s="96"/>
      <c r="J41" s="96"/>
      <c r="K41" s="96"/>
      <c r="L41" s="96"/>
    </row>
    <row r="42" spans="1:12">
      <c r="A42" s="95"/>
      <c r="B42" s="96"/>
      <c r="C42" s="96"/>
      <c r="D42" s="96"/>
      <c r="E42" s="95" t="s">
        <v>85</v>
      </c>
      <c r="F42" s="96"/>
      <c r="G42" s="96"/>
      <c r="H42" s="97"/>
      <c r="I42" s="96"/>
      <c r="J42" s="96"/>
      <c r="K42" s="96"/>
      <c r="L42" s="96"/>
    </row>
    <row r="43" spans="1:12">
      <c r="A43" s="95"/>
      <c r="B43" s="96"/>
      <c r="C43" s="96"/>
      <c r="D43" s="96"/>
      <c r="E43" s="95"/>
      <c r="F43" s="96"/>
      <c r="G43" s="96"/>
      <c r="H43" s="97"/>
      <c r="I43" s="96"/>
      <c r="J43" s="96"/>
      <c r="K43" s="96"/>
      <c r="L43" s="96"/>
    </row>
    <row r="44" spans="1:12">
      <c r="A44" s="95"/>
      <c r="B44" s="96"/>
      <c r="C44" s="96"/>
      <c r="D44" s="96"/>
      <c r="E44" s="95" t="s">
        <v>86</v>
      </c>
      <c r="F44" s="96"/>
      <c r="G44" s="96"/>
      <c r="H44" s="97"/>
      <c r="I44" s="96"/>
      <c r="J44" s="96"/>
      <c r="K44" s="96"/>
      <c r="L44" s="96"/>
    </row>
    <row r="45" spans="1:12">
      <c r="A45" s="95"/>
      <c r="B45" s="96"/>
      <c r="C45" s="96"/>
      <c r="D45" s="96"/>
      <c r="E45" s="95"/>
      <c r="F45" s="96"/>
      <c r="G45" s="96"/>
      <c r="H45" s="97"/>
      <c r="I45" s="96"/>
      <c r="J45" s="96"/>
      <c r="K45" s="96"/>
      <c r="L45" s="96"/>
    </row>
    <row r="46" spans="1:12">
      <c r="A46" s="95"/>
      <c r="B46" s="96"/>
      <c r="C46" s="96"/>
      <c r="D46" s="96"/>
      <c r="E46" s="95"/>
      <c r="F46" s="96"/>
      <c r="G46" s="96"/>
      <c r="H46" s="97"/>
      <c r="I46" s="96"/>
      <c r="J46" s="96"/>
      <c r="K46" s="96"/>
      <c r="L46" s="9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workbookViewId="0">
      <selection activeCell="R21" sqref="R21"/>
    </sheetView>
  </sheetViews>
  <sheetFormatPr defaultColWidth="11.42578125" defaultRowHeight="12.75"/>
  <cols>
    <col min="1" max="1" width="11.42578125" customWidth="1"/>
    <col min="2" max="16" width="7.28515625" style="43" customWidth="1"/>
    <col min="17" max="17" width="7.28515625" customWidth="1"/>
    <col min="18" max="18" width="6.28515625" customWidth="1"/>
    <col min="19" max="19" width="3.7109375" customWidth="1"/>
    <col min="20" max="20" width="5.5703125" customWidth="1"/>
  </cols>
  <sheetData>
    <row r="1" spans="1:21">
      <c r="A1" s="1" t="s">
        <v>77</v>
      </c>
    </row>
    <row r="3" spans="1:21">
      <c r="A3" s="1" t="s">
        <v>12</v>
      </c>
    </row>
    <row r="4" spans="1:21">
      <c r="A4" s="1"/>
      <c r="B4" s="43" t="s">
        <v>78</v>
      </c>
      <c r="C4" s="43" t="s">
        <v>79</v>
      </c>
      <c r="D4" s="43" t="s">
        <v>80</v>
      </c>
      <c r="E4" s="43" t="s">
        <v>81</v>
      </c>
      <c r="F4" s="43" t="s">
        <v>82</v>
      </c>
      <c r="G4" s="43" t="s">
        <v>83</v>
      </c>
      <c r="H4" s="43" t="s">
        <v>84</v>
      </c>
      <c r="I4" s="43" t="s">
        <v>85</v>
      </c>
      <c r="J4" s="43" t="s">
        <v>86</v>
      </c>
      <c r="K4" s="43" t="s">
        <v>110</v>
      </c>
      <c r="L4" s="43" t="s">
        <v>111</v>
      </c>
      <c r="M4" s="43" t="s">
        <v>112</v>
      </c>
      <c r="N4" s="43" t="s">
        <v>113</v>
      </c>
      <c r="O4" s="43" t="s">
        <v>114</v>
      </c>
      <c r="P4" s="43" t="s">
        <v>115</v>
      </c>
      <c r="Q4" s="43" t="s">
        <v>92</v>
      </c>
    </row>
    <row r="5" spans="1:21">
      <c r="A5" s="1"/>
      <c r="B5" s="84">
        <v>0</v>
      </c>
      <c r="C5" s="85">
        <v>0</v>
      </c>
      <c r="D5" s="85">
        <v>0</v>
      </c>
      <c r="E5" s="85">
        <v>0</v>
      </c>
      <c r="F5" s="86">
        <v>17.647058823529409</v>
      </c>
      <c r="G5" s="85">
        <v>0</v>
      </c>
      <c r="H5" s="85">
        <v>0</v>
      </c>
      <c r="I5" s="86">
        <v>72.352941176470594</v>
      </c>
      <c r="J5" s="85">
        <v>0</v>
      </c>
      <c r="K5" s="85">
        <v>17.647058823529409</v>
      </c>
      <c r="L5" s="85">
        <v>72.352941176470594</v>
      </c>
      <c r="M5" s="85">
        <v>0</v>
      </c>
      <c r="N5" s="85">
        <v>0</v>
      </c>
      <c r="O5" s="85">
        <v>0</v>
      </c>
      <c r="P5" s="85">
        <v>0</v>
      </c>
      <c r="Q5" s="87">
        <v>120.10588235294117</v>
      </c>
    </row>
    <row r="6" spans="1:21">
      <c r="A6" s="1"/>
    </row>
    <row r="7" spans="1:21">
      <c r="A7" s="1" t="s">
        <v>93</v>
      </c>
      <c r="B7" s="88">
        <f>Q5</f>
        <v>120.10588235294117</v>
      </c>
    </row>
    <row r="8" spans="1:21">
      <c r="A8" s="1"/>
    </row>
    <row r="9" spans="1:21">
      <c r="A9" s="1" t="s">
        <v>94</v>
      </c>
      <c r="B9" s="89">
        <v>0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89">
        <v>0</v>
      </c>
      <c r="K9" s="89">
        <v>1</v>
      </c>
      <c r="L9" s="89">
        <v>1</v>
      </c>
      <c r="M9" s="89">
        <v>1</v>
      </c>
      <c r="N9" s="89">
        <v>1</v>
      </c>
      <c r="O9" s="89">
        <v>1</v>
      </c>
      <c r="P9" s="89">
        <v>1</v>
      </c>
      <c r="Q9" s="89">
        <v>0</v>
      </c>
      <c r="R9" s="90">
        <f t="shared" ref="R9:R15" si="0">SUMPRODUCT($B$5:$Q$5,B9:Q9)</f>
        <v>90</v>
      </c>
      <c r="S9" s="43" t="s">
        <v>95</v>
      </c>
      <c r="T9" s="91">
        <v>90</v>
      </c>
      <c r="U9" s="89" t="s">
        <v>116</v>
      </c>
    </row>
    <row r="10" spans="1:21">
      <c r="A10" s="1"/>
      <c r="B10" s="89">
        <v>1</v>
      </c>
      <c r="C10" s="89">
        <v>0</v>
      </c>
      <c r="D10" s="89">
        <v>0</v>
      </c>
      <c r="E10" s="89">
        <v>0</v>
      </c>
      <c r="F10" s="89">
        <v>1</v>
      </c>
      <c r="G10" s="89">
        <v>0</v>
      </c>
      <c r="H10" s="89">
        <v>0</v>
      </c>
      <c r="I10" s="89">
        <v>0</v>
      </c>
      <c r="J10" s="89">
        <v>0</v>
      </c>
      <c r="K10" s="89">
        <v>-1</v>
      </c>
      <c r="L10" s="89">
        <v>0</v>
      </c>
      <c r="M10" s="89">
        <v>0</v>
      </c>
      <c r="N10" s="89">
        <v>0</v>
      </c>
      <c r="O10" s="89">
        <v>0</v>
      </c>
      <c r="P10" s="89">
        <v>0</v>
      </c>
      <c r="Q10" s="89">
        <v>0</v>
      </c>
      <c r="R10" s="90">
        <f t="shared" si="0"/>
        <v>0</v>
      </c>
      <c r="S10" s="43" t="s">
        <v>117</v>
      </c>
      <c r="T10" s="92">
        <v>0</v>
      </c>
      <c r="U10" s="89" t="s">
        <v>96</v>
      </c>
    </row>
    <row r="11" spans="1:21">
      <c r="B11" s="89">
        <v>0</v>
      </c>
      <c r="C11" s="89">
        <v>1</v>
      </c>
      <c r="D11" s="89">
        <v>0</v>
      </c>
      <c r="E11" s="89">
        <v>0</v>
      </c>
      <c r="F11" s="89">
        <v>0</v>
      </c>
      <c r="G11" s="89">
        <v>1</v>
      </c>
      <c r="H11" s="89">
        <v>0</v>
      </c>
      <c r="I11" s="89">
        <v>1</v>
      </c>
      <c r="J11" s="89">
        <v>0</v>
      </c>
      <c r="K11" s="89">
        <v>0</v>
      </c>
      <c r="L11" s="89">
        <v>-1</v>
      </c>
      <c r="M11" s="89">
        <v>0</v>
      </c>
      <c r="N11" s="89">
        <v>0</v>
      </c>
      <c r="O11" s="89">
        <v>0</v>
      </c>
      <c r="P11" s="89">
        <v>0</v>
      </c>
      <c r="Q11" s="89">
        <v>0</v>
      </c>
      <c r="R11" s="90">
        <f t="shared" si="0"/>
        <v>0</v>
      </c>
      <c r="S11" s="43" t="s">
        <v>95</v>
      </c>
      <c r="T11" s="92">
        <v>0</v>
      </c>
      <c r="U11" s="89" t="s">
        <v>97</v>
      </c>
    </row>
    <row r="12" spans="1:21">
      <c r="B12" s="89">
        <v>-1.2</v>
      </c>
      <c r="C12" s="89">
        <v>0</v>
      </c>
      <c r="D12" s="89">
        <v>1</v>
      </c>
      <c r="E12" s="89">
        <v>0</v>
      </c>
      <c r="F12" s="89">
        <v>0</v>
      </c>
      <c r="G12" s="89">
        <v>0</v>
      </c>
      <c r="H12" s="89">
        <v>1</v>
      </c>
      <c r="I12" s="89">
        <v>0</v>
      </c>
      <c r="J12" s="89">
        <v>0</v>
      </c>
      <c r="K12" s="89">
        <v>0</v>
      </c>
      <c r="L12" s="89">
        <v>0</v>
      </c>
      <c r="M12" s="89">
        <v>-1</v>
      </c>
      <c r="N12" s="89">
        <v>0</v>
      </c>
      <c r="O12" s="89">
        <v>0</v>
      </c>
      <c r="P12" s="89">
        <v>0</v>
      </c>
      <c r="Q12" s="89">
        <v>0</v>
      </c>
      <c r="R12" s="90">
        <f t="shared" si="0"/>
        <v>0</v>
      </c>
      <c r="S12" s="43" t="s">
        <v>95</v>
      </c>
      <c r="T12" s="92">
        <v>0</v>
      </c>
      <c r="U12" s="89" t="s">
        <v>98</v>
      </c>
    </row>
    <row r="13" spans="1:21">
      <c r="B13" s="89">
        <v>0</v>
      </c>
      <c r="C13" s="89">
        <v>-1.2</v>
      </c>
      <c r="D13" s="89">
        <v>0</v>
      </c>
      <c r="E13" s="89">
        <v>1</v>
      </c>
      <c r="F13" s="89">
        <v>-1.36</v>
      </c>
      <c r="G13" s="89">
        <v>0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-1</v>
      </c>
      <c r="O13" s="89">
        <v>0</v>
      </c>
      <c r="P13" s="89">
        <v>0</v>
      </c>
      <c r="Q13" s="89">
        <v>0</v>
      </c>
      <c r="R13" s="90">
        <f t="shared" si="0"/>
        <v>-24</v>
      </c>
      <c r="S13" s="43" t="s">
        <v>95</v>
      </c>
      <c r="T13" s="92">
        <v>-24</v>
      </c>
      <c r="U13" s="93" t="s">
        <v>99</v>
      </c>
    </row>
    <row r="14" spans="1:21">
      <c r="B14" s="89">
        <v>0</v>
      </c>
      <c r="C14" s="89">
        <v>0</v>
      </c>
      <c r="D14" s="89">
        <v>-1.2</v>
      </c>
      <c r="E14" s="89">
        <v>0</v>
      </c>
      <c r="F14" s="89">
        <v>0</v>
      </c>
      <c r="G14" s="89">
        <v>-1.36</v>
      </c>
      <c r="H14" s="89">
        <v>0</v>
      </c>
      <c r="I14" s="89">
        <v>0</v>
      </c>
      <c r="J14" s="89">
        <v>1</v>
      </c>
      <c r="K14" s="89">
        <v>0</v>
      </c>
      <c r="L14" s="89">
        <v>0</v>
      </c>
      <c r="M14" s="89">
        <v>0</v>
      </c>
      <c r="N14" s="89">
        <v>0</v>
      </c>
      <c r="O14" s="89">
        <v>-1</v>
      </c>
      <c r="P14" s="89">
        <v>0</v>
      </c>
      <c r="Q14" s="89">
        <v>0</v>
      </c>
      <c r="R14" s="90">
        <f t="shared" si="0"/>
        <v>0</v>
      </c>
      <c r="S14" s="43" t="s">
        <v>95</v>
      </c>
      <c r="T14" s="92">
        <v>0</v>
      </c>
      <c r="U14" s="93" t="s">
        <v>100</v>
      </c>
    </row>
    <row r="15" spans="1:21">
      <c r="B15" s="89">
        <v>0</v>
      </c>
      <c r="C15" s="89">
        <v>0</v>
      </c>
      <c r="D15" s="89">
        <v>0</v>
      </c>
      <c r="E15" s="89">
        <v>-1.2</v>
      </c>
      <c r="F15" s="89">
        <v>0</v>
      </c>
      <c r="G15" s="89">
        <v>0</v>
      </c>
      <c r="H15" s="89">
        <v>-1.36</v>
      </c>
      <c r="I15" s="89">
        <v>-1.66</v>
      </c>
      <c r="J15" s="89">
        <v>-1.1200000000000001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  <c r="P15" s="89">
        <v>-1</v>
      </c>
      <c r="Q15" s="89">
        <v>1</v>
      </c>
      <c r="R15" s="90">
        <f t="shared" si="0"/>
        <v>-1.4210854715202004E-14</v>
      </c>
      <c r="S15" s="43" t="s">
        <v>95</v>
      </c>
      <c r="T15" s="94">
        <v>0</v>
      </c>
      <c r="U15" s="93" t="s">
        <v>101</v>
      </c>
    </row>
    <row r="16" spans="1:21"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</row>
    <row r="17" spans="1:21">
      <c r="B17" s="26" t="s">
        <v>102</v>
      </c>
      <c r="C17" s="26"/>
      <c r="D17"/>
      <c r="E17"/>
      <c r="F17"/>
      <c r="G17"/>
      <c r="H17"/>
      <c r="I17"/>
      <c r="J17"/>
      <c r="K17"/>
      <c r="L17"/>
      <c r="M17"/>
      <c r="N17"/>
      <c r="O17"/>
      <c r="P17"/>
      <c r="S17" s="89"/>
      <c r="T17" s="89"/>
      <c r="U17" s="89"/>
    </row>
    <row r="18" spans="1:21">
      <c r="B18" s="26"/>
      <c r="C18" s="26" t="s">
        <v>103</v>
      </c>
      <c r="D18"/>
      <c r="E18"/>
      <c r="F18"/>
      <c r="G18"/>
      <c r="H18"/>
      <c r="I18"/>
      <c r="J18"/>
      <c r="K18"/>
      <c r="L18"/>
      <c r="M18"/>
      <c r="N18"/>
      <c r="O18"/>
      <c r="P18"/>
      <c r="S18" s="89"/>
      <c r="T18" s="89"/>
      <c r="U18" s="89"/>
    </row>
    <row r="19" spans="1:21">
      <c r="B19" s="26"/>
      <c r="C19" s="26" t="s">
        <v>104</v>
      </c>
      <c r="D19"/>
      <c r="E19"/>
      <c r="F19"/>
      <c r="G19"/>
      <c r="H19"/>
      <c r="I19"/>
      <c r="J19"/>
      <c r="K19"/>
      <c r="L19"/>
      <c r="M19"/>
      <c r="N19"/>
      <c r="O19"/>
      <c r="P19"/>
      <c r="S19" s="89"/>
      <c r="T19" s="89"/>
      <c r="U19" s="89"/>
    </row>
    <row r="20" spans="1:21">
      <c r="B20" s="26"/>
      <c r="C20" s="26" t="s">
        <v>105</v>
      </c>
      <c r="D20"/>
      <c r="E20"/>
      <c r="F20"/>
      <c r="G20"/>
      <c r="H20"/>
      <c r="I20"/>
      <c r="J20"/>
      <c r="K20"/>
      <c r="L20"/>
      <c r="M20"/>
      <c r="N20"/>
      <c r="O20"/>
      <c r="P20"/>
      <c r="S20" s="89"/>
      <c r="T20" s="89"/>
      <c r="U20" s="89"/>
    </row>
    <row r="21" spans="1:21"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S21" s="89"/>
      <c r="T21" s="89"/>
      <c r="U21" s="89"/>
    </row>
    <row r="22" spans="1:21">
      <c r="A22" s="1" t="s">
        <v>106</v>
      </c>
      <c r="B22" t="s">
        <v>118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S22" s="89"/>
      <c r="T22" s="89"/>
      <c r="U22" s="89"/>
    </row>
    <row r="23" spans="1:21">
      <c r="B23" t="s">
        <v>119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S23" s="89"/>
      <c r="T23" s="89"/>
      <c r="U23" s="89"/>
    </row>
    <row r="24" spans="1:21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S24" s="89"/>
      <c r="T24" s="89"/>
      <c r="U24" s="89"/>
    </row>
    <row r="25" spans="1:21">
      <c r="A25" s="1" t="s">
        <v>108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S25" s="89"/>
      <c r="T25" s="89"/>
      <c r="U25" s="89"/>
    </row>
    <row r="26" spans="1:21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S26" s="89"/>
      <c r="T26" s="89"/>
      <c r="U26" s="89"/>
    </row>
    <row r="27" spans="1:21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S27" s="89"/>
      <c r="T27" s="89"/>
      <c r="U27" s="89"/>
    </row>
    <row r="28" spans="1:21">
      <c r="A28" s="95"/>
      <c r="B28" s="96"/>
      <c r="C28" s="96"/>
      <c r="D28" s="96" t="s">
        <v>110</v>
      </c>
      <c r="E28" s="95"/>
      <c r="F28" s="96"/>
      <c r="G28" s="96"/>
      <c r="H28" s="97"/>
      <c r="I28" s="96"/>
      <c r="J28" s="96"/>
      <c r="K28" s="96"/>
      <c r="L28" s="96"/>
      <c r="M28"/>
      <c r="N28"/>
      <c r="O28"/>
      <c r="P28"/>
      <c r="S28" s="89"/>
      <c r="T28" s="89"/>
      <c r="U28" s="89"/>
    </row>
    <row r="29" spans="1:21">
      <c r="A29" s="95"/>
      <c r="B29" s="96"/>
      <c r="C29" s="96"/>
      <c r="D29" s="96" t="s">
        <v>111</v>
      </c>
      <c r="E29" s="95"/>
      <c r="F29" s="96"/>
      <c r="G29" s="96"/>
      <c r="H29" s="97"/>
      <c r="I29" s="96"/>
      <c r="J29" s="96"/>
      <c r="K29" s="96"/>
      <c r="L29" s="96"/>
      <c r="M29"/>
      <c r="N29"/>
      <c r="O29"/>
      <c r="P29"/>
    </row>
    <row r="30" spans="1:21">
      <c r="A30" s="95"/>
      <c r="B30" s="96"/>
      <c r="C30" s="96"/>
      <c r="D30" s="96"/>
      <c r="E30" s="95"/>
      <c r="F30" s="96"/>
      <c r="G30" s="96"/>
      <c r="H30" s="97"/>
      <c r="I30" s="96"/>
      <c r="J30" s="96"/>
      <c r="K30" s="96"/>
      <c r="L30" s="96"/>
      <c r="M30"/>
      <c r="N30"/>
      <c r="O30"/>
      <c r="P30"/>
    </row>
    <row r="31" spans="1:21">
      <c r="A31" s="95">
        <v>90000</v>
      </c>
      <c r="B31" s="96"/>
      <c r="C31" s="96"/>
      <c r="D31" s="96" t="s">
        <v>112</v>
      </c>
      <c r="E31" s="95"/>
      <c r="F31" s="96"/>
      <c r="G31" s="96"/>
      <c r="H31" s="97"/>
      <c r="I31" s="96"/>
      <c r="J31" s="96"/>
      <c r="K31" s="96"/>
      <c r="L31" s="96"/>
      <c r="M31"/>
      <c r="N31"/>
      <c r="O31"/>
      <c r="P31"/>
    </row>
    <row r="32" spans="1:21">
      <c r="A32" s="95"/>
      <c r="B32" s="96"/>
      <c r="C32" s="96"/>
      <c r="D32" s="96" t="s">
        <v>113</v>
      </c>
      <c r="E32" s="95"/>
      <c r="F32" s="96"/>
      <c r="G32" s="96"/>
      <c r="H32" s="97"/>
      <c r="I32" s="96"/>
      <c r="J32" s="96"/>
      <c r="K32" s="96"/>
      <c r="L32" s="96"/>
    </row>
    <row r="33" spans="1:12">
      <c r="A33" s="95"/>
      <c r="B33" s="96"/>
      <c r="C33" s="96"/>
      <c r="D33" s="96" t="s">
        <v>114</v>
      </c>
      <c r="E33" s="95"/>
      <c r="F33" s="96"/>
      <c r="G33" s="96"/>
      <c r="H33" s="97"/>
      <c r="I33" s="96"/>
      <c r="J33" s="96"/>
      <c r="K33" s="96"/>
      <c r="L33" s="96"/>
    </row>
    <row r="34" spans="1:12">
      <c r="A34" s="95"/>
      <c r="B34" s="96"/>
      <c r="C34" s="96"/>
      <c r="D34" s="96" t="s">
        <v>115</v>
      </c>
      <c r="E34" s="95"/>
      <c r="F34" s="96"/>
      <c r="G34" s="96"/>
      <c r="H34" s="97"/>
      <c r="I34" s="96"/>
      <c r="J34" s="96"/>
      <c r="K34" s="96"/>
      <c r="L34" s="96"/>
    </row>
    <row r="35" spans="1:12">
      <c r="A35" s="95"/>
      <c r="B35" s="96"/>
      <c r="C35" s="96"/>
      <c r="D35" s="96"/>
      <c r="E35" s="95" t="s">
        <v>79</v>
      </c>
      <c r="F35" s="96"/>
      <c r="G35" s="96"/>
      <c r="H35" s="97"/>
      <c r="I35" s="96"/>
      <c r="J35" s="96"/>
      <c r="K35" s="96"/>
      <c r="L35" s="96"/>
    </row>
    <row r="36" spans="1:12">
      <c r="A36" s="95"/>
      <c r="B36" s="96"/>
      <c r="C36" s="96"/>
      <c r="D36" s="96" t="s">
        <v>78</v>
      </c>
      <c r="E36" s="95"/>
      <c r="F36" s="96"/>
      <c r="G36" s="96"/>
      <c r="H36" s="97" t="s">
        <v>81</v>
      </c>
      <c r="I36" s="96"/>
      <c r="J36" s="96"/>
      <c r="K36" s="96"/>
      <c r="L36" s="96"/>
    </row>
    <row r="37" spans="1:12">
      <c r="A37" s="95" t="s">
        <v>110</v>
      </c>
      <c r="B37" s="96"/>
      <c r="C37" s="96"/>
      <c r="D37" s="96" t="s">
        <v>82</v>
      </c>
      <c r="E37" s="95" t="s">
        <v>82</v>
      </c>
      <c r="F37" s="96"/>
      <c r="G37" s="96"/>
      <c r="H37" s="97"/>
      <c r="I37" s="96"/>
      <c r="J37" s="96"/>
      <c r="K37" s="96"/>
      <c r="L37" s="96"/>
    </row>
    <row r="38" spans="1:12">
      <c r="A38" s="95"/>
      <c r="B38" s="96"/>
      <c r="C38" s="96"/>
      <c r="D38" s="96"/>
      <c r="E38" s="95"/>
      <c r="F38" s="96"/>
      <c r="G38" s="96"/>
      <c r="H38" s="97"/>
      <c r="I38" s="96"/>
      <c r="J38" s="96"/>
      <c r="K38" s="96"/>
      <c r="L38" s="96"/>
    </row>
    <row r="39" spans="1:12">
      <c r="A39" s="95"/>
      <c r="B39" s="96"/>
      <c r="C39" s="96"/>
      <c r="D39" s="96" t="s">
        <v>79</v>
      </c>
      <c r="E39" s="95" t="s">
        <v>113</v>
      </c>
      <c r="F39" s="96"/>
      <c r="G39" s="96"/>
      <c r="H39" s="97">
        <v>24</v>
      </c>
      <c r="I39" s="96"/>
      <c r="J39" s="96"/>
      <c r="K39" s="96"/>
      <c r="L39" s="96"/>
    </row>
    <row r="40" spans="1:12">
      <c r="A40" s="95"/>
      <c r="B40" s="96"/>
      <c r="C40" s="96"/>
      <c r="D40" s="96" t="s">
        <v>83</v>
      </c>
      <c r="E40" s="95"/>
      <c r="F40" s="96"/>
      <c r="G40" s="96"/>
      <c r="H40" s="97"/>
      <c r="I40" s="96"/>
      <c r="J40" s="96"/>
      <c r="K40" s="96"/>
      <c r="L40" s="96"/>
    </row>
    <row r="41" spans="1:12">
      <c r="A41" s="95" t="s">
        <v>111</v>
      </c>
      <c r="B41" s="96"/>
      <c r="C41" s="96"/>
      <c r="D41" s="96"/>
      <c r="E41" s="95" t="s">
        <v>80</v>
      </c>
      <c r="F41" s="96"/>
      <c r="G41" s="96"/>
      <c r="H41" s="97"/>
      <c r="I41" s="96"/>
      <c r="J41" s="96"/>
      <c r="K41" s="96"/>
      <c r="L41" s="96"/>
    </row>
    <row r="42" spans="1:12">
      <c r="A42" s="95"/>
      <c r="B42" s="96"/>
      <c r="C42" s="96"/>
      <c r="D42" s="96" t="s">
        <v>85</v>
      </c>
      <c r="E42" s="95"/>
      <c r="F42" s="96"/>
      <c r="G42" s="96"/>
      <c r="H42" s="97"/>
      <c r="I42" s="96"/>
      <c r="J42" s="96"/>
      <c r="K42" s="96"/>
      <c r="L42" s="96"/>
    </row>
    <row r="43" spans="1:12">
      <c r="A43" s="95" t="s">
        <v>78</v>
      </c>
      <c r="B43" s="96"/>
      <c r="C43" s="96"/>
      <c r="D43" s="96"/>
      <c r="E43" s="95" t="s">
        <v>83</v>
      </c>
      <c r="F43" s="96"/>
      <c r="G43" s="96"/>
      <c r="H43" s="97" t="s">
        <v>86</v>
      </c>
      <c r="I43" s="96"/>
      <c r="J43" s="96"/>
      <c r="K43" s="96"/>
      <c r="L43" s="96"/>
    </row>
    <row r="44" spans="1:12">
      <c r="A44" s="95"/>
      <c r="B44" s="96"/>
      <c r="C44" s="96"/>
      <c r="D44" s="96" t="s">
        <v>84</v>
      </c>
      <c r="E44" s="95"/>
      <c r="F44" s="96"/>
      <c r="G44" s="96"/>
      <c r="H44" s="97"/>
      <c r="I44" s="96"/>
      <c r="J44" s="96"/>
      <c r="K44" s="96"/>
      <c r="L44" s="96"/>
    </row>
    <row r="45" spans="1:12">
      <c r="A45" s="95" t="s">
        <v>112</v>
      </c>
      <c r="B45" s="96"/>
      <c r="C45" s="96"/>
      <c r="D45" s="96" t="s">
        <v>80</v>
      </c>
      <c r="E45" s="95" t="s">
        <v>114</v>
      </c>
      <c r="F45" s="96"/>
      <c r="G45" s="96"/>
      <c r="H45" s="97"/>
      <c r="I45" s="96"/>
      <c r="J45" s="96"/>
      <c r="K45" s="96"/>
      <c r="L45" s="96"/>
    </row>
    <row r="46" spans="1:12">
      <c r="A46" s="95"/>
      <c r="B46" s="96"/>
      <c r="C46" s="96"/>
      <c r="D46" s="96"/>
      <c r="E46" s="95"/>
      <c r="F46" s="96"/>
      <c r="G46" s="96"/>
      <c r="H46" s="97"/>
      <c r="I46" s="96"/>
      <c r="J46" s="96"/>
      <c r="K46" s="96"/>
      <c r="L46" s="96"/>
    </row>
    <row r="47" spans="1:12">
      <c r="A47" s="95"/>
      <c r="B47" s="96"/>
      <c r="C47" s="96"/>
      <c r="D47" s="96"/>
      <c r="E47" s="95" t="s">
        <v>115</v>
      </c>
      <c r="F47" s="96"/>
      <c r="G47" s="96"/>
      <c r="H47" s="97"/>
      <c r="I47" s="96"/>
      <c r="J47" s="96"/>
      <c r="K47" s="96"/>
      <c r="L47" s="96"/>
    </row>
    <row r="48" spans="1:12">
      <c r="A48" s="95"/>
      <c r="B48" s="96"/>
      <c r="C48" s="96"/>
      <c r="D48" s="96"/>
      <c r="E48" s="95" t="s">
        <v>81</v>
      </c>
      <c r="F48" s="96"/>
      <c r="G48" s="96"/>
      <c r="H48" s="97"/>
      <c r="I48" s="96"/>
      <c r="J48" s="96"/>
      <c r="K48" s="96"/>
      <c r="L48" s="96"/>
    </row>
    <row r="49" spans="1:12">
      <c r="A49" s="95"/>
      <c r="B49" s="96"/>
      <c r="C49" s="96"/>
      <c r="D49" s="96"/>
      <c r="E49" s="95" t="s">
        <v>84</v>
      </c>
      <c r="F49" s="96"/>
      <c r="G49" s="96"/>
      <c r="H49" s="97" t="s">
        <v>92</v>
      </c>
      <c r="I49" s="96" t="s">
        <v>109</v>
      </c>
      <c r="J49" s="96"/>
      <c r="K49" s="96"/>
      <c r="L49" s="96"/>
    </row>
    <row r="50" spans="1:12">
      <c r="A50" s="95"/>
      <c r="B50" s="96"/>
      <c r="C50" s="96"/>
      <c r="D50" s="96"/>
      <c r="E50" s="95"/>
      <c r="F50" s="96"/>
      <c r="G50" s="96"/>
      <c r="H50" s="97"/>
      <c r="I50" s="96"/>
      <c r="J50" s="96"/>
      <c r="K50" s="96"/>
      <c r="L50" s="96"/>
    </row>
    <row r="51" spans="1:12">
      <c r="A51" s="95"/>
      <c r="B51" s="96"/>
      <c r="C51" s="96"/>
      <c r="D51" s="96"/>
      <c r="E51" s="95" t="s">
        <v>85</v>
      </c>
      <c r="F51" s="96"/>
      <c r="G51" s="96"/>
      <c r="H51" s="97"/>
      <c r="I51" s="96"/>
      <c r="J51" s="96"/>
      <c r="K51" s="96"/>
      <c r="L51" s="96"/>
    </row>
    <row r="52" spans="1:12">
      <c r="A52" s="95"/>
      <c r="B52" s="96"/>
      <c r="C52" s="96"/>
      <c r="D52" s="96"/>
      <c r="E52" s="95"/>
      <c r="F52" s="96"/>
      <c r="G52" s="96"/>
      <c r="H52" s="97"/>
      <c r="I52" s="96"/>
      <c r="J52" s="96"/>
      <c r="K52" s="96"/>
      <c r="L52" s="96"/>
    </row>
    <row r="53" spans="1:12">
      <c r="A53" s="95"/>
      <c r="B53" s="96"/>
      <c r="C53" s="96"/>
      <c r="D53" s="96"/>
      <c r="E53" s="95" t="s">
        <v>86</v>
      </c>
      <c r="F53" s="96"/>
      <c r="G53" s="96"/>
      <c r="H53" s="97"/>
      <c r="I53" s="96"/>
      <c r="J53" s="96"/>
      <c r="K53" s="96"/>
      <c r="L53" s="9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3.5 - Cars ver1</vt:lpstr>
      <vt:lpstr>3.5 - Cars ver2</vt:lpstr>
      <vt:lpstr>Tasks (3.6 a)</vt:lpstr>
      <vt:lpstr>Tasks (3.6 c)</vt:lpstr>
      <vt:lpstr>3.7 - Oil Distribution</vt:lpstr>
      <vt:lpstr>3.16(ab)</vt:lpstr>
      <vt:lpstr>3.16(cd)</vt:lpstr>
      <vt:lpstr>3.18 version 1</vt:lpstr>
      <vt:lpstr>3.18 version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iryzhov</dc:creator>
  <cp:lastModifiedBy>iryzhov</cp:lastModifiedBy>
  <dcterms:created xsi:type="dcterms:W3CDTF">2015-02-19T21:33:01Z</dcterms:created>
  <dcterms:modified xsi:type="dcterms:W3CDTF">2017-09-29T19:25:18Z</dcterms:modified>
</cp:coreProperties>
</file>